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ášPolin\Desktop\"/>
    </mc:Choice>
  </mc:AlternateContent>
  <bookViews>
    <workbookView xWindow="0" yWindow="0" windowWidth="0" windowHeight="0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1 - STROMY - výsadba" sheetId="51" r:id="rId51"/>
    <sheet name="2 - TRÁVNIK - pochôdzny -..." sheetId="52" r:id="rId52"/>
    <sheet name="3 - TRÁVNIK - svahy obran..." sheetId="53" r:id="rId53"/>
    <sheet name="4 - TRÁVNIK - lúčny - byl..." sheetId="54" r:id="rId54"/>
    <sheet name="5 - TRÁVNIK - trávna zmes..." sheetId="55" r:id="rId55"/>
    <sheet name="6 - KRY - krovité výsadby..." sheetId="56" r:id="rId56"/>
    <sheet name="7 - OKRASNÉ ZÁHONY (pohľa..." sheetId="57" r:id="rId57"/>
    <sheet name="8 - OKRASNÉ ZÁHONY - spri..." sheetId="58" r:id="rId58"/>
    <sheet name="9 - KRY - krovité výsadby..." sheetId="59" r:id="rId59"/>
    <sheet name="10 - RETENČNÉ VSAKOVACIE ..." sheetId="60" r:id="rId60"/>
    <sheet name="11 - POPINAVÉ KRY" sheetId="61" r:id="rId61"/>
    <sheet name="VRN - Vedľajšie rozpočtov..." sheetId="62" r:id="rId62"/>
  </sheets>
  <definedNames>
    <definedName name="_xlnm.Print_Area" localSheetId="0">'Rekapitulácia stavby'!$D$4:$AO$76,'Rekapitulácia stavby'!$C$82:$AQ$173</definedName>
    <definedName name="_xlnm.Print_Titles" localSheetId="0">'Rekapitulácia stavby'!$92:$92</definedName>
    <definedName name="_xlnm._FilterDatabase" localSheetId="1" hidden="1">'SO-1.1_AA - Architektonic...'!$C$128:$K$165</definedName>
    <definedName name="_xlnm.Print_Area" localSheetId="1">'SO-1.1_AA - Architektonic...'!$C$4:$J$76,'SO-1.1_AA - Architektonic...'!$C$82:$J$106,'SO-1.1_AA - Architektonic...'!$C$112:$J$165</definedName>
    <definedName name="_xlnm.Print_Titles" localSheetId="1">'SO-1.1_AA - Architektonic...'!$128:$128</definedName>
    <definedName name="_xlnm._FilterDatabase" localSheetId="2" hidden="1">'SO-1.1_ELE - Elektroinšta...'!$C$127:$K$165</definedName>
    <definedName name="_xlnm.Print_Area" localSheetId="2">'SO-1.1_ELE - Elektroinšta...'!$C$4:$J$76,'SO-1.1_ELE - Elektroinšta...'!$C$82:$J$105,'SO-1.1_ELE - Elektroinšta...'!$C$111:$J$165</definedName>
    <definedName name="_xlnm.Print_Titles" localSheetId="2">'SO-1.1_ELE - Elektroinšta...'!$127:$127</definedName>
    <definedName name="_xlnm._FilterDatabase" localSheetId="3" hidden="1">'SO-1.2 - Palisáda dvojitá'!$C$132:$K$175</definedName>
    <definedName name="_xlnm.Print_Area" localSheetId="3">'SO-1.2 - Palisáda dvojitá'!$C$4:$J$76,'SO-1.2 - Palisáda dvojitá'!$C$82:$J$112,'SO-1.2 - Palisáda dvojitá'!$C$118:$J$175</definedName>
    <definedName name="_xlnm.Print_Titles" localSheetId="3">'SO-1.2 - Palisáda dvojitá'!$132:$132</definedName>
    <definedName name="_xlnm._FilterDatabase" localSheetId="4" hidden="1">'SO-1.3 - Palisáda jednoduchá'!$C$130:$K$165</definedName>
    <definedName name="_xlnm.Print_Area" localSheetId="4">'SO-1.3 - Palisáda jednoduchá'!$C$4:$J$76,'SO-1.3 - Palisáda jednoduchá'!$C$82:$J$110,'SO-1.3 - Palisáda jednoduchá'!$C$116:$J$165</definedName>
    <definedName name="_xlnm.Print_Titles" localSheetId="4">'SO-1.3 - Palisáda jednoduchá'!$130:$130</definedName>
    <definedName name="_xlnm._FilterDatabase" localSheetId="5" hidden="1">'SO-1.4 - Veža'!$C$134:$K$210</definedName>
    <definedName name="_xlnm.Print_Area" localSheetId="5">'SO-1.4 - Veža'!$C$4:$J$76,'SO-1.4 - Veža'!$C$82:$J$114,'SO-1.4 - Veža'!$C$120:$J$210</definedName>
    <definedName name="_xlnm.Print_Titles" localSheetId="5">'SO-1.4 - Veža'!$134:$134</definedName>
    <definedName name="_xlnm._FilterDatabase" localSheetId="6" hidden="1">'SO-1.5 - Ohrady'!$C$122:$K$132</definedName>
    <definedName name="_xlnm.Print_Area" localSheetId="6">'SO-1.5 - Ohrady'!$C$4:$J$76,'SO-1.5 - Ohrady'!$C$82:$J$102,'SO-1.5 - Ohrady'!$C$108:$J$132</definedName>
    <definedName name="_xlnm.Print_Titles" localSheetId="6">'SO-1.5 - Ohrady'!$122:$122</definedName>
    <definedName name="_xlnm._FilterDatabase" localSheetId="7" hidden="1">'SO-2.1_B - Brána'!$C$137:$K$209</definedName>
    <definedName name="_xlnm.Print_Area" localSheetId="7">'SO-2.1_B - Brána'!$C$4:$J$76,'SO-2.1_B - Brána'!$C$82:$J$115,'SO-2.1_B - Brána'!$C$121:$J$209</definedName>
    <definedName name="_xlnm.Print_Titles" localSheetId="7">'SO-2.1_B - Brána'!$137:$137</definedName>
    <definedName name="_xlnm._FilterDatabase" localSheetId="8" hidden="1">'SO-2.1_L - Lávka'!$C$131:$K$164</definedName>
    <definedName name="_xlnm.Print_Area" localSheetId="8">'SO-2.1_L - Lávka'!$C$4:$J$76,'SO-2.1_L - Lávka'!$C$82:$J$109,'SO-2.1_L - Lávka'!$C$115:$J$164</definedName>
    <definedName name="_xlnm.Print_Titles" localSheetId="8">'SO-2.1_L - Lávka'!$131:$131</definedName>
    <definedName name="_xlnm._FilterDatabase" localSheetId="9" hidden="1">'SO-2.2_AA - Architektonic...'!$C$145:$K$272</definedName>
    <definedName name="_xlnm.Print_Area" localSheetId="9">'SO-2.2_AA - Architektonic...'!$C$4:$J$76,'SO-2.2_AA - Architektonic...'!$C$82:$J$123,'SO-2.2_AA - Architektonic...'!$C$129:$J$272</definedName>
    <definedName name="_xlnm.Print_Titles" localSheetId="9">'SO-2.2_AA - Architektonic...'!$145:$145</definedName>
    <definedName name="_xlnm._FilterDatabase" localSheetId="10" hidden="1">'SO-2.2_ELE - Elektroinšta...'!$C$129:$K$224</definedName>
    <definedName name="_xlnm.Print_Area" localSheetId="10">'SO-2.2_ELE - Elektroinšta...'!$C$4:$J$76,'SO-2.2_ELE - Elektroinšta...'!$C$82:$J$107,'SO-2.2_ELE - Elektroinšta...'!$C$113:$J$224</definedName>
    <definedName name="_xlnm.Print_Titles" localSheetId="10">'SO-2.2_ELE - Elektroinšta...'!$129:$129</definedName>
    <definedName name="_xlnm._FilterDatabase" localSheetId="11" hidden="1">'SO-2.3_AA - Architektonic...'!$C$145:$K$278</definedName>
    <definedName name="_xlnm.Print_Area" localSheetId="11">'SO-2.3_AA - Architektonic...'!$C$4:$J$76,'SO-2.3_AA - Architektonic...'!$C$82:$J$123,'SO-2.3_AA - Architektonic...'!$C$129:$J$278</definedName>
    <definedName name="_xlnm.Print_Titles" localSheetId="11">'SO-2.3_AA - Architektonic...'!$145:$145</definedName>
    <definedName name="_xlnm._FilterDatabase" localSheetId="12" hidden="1">'SO-2.3_ELE - Elektroinšta...'!$C$132:$K$295</definedName>
    <definedName name="_xlnm.Print_Area" localSheetId="12">'SO-2.3_ELE - Elektroinšta...'!$C$4:$J$76,'SO-2.3_ELE - Elektroinšta...'!$C$82:$J$110,'SO-2.3_ELE - Elektroinšta...'!$C$116:$J$295</definedName>
    <definedName name="_xlnm.Print_Titles" localSheetId="12">'SO-2.3_ELE - Elektroinšta...'!$132:$132</definedName>
    <definedName name="_xlnm._FilterDatabase" localSheetId="13" hidden="1">'SO-2.3_ZTI - Zdravotechni...'!$C$130:$K$248</definedName>
    <definedName name="_xlnm.Print_Area" localSheetId="13">'SO-2.3_ZTI - Zdravotechni...'!$C$4:$J$76,'SO-2.3_ZTI - Zdravotechni...'!$C$82:$J$108,'SO-2.3_ZTI - Zdravotechni...'!$C$114:$J$248</definedName>
    <definedName name="_xlnm.Print_Titles" localSheetId="13">'SO-2.3_ZTI - Zdravotechni...'!$130:$130</definedName>
    <definedName name="_xlnm._FilterDatabase" localSheetId="14" hidden="1">'SO-3.1 - Amfiteáter'!$C$127:$K$171</definedName>
    <definedName name="_xlnm.Print_Area" localSheetId="14">'SO-3.1 - Amfiteáter'!$C$4:$J$76,'SO-3.1 - Amfiteáter'!$C$82:$J$107,'SO-3.1 - Amfiteáter'!$C$113:$J$171</definedName>
    <definedName name="_xlnm.Print_Titles" localSheetId="14">'SO-3.1 - Amfiteáter'!$127:$127</definedName>
    <definedName name="_xlnm._FilterDatabase" localSheetId="15" hidden="1">'SO-3.2 - Pódium'!$C$132:$K$195</definedName>
    <definedName name="_xlnm.Print_Area" localSheetId="15">'SO-3.2 - Pódium'!$C$4:$J$76,'SO-3.2 - Pódium'!$C$82:$J$112,'SO-3.2 - Pódium'!$C$118:$J$195</definedName>
    <definedName name="_xlnm.Print_Titles" localSheetId="15">'SO-3.2 - Pódium'!$132:$132</definedName>
    <definedName name="_xlnm._FilterDatabase" localSheetId="16" hidden="1">'SO-3.3_AA - Architektonic...'!$C$145:$K$367</definedName>
    <definedName name="_xlnm.Print_Area" localSheetId="16">'SO-3.3_AA - Architektonic...'!$C$4:$J$76,'SO-3.3_AA - Architektonic...'!$C$82:$J$123,'SO-3.3_AA - Architektonic...'!$C$129:$J$367</definedName>
    <definedName name="_xlnm.Print_Titles" localSheetId="16">'SO-3.3_AA - Architektonic...'!$145:$145</definedName>
    <definedName name="_xlnm._FilterDatabase" localSheetId="17" hidden="1">'SO-3.3_ELE - Elektroinšta...'!$C$130:$K$182</definedName>
    <definedName name="_xlnm.Print_Area" localSheetId="17">'SO-3.3_ELE - Elektroinšta...'!$C$4:$J$76,'SO-3.3_ELE - Elektroinšta...'!$C$82:$J$108,'SO-3.3_ELE - Elektroinšta...'!$C$114:$J$182</definedName>
    <definedName name="_xlnm.Print_Titles" localSheetId="17">'SO-3.3_ELE - Elektroinšta...'!$130:$130</definedName>
    <definedName name="_xlnm._FilterDatabase" localSheetId="18" hidden="1">'SO-3.3_ZTI - Zdravotechni...'!$C$131:$K$241</definedName>
    <definedName name="_xlnm.Print_Area" localSheetId="18">'SO-3.3_ZTI - Zdravotechni...'!$C$4:$J$76,'SO-3.3_ZTI - Zdravotechni...'!$C$82:$J$109,'SO-3.3_ZTI - Zdravotechni...'!$C$115:$J$241</definedName>
    <definedName name="_xlnm.Print_Titles" localSheetId="18">'SO-3.3_ZTI - Zdravotechni...'!$131:$131</definedName>
    <definedName name="_xlnm._FilterDatabase" localSheetId="19" hidden="1">'SO-3.3_UK - Vykurovanie'!$C$125:$K$131</definedName>
    <definedName name="_xlnm.Print_Area" localSheetId="19">'SO-3.3_UK - Vykurovanie'!$C$4:$J$76,'SO-3.3_UK - Vykurovanie'!$C$82:$J$103,'SO-3.3_UK - Vykurovanie'!$C$109:$J$131</definedName>
    <definedName name="_xlnm.Print_Titles" localSheetId="19">'SO-3.3_UK - Vykurovanie'!$125:$125</definedName>
    <definedName name="_xlnm._FilterDatabase" localSheetId="20" hidden="1">'SO-4.1_AA - Architektonic...'!$C$130:$K$170</definedName>
    <definedName name="_xlnm.Print_Area" localSheetId="20">'SO-4.1_AA - Architektonic...'!$C$4:$J$76,'SO-4.1_AA - Architektonic...'!$C$82:$J$108,'SO-4.1_AA - Architektonic...'!$C$114:$J$170</definedName>
    <definedName name="_xlnm.Print_Titles" localSheetId="20">'SO-4.1_AA - Architektonic...'!$130:$130</definedName>
    <definedName name="_xlnm._FilterDatabase" localSheetId="21" hidden="1">'SO-4.1_ELE - Elektroinšta...'!$C$127:$K$172</definedName>
    <definedName name="_xlnm.Print_Area" localSheetId="21">'SO-4.1_ELE - Elektroinšta...'!$C$4:$J$76,'SO-4.1_ELE - Elektroinšta...'!$C$82:$J$105,'SO-4.1_ELE - Elektroinšta...'!$C$111:$J$172</definedName>
    <definedName name="_xlnm.Print_Titles" localSheetId="21">'SO-4.1_ELE - Elektroinšta...'!$127:$127</definedName>
    <definedName name="_xlnm._FilterDatabase" localSheetId="22" hidden="1">'SO-4.4_AA - Architektonic...'!$C$130:$K$179</definedName>
    <definedName name="_xlnm.Print_Area" localSheetId="22">'SO-4.4_AA - Architektonic...'!$C$4:$J$76,'SO-4.4_AA - Architektonic...'!$C$82:$J$108,'SO-4.4_AA - Architektonic...'!$C$114:$J$179</definedName>
    <definedName name="_xlnm.Print_Titles" localSheetId="22">'SO-4.4_AA - Architektonic...'!$130:$130</definedName>
    <definedName name="_xlnm._FilterDatabase" localSheetId="23" hidden="1">'SO-4.4_ELE - Elektroinšta...'!$C$128:$K$177</definedName>
    <definedName name="_xlnm.Print_Area" localSheetId="23">'SO-4.4_ELE - Elektroinšta...'!$C$4:$J$76,'SO-4.4_ELE - Elektroinšta...'!$C$82:$J$106,'SO-4.4_ELE - Elektroinšta...'!$C$112:$J$177</definedName>
    <definedName name="_xlnm.Print_Titles" localSheetId="23">'SO-4.4_ELE - Elektroinšta...'!$128:$128</definedName>
    <definedName name="_xlnm._FilterDatabase" localSheetId="24" hidden="1">'SO-4.4_ZTI - Zdravotechni...'!$C$129:$K$181</definedName>
    <definedName name="_xlnm.Print_Area" localSheetId="24">'SO-4.4_ZTI - Zdravotechni...'!$C$4:$J$76,'SO-4.4_ZTI - Zdravotechni...'!$C$82:$J$107,'SO-4.4_ZTI - Zdravotechni...'!$C$113:$J$181</definedName>
    <definedName name="_xlnm.Print_Titles" localSheetId="24">'SO-4.4_ZTI - Zdravotechni...'!$129:$129</definedName>
    <definedName name="_xlnm._FilterDatabase" localSheetId="25" hidden="1">'SO-5.1.1_AA - Architekton...'!$C$146:$K$380</definedName>
    <definedName name="_xlnm.Print_Area" localSheetId="25">'SO-5.1.1_AA - Architekton...'!$C$4:$J$76,'SO-5.1.1_AA - Architekton...'!$C$82:$J$124,'SO-5.1.1_AA - Architekton...'!$C$130:$J$380</definedName>
    <definedName name="_xlnm.Print_Titles" localSheetId="25">'SO-5.1.1_AA - Architekton...'!$146:$146</definedName>
    <definedName name="_xlnm._FilterDatabase" localSheetId="26" hidden="1">'SO-5.1.1_ELE - Elektroinš...'!$C$130:$K$194</definedName>
    <definedName name="_xlnm.Print_Area" localSheetId="26">'SO-5.1.1_ELE - Elektroinš...'!$C$4:$J$76,'SO-5.1.1_ELE - Elektroinš...'!$C$82:$J$108,'SO-5.1.1_ELE - Elektroinš...'!$C$114:$J$194</definedName>
    <definedName name="_xlnm.Print_Titles" localSheetId="26">'SO-5.1.1_ELE - Elektroinš...'!$130:$130</definedName>
    <definedName name="_xlnm._FilterDatabase" localSheetId="27" hidden="1">'SO-5.1.1_UK - Vykurovanie'!$C$130:$K$206</definedName>
    <definedName name="_xlnm.Print_Area" localSheetId="27">'SO-5.1.1_UK - Vykurovanie'!$C$4:$J$76,'SO-5.1.1_UK - Vykurovanie'!$C$82:$J$108,'SO-5.1.1_UK - Vykurovanie'!$C$114:$J$206</definedName>
    <definedName name="_xlnm.Print_Titles" localSheetId="27">'SO-5.1.1_UK - Vykurovanie'!$130:$130</definedName>
    <definedName name="_xlnm._FilterDatabase" localSheetId="28" hidden="1">'SO-5.1.1_VZT - Vzduchotec...'!$C$126:$K$179</definedName>
    <definedName name="_xlnm.Print_Area" localSheetId="28">'SO-5.1.1_VZT - Vzduchotec...'!$C$4:$J$76,'SO-5.1.1_VZT - Vzduchotec...'!$C$82:$J$104,'SO-5.1.1_VZT - Vzduchotec...'!$C$110:$J$179</definedName>
    <definedName name="_xlnm.Print_Titles" localSheetId="28">'SO-5.1.1_VZT - Vzduchotec...'!$126:$126</definedName>
    <definedName name="_xlnm._FilterDatabase" localSheetId="29" hidden="1">'SO-5.1.1_ZTI - Zdravotech...'!$C$129:$K$174</definedName>
    <definedName name="_xlnm.Print_Area" localSheetId="29">'SO-5.1.1_ZTI - Zdravotech...'!$C$4:$J$76,'SO-5.1.1_ZTI - Zdravotech...'!$C$82:$J$107,'SO-5.1.1_ZTI - Zdravotech...'!$C$113:$J$174</definedName>
    <definedName name="_xlnm.Print_Titles" localSheetId="29">'SO-5.1.1_ZTI - Zdravotech...'!$129:$129</definedName>
    <definedName name="_xlnm._FilterDatabase" localSheetId="30" hidden="1">'SO-5.1.2_AA - Architekton...'!$C$149:$K$399</definedName>
    <definedName name="_xlnm.Print_Area" localSheetId="30">'SO-5.1.2_AA - Architekton...'!$C$4:$J$76,'SO-5.1.2_AA - Architekton...'!$C$82:$J$127,'SO-5.1.2_AA - Architekton...'!$C$133:$J$399</definedName>
    <definedName name="_xlnm.Print_Titles" localSheetId="30">'SO-5.1.2_AA - Architekton...'!$149:$149</definedName>
    <definedName name="_xlnm._FilterDatabase" localSheetId="31" hidden="1">'SO-5.1.2_ELE - Elektroinš...'!$C$128:$K$166</definedName>
    <definedName name="_xlnm.Print_Area" localSheetId="31">'SO-5.1.2_ELE - Elektroinš...'!$C$4:$J$76,'SO-5.1.2_ELE - Elektroinš...'!$C$82:$J$106,'SO-5.1.2_ELE - Elektroinš...'!$C$112:$J$166</definedName>
    <definedName name="_xlnm.Print_Titles" localSheetId="31">'SO-5.1.2_ELE - Elektroinš...'!$128:$128</definedName>
    <definedName name="_xlnm._FilterDatabase" localSheetId="32" hidden="1">'SO-5.1.2_UK - Vykurovanie'!$C$125:$K$132</definedName>
    <definedName name="_xlnm.Print_Area" localSheetId="32">'SO-5.1.2_UK - Vykurovanie'!$C$4:$J$76,'SO-5.1.2_UK - Vykurovanie'!$C$82:$J$103,'SO-5.1.2_UK - Vykurovanie'!$C$109:$J$132</definedName>
    <definedName name="_xlnm.Print_Titles" localSheetId="32">'SO-5.1.2_UK - Vykurovanie'!$125:$125</definedName>
    <definedName name="_xlnm._FilterDatabase" localSheetId="33" hidden="1">'SO-5.1.2_VZT - Vzduchotec...'!$C$124:$K$163</definedName>
    <definedName name="_xlnm.Print_Area" localSheetId="33">'SO-5.1.2_VZT - Vzduchotec...'!$C$4:$J$76,'SO-5.1.2_VZT - Vzduchotec...'!$C$82:$J$102,'SO-5.1.2_VZT - Vzduchotec...'!$C$108:$J$163</definedName>
    <definedName name="_xlnm.Print_Titles" localSheetId="33">'SO-5.1.2_VZT - Vzduchotec...'!$124:$124</definedName>
    <definedName name="_xlnm._FilterDatabase" localSheetId="34" hidden="1">'SO-5.1.2_ZTI - Zdravotech...'!$C$131:$K$266</definedName>
    <definedName name="_xlnm.Print_Area" localSheetId="34">'SO-5.1.2_ZTI - Zdravotech...'!$C$4:$J$76,'SO-5.1.2_ZTI - Zdravotech...'!$C$82:$J$109,'SO-5.1.2_ZTI - Zdravotech...'!$C$115:$J$266</definedName>
    <definedName name="_xlnm.Print_Titles" localSheetId="34">'SO-5.1.2_ZTI - Zdravotech...'!$131:$131</definedName>
    <definedName name="_xlnm._FilterDatabase" localSheetId="35" hidden="1">'SO-5.2.1_AA - Architekton...'!$C$148:$K$459</definedName>
    <definedName name="_xlnm.Print_Area" localSheetId="35">'SO-5.2.1_AA - Architekton...'!$C$4:$J$76,'SO-5.2.1_AA - Architekton...'!$C$82:$J$126,'SO-5.2.1_AA - Architekton...'!$C$132:$J$459</definedName>
    <definedName name="_xlnm.Print_Titles" localSheetId="35">'SO-5.2.1_AA - Architekton...'!$148:$148</definedName>
    <definedName name="_xlnm._FilterDatabase" localSheetId="36" hidden="1">'SO-5.2.1_UK - Vykurovanie'!$C$125:$K$132</definedName>
    <definedName name="_xlnm.Print_Area" localSheetId="36">'SO-5.2.1_UK - Vykurovanie'!$C$4:$J$76,'SO-5.2.1_UK - Vykurovanie'!$C$82:$J$103,'SO-5.2.1_UK - Vykurovanie'!$C$109:$J$132</definedName>
    <definedName name="_xlnm.Print_Titles" localSheetId="36">'SO-5.2.1_UK - Vykurovanie'!$125:$125</definedName>
    <definedName name="_xlnm._FilterDatabase" localSheetId="37" hidden="1">'SO-5.2.1_VZT - Vzduchotec...'!$C$125:$K$183</definedName>
    <definedName name="_xlnm.Print_Area" localSheetId="37">'SO-5.2.1_VZT - Vzduchotec...'!$C$4:$J$76,'SO-5.2.1_VZT - Vzduchotec...'!$C$82:$J$103,'SO-5.2.1_VZT - Vzduchotec...'!$C$109:$J$183</definedName>
    <definedName name="_xlnm.Print_Titles" localSheetId="37">'SO-5.2.1_VZT - Vzduchotec...'!$125:$125</definedName>
    <definedName name="_xlnm._FilterDatabase" localSheetId="38" hidden="1">'SO-5.2.1_ELE - Elektroinš...'!$C$127:$K$180</definedName>
    <definedName name="_xlnm.Print_Area" localSheetId="38">'SO-5.2.1_ELE - Elektroinš...'!$C$4:$J$76,'SO-5.2.1_ELE - Elektroinš...'!$C$82:$J$105,'SO-5.2.1_ELE - Elektroinš...'!$C$111:$J$180</definedName>
    <definedName name="_xlnm.Print_Titles" localSheetId="38">'SO-5.2.1_ELE - Elektroinš...'!$127:$127</definedName>
    <definedName name="_xlnm._FilterDatabase" localSheetId="39" hidden="1">'SO-5.2.1_EP - Elektroinšt...'!$C$126:$K$152</definedName>
    <definedName name="_xlnm.Print_Area" localSheetId="39">'SO-5.2.1_EP - Elektroinšt...'!$C$4:$J$76,'SO-5.2.1_EP - Elektroinšt...'!$C$82:$J$104,'SO-5.2.1_EP - Elektroinšt...'!$C$110:$J$152</definedName>
    <definedName name="_xlnm.Print_Titles" localSheetId="39">'SO-5.2.1_EP - Elektroinšt...'!$126:$126</definedName>
    <definedName name="_xlnm._FilterDatabase" localSheetId="40" hidden="1">'SO-5.2.1_ZTI - Zdravotech...'!$C$131:$K$272</definedName>
    <definedName name="_xlnm.Print_Area" localSheetId="40">'SO-5.2.1_ZTI - Zdravotech...'!$C$4:$J$76,'SO-5.2.1_ZTI - Zdravotech...'!$C$82:$J$109,'SO-5.2.1_ZTI - Zdravotech...'!$C$115:$J$272</definedName>
    <definedName name="_xlnm.Print_Titles" localSheetId="40">'SO-5.2.1_ZTI - Zdravotech...'!$131:$131</definedName>
    <definedName name="_xlnm._FilterDatabase" localSheetId="41" hidden="1">'SO-5.2.2_AA - Architekton...'!$C$149:$K$392</definedName>
    <definedName name="_xlnm.Print_Area" localSheetId="41">'SO-5.2.2_AA - Architekton...'!$C$4:$J$76,'SO-5.2.2_AA - Architekton...'!$C$82:$J$127,'SO-5.2.2_AA - Architekton...'!$C$133:$J$392</definedName>
    <definedName name="_xlnm.Print_Titles" localSheetId="41">'SO-5.2.2_AA - Architekton...'!$149:$149</definedName>
    <definedName name="_xlnm._FilterDatabase" localSheetId="42" hidden="1">'SO-5.2.2_ELE - Elektroinš...'!$C$128:$K$163</definedName>
    <definedName name="_xlnm.Print_Area" localSheetId="42">'SO-5.2.2_ELE - Elektroinš...'!$C$4:$J$76,'SO-5.2.2_ELE - Elektroinš...'!$C$82:$J$106,'SO-5.2.2_ELE - Elektroinš...'!$C$112:$J$163</definedName>
    <definedName name="_xlnm.Print_Titles" localSheetId="42">'SO-5.2.2_ELE - Elektroinš...'!$128:$128</definedName>
    <definedName name="_xlnm._FilterDatabase" localSheetId="43" hidden="1">'SO-5.2.2_UK - Vykurovanie'!$C$125:$K$132</definedName>
    <definedName name="_xlnm.Print_Area" localSheetId="43">'SO-5.2.2_UK - Vykurovanie'!$C$4:$J$76,'SO-5.2.2_UK - Vykurovanie'!$C$82:$J$103,'SO-5.2.2_UK - Vykurovanie'!$C$109:$J$132</definedName>
    <definedName name="_xlnm.Print_Titles" localSheetId="43">'SO-5.2.2_UK - Vykurovanie'!$125:$125</definedName>
    <definedName name="_xlnm._FilterDatabase" localSheetId="44" hidden="1">'SO-5.2.2_VZT - Vzduchotec...'!$C$124:$K$155</definedName>
    <definedName name="_xlnm.Print_Area" localSheetId="44">'SO-5.2.2_VZT - Vzduchotec...'!$C$4:$J$76,'SO-5.2.2_VZT - Vzduchotec...'!$C$82:$J$102,'SO-5.2.2_VZT - Vzduchotec...'!$C$108:$J$155</definedName>
    <definedName name="_xlnm.Print_Titles" localSheetId="44">'SO-5.2.2_VZT - Vzduchotec...'!$124:$124</definedName>
    <definedName name="_xlnm._FilterDatabase" localSheetId="45" hidden="1">'SO-5.2.2_ZTI - Zdravotech...'!$C$131:$K$243</definedName>
    <definedName name="_xlnm.Print_Area" localSheetId="45">'SO-5.2.2_ZTI - Zdravotech...'!$C$4:$J$76,'SO-5.2.2_ZTI - Zdravotech...'!$C$82:$J$109,'SO-5.2.2_ZTI - Zdravotech...'!$C$115:$J$243</definedName>
    <definedName name="_xlnm.Print_Titles" localSheetId="45">'SO-5.2.2_ZTI - Zdravotech...'!$131:$131</definedName>
    <definedName name="_xlnm._FilterDatabase" localSheetId="46" hidden="1">'SO-6 - Prípojka NN'!$C$118:$K$148</definedName>
    <definedName name="_xlnm.Print_Area" localSheetId="46">'SO-6 - Prípojka NN'!$C$4:$J$76,'SO-6 - Prípojka NN'!$C$82:$J$100,'SO-6 - Prípojka NN'!$C$106:$J$148</definedName>
    <definedName name="_xlnm.Print_Titles" localSheetId="46">'SO-6 - Prípojka NN'!$118:$118</definedName>
    <definedName name="_xlnm._FilterDatabase" localSheetId="47" hidden="1">'SO-7.1 - Zásobovanie obje...'!$C$118:$K$151</definedName>
    <definedName name="_xlnm.Print_Area" localSheetId="47">'SO-7.1 - Zásobovanie obje...'!$C$4:$J$76,'SO-7.1 - Zásobovanie obje...'!$C$82:$J$100,'SO-7.1 - Zásobovanie obje...'!$C$106:$J$151</definedName>
    <definedName name="_xlnm.Print_Titles" localSheetId="47">'SO-7.1 - Zásobovanie obje...'!$118:$118</definedName>
    <definedName name="_xlnm._FilterDatabase" localSheetId="48" hidden="1">'SO-8.1 - Odvedenie splašk...'!$C$121:$K$159</definedName>
    <definedName name="_xlnm.Print_Area" localSheetId="48">'SO-8.1 - Odvedenie splašk...'!$C$4:$J$76,'SO-8.1 - Odvedenie splašk...'!$C$82:$J$103,'SO-8.1 - Odvedenie splašk...'!$C$109:$J$159</definedName>
    <definedName name="_xlnm.Print_Titles" localSheetId="48">'SO-8.1 - Odvedenie splašk...'!$121:$121</definedName>
    <definedName name="_xlnm._FilterDatabase" localSheetId="49" hidden="1">'SO-9.1 - Dažďová kanalizácia'!$C$118:$K$158</definedName>
    <definedName name="_xlnm.Print_Area" localSheetId="49">'SO-9.1 - Dažďová kanalizácia'!$C$4:$J$76,'SO-9.1 - Dažďová kanalizácia'!$C$82:$J$100,'SO-9.1 - Dažďová kanalizácia'!$C$106:$J$158</definedName>
    <definedName name="_xlnm.Print_Titles" localSheetId="49">'SO-9.1 - Dažďová kanalizácia'!$118:$118</definedName>
    <definedName name="_xlnm._FilterDatabase" localSheetId="50" hidden="1">'1 - STROMY - výsadba'!$C$122:$K$163</definedName>
    <definedName name="_xlnm.Print_Area" localSheetId="50">'1 - STROMY - výsadba'!$C$4:$J$76,'1 - STROMY - výsadba'!$C$82:$J$102,'1 - STROMY - výsadba'!$C$108:$J$163</definedName>
    <definedName name="_xlnm.Print_Titles" localSheetId="50">'1 - STROMY - výsadba'!$122:$122</definedName>
    <definedName name="_xlnm._FilterDatabase" localSheetId="51" hidden="1">'2 - TRÁVNIK - pochôdzny -...'!$C$122:$K$142</definedName>
    <definedName name="_xlnm.Print_Area" localSheetId="51">'2 - TRÁVNIK - pochôdzny -...'!$C$4:$J$76,'2 - TRÁVNIK - pochôdzny -...'!$C$82:$J$102,'2 - TRÁVNIK - pochôdzny -...'!$C$108:$J$142</definedName>
    <definedName name="_xlnm.Print_Titles" localSheetId="51">'2 - TRÁVNIK - pochôdzny -...'!$122:$122</definedName>
    <definedName name="_xlnm._FilterDatabase" localSheetId="52" hidden="1">'3 - TRÁVNIK - svahy obran...'!$C$122:$K$142</definedName>
    <definedName name="_xlnm.Print_Area" localSheetId="52">'3 - TRÁVNIK - svahy obran...'!$C$4:$J$76,'3 - TRÁVNIK - svahy obran...'!$C$82:$J$102,'3 - TRÁVNIK - svahy obran...'!$C$108:$J$142</definedName>
    <definedName name="_xlnm.Print_Titles" localSheetId="52">'3 - TRÁVNIK - svahy obran...'!$122:$122</definedName>
    <definedName name="_xlnm._FilterDatabase" localSheetId="53" hidden="1">'4 - TRÁVNIK - lúčny - byl...'!$C$122:$K$137</definedName>
    <definedName name="_xlnm.Print_Area" localSheetId="53">'4 - TRÁVNIK - lúčny - byl...'!$C$4:$J$76,'4 - TRÁVNIK - lúčny - byl...'!$C$82:$J$102,'4 - TRÁVNIK - lúčny - byl...'!$C$108:$J$137</definedName>
    <definedName name="_xlnm.Print_Titles" localSheetId="53">'4 - TRÁVNIK - lúčny - byl...'!$122:$122</definedName>
    <definedName name="_xlnm._FilterDatabase" localSheetId="54" hidden="1">'5 - TRÁVNIK - trávna zmes...'!$C$122:$K$137</definedName>
    <definedName name="_xlnm.Print_Area" localSheetId="54">'5 - TRÁVNIK - trávna zmes...'!$C$4:$J$76,'5 - TRÁVNIK - trávna zmes...'!$C$82:$J$102,'5 - TRÁVNIK - trávna zmes...'!$C$108:$J$137</definedName>
    <definedName name="_xlnm.Print_Titles" localSheetId="54">'5 - TRÁVNIK - trávna zmes...'!$122:$122</definedName>
    <definedName name="_xlnm._FilterDatabase" localSheetId="55" hidden="1">'6 - KRY - krovité výsadby...'!$C$123:$K$147</definedName>
    <definedName name="_xlnm.Print_Area" localSheetId="55">'6 - KRY - krovité výsadby...'!$C$4:$J$76,'6 - KRY - krovité výsadby...'!$C$82:$J$103,'6 - KRY - krovité výsadby...'!$C$109:$J$147</definedName>
    <definedName name="_xlnm.Print_Titles" localSheetId="55">'6 - KRY - krovité výsadby...'!$123:$123</definedName>
    <definedName name="_xlnm._FilterDatabase" localSheetId="56" hidden="1">'7 - OKRASNÉ ZÁHONY (pohľa...'!$C$122:$K$157</definedName>
    <definedName name="_xlnm.Print_Area" localSheetId="56">'7 - OKRASNÉ ZÁHONY (pohľa...'!$C$4:$J$76,'7 - OKRASNÉ ZÁHONY (pohľa...'!$C$82:$J$102,'7 - OKRASNÉ ZÁHONY (pohľa...'!$C$108:$J$157</definedName>
    <definedName name="_xlnm.Print_Titles" localSheetId="56">'7 - OKRASNÉ ZÁHONY (pohľa...'!$122:$122</definedName>
    <definedName name="_xlnm._FilterDatabase" localSheetId="57" hidden="1">'8 - OKRASNÉ ZÁHONY - spri...'!$C$122:$K$154</definedName>
    <definedName name="_xlnm.Print_Area" localSheetId="57">'8 - OKRASNÉ ZÁHONY - spri...'!$C$4:$J$76,'8 - OKRASNÉ ZÁHONY - spri...'!$C$82:$J$102,'8 - OKRASNÉ ZÁHONY - spri...'!$C$108:$J$154</definedName>
    <definedName name="_xlnm.Print_Titles" localSheetId="57">'8 - OKRASNÉ ZÁHONY - spri...'!$122:$122</definedName>
    <definedName name="_xlnm._FilterDatabase" localSheetId="58" hidden="1">'9 - KRY - krovité výsadby...'!$C$122:$K$154</definedName>
    <definedName name="_xlnm.Print_Area" localSheetId="58">'9 - KRY - krovité výsadby...'!$C$4:$J$76,'9 - KRY - krovité výsadby...'!$C$82:$J$102,'9 - KRY - krovité výsadby...'!$C$108:$J$154</definedName>
    <definedName name="_xlnm.Print_Titles" localSheetId="58">'9 - KRY - krovité výsadby...'!$122:$122</definedName>
    <definedName name="_xlnm._FilterDatabase" localSheetId="59" hidden="1">'10 - RETENČNÉ VSAKOVACIE ...'!$C$122:$K$142</definedName>
    <definedName name="_xlnm.Print_Area" localSheetId="59">'10 - RETENČNÉ VSAKOVACIE ...'!$C$4:$J$76,'10 - RETENČNÉ VSAKOVACIE ...'!$C$82:$J$102,'10 - RETENČNÉ VSAKOVACIE ...'!$C$108:$J$142</definedName>
    <definedName name="_xlnm.Print_Titles" localSheetId="59">'10 - RETENČNÉ VSAKOVACIE ...'!$122:$122</definedName>
    <definedName name="_xlnm._FilterDatabase" localSheetId="60" hidden="1">'11 - POPINAVÉ KRY'!$C$122:$K$135</definedName>
    <definedName name="_xlnm.Print_Area" localSheetId="60">'11 - POPINAVÉ KRY'!$C$4:$J$76,'11 - POPINAVÉ KRY'!$C$82:$J$102,'11 - POPINAVÉ KRY'!$C$108:$J$135</definedName>
    <definedName name="_xlnm.Print_Titles" localSheetId="60">'11 - POPINAVÉ KRY'!$122:$122</definedName>
    <definedName name="_xlnm._FilterDatabase" localSheetId="61" hidden="1">'VRN - Vedľajšie rozpočtov...'!$C$116:$K$120</definedName>
    <definedName name="_xlnm.Print_Area" localSheetId="61">'VRN - Vedľajšie rozpočtov...'!$C$4:$J$76,'VRN - Vedľajšie rozpočtov...'!$C$82:$J$98,'VRN - Vedľajšie rozpočtov...'!$C$104:$J$120</definedName>
    <definedName name="_xlnm.Print_Titles" localSheetId="61">'VRN - Vedľajšie rozpočtov...'!$116:$116</definedName>
  </definedNames>
  <calcPr/>
</workbook>
</file>

<file path=xl/calcChain.xml><?xml version="1.0" encoding="utf-8"?>
<calcChain xmlns="http://schemas.openxmlformats.org/spreadsheetml/2006/main">
  <c i="62" l="1" r="J37"/>
  <c r="J36"/>
  <c i="1" r="AY172"/>
  <c i="62" r="J35"/>
  <c i="1" r="AX172"/>
  <c i="62"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111"/>
  <c r="E7"/>
  <c r="E107"/>
  <c i="61" r="J39"/>
  <c r="J38"/>
  <c i="1" r="AY171"/>
  <c i="61" r="J37"/>
  <c i="1" r="AX171"/>
  <c i="61"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60" r="J39"/>
  <c r="J38"/>
  <c i="1" r="AY170"/>
  <c i="60" r="J37"/>
  <c i="1" r="AX170"/>
  <c i="60"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59" r="J39"/>
  <c r="J38"/>
  <c i="1" r="AY169"/>
  <c i="59" r="J37"/>
  <c i="1" r="AX169"/>
  <c i="59"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85"/>
  <c i="58" r="J39"/>
  <c r="J38"/>
  <c i="1" r="AY168"/>
  <c i="58" r="J37"/>
  <c i="1" r="AX168"/>
  <c i="58"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57" r="J39"/>
  <c r="J38"/>
  <c i="1" r="AY167"/>
  <c i="57" r="J37"/>
  <c i="1" r="AX167"/>
  <c i="57"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56" r="J39"/>
  <c r="J38"/>
  <c i="1" r="AY166"/>
  <c i="56" r="J37"/>
  <c i="1" r="AX166"/>
  <c i="56"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J121"/>
  <c r="J120"/>
  <c r="F120"/>
  <c r="F118"/>
  <c r="E116"/>
  <c r="J94"/>
  <c r="J93"/>
  <c r="F93"/>
  <c r="F91"/>
  <c r="E89"/>
  <c r="J20"/>
  <c r="E20"/>
  <c r="F121"/>
  <c r="J19"/>
  <c r="J14"/>
  <c r="J91"/>
  <c r="E7"/>
  <c r="E112"/>
  <c i="55" r="J39"/>
  <c r="J38"/>
  <c i="1" r="AY165"/>
  <c i="55" r="J37"/>
  <c i="1" r="AX165"/>
  <c i="55"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94"/>
  <c r="J19"/>
  <c r="J14"/>
  <c r="J117"/>
  <c r="E7"/>
  <c r="E111"/>
  <c i="54" r="J39"/>
  <c r="J38"/>
  <c i="1" r="AY164"/>
  <c i="54" r="J37"/>
  <c i="1" r="AX164"/>
  <c i="54"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53" r="J39"/>
  <c r="J38"/>
  <c i="1" r="AY163"/>
  <c i="53" r="J37"/>
  <c i="1" r="AX163"/>
  <c i="53"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85"/>
  <c i="52" r="J39"/>
  <c r="J38"/>
  <c i="1" r="AY162"/>
  <c i="52" r="J37"/>
  <c i="1" r="AX162"/>
  <c i="52"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94"/>
  <c r="J19"/>
  <c r="J14"/>
  <c r="J91"/>
  <c r="E7"/>
  <c r="E85"/>
  <c i="51" r="J39"/>
  <c r="J38"/>
  <c i="1" r="AY161"/>
  <c i="51" r="J37"/>
  <c i="1" r="AX161"/>
  <c i="51"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85"/>
  <c i="50" r="J37"/>
  <c r="J36"/>
  <c i="1" r="AY159"/>
  <c i="50" r="J35"/>
  <c i="1" r="AX159"/>
  <c i="50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92"/>
  <c r="J17"/>
  <c r="J12"/>
  <c r="J89"/>
  <c r="E7"/>
  <c r="E85"/>
  <c i="49" r="J37"/>
  <c r="J36"/>
  <c i="1" r="AY158"/>
  <c i="49" r="J35"/>
  <c i="1" r="AX158"/>
  <c i="49"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85"/>
  <c i="48" r="J37"/>
  <c r="J36"/>
  <c i="1" r="AY157"/>
  <c i="48" r="J35"/>
  <c i="1" r="AX157"/>
  <c i="48"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47" r="J37"/>
  <c r="J36"/>
  <c i="1" r="AY156"/>
  <c i="47" r="J35"/>
  <c i="1" r="AX156"/>
  <c i="47"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2"/>
  <c r="BH122"/>
  <c r="BG122"/>
  <c r="BE122"/>
  <c r="T122"/>
  <c r="R122"/>
  <c r="P122"/>
  <c r="BI121"/>
  <c r="BH121"/>
  <c r="BG121"/>
  <c r="BE121"/>
  <c r="T121"/>
  <c r="R121"/>
  <c r="P121"/>
  <c r="J116"/>
  <c r="J115"/>
  <c r="F115"/>
  <c r="F113"/>
  <c r="E111"/>
  <c r="J92"/>
  <c r="J91"/>
  <c r="F91"/>
  <c r="F89"/>
  <c r="E87"/>
  <c r="J18"/>
  <c r="E18"/>
  <c r="F92"/>
  <c r="J17"/>
  <c r="J12"/>
  <c r="J113"/>
  <c r="E7"/>
  <c r="E109"/>
  <c i="46" r="J41"/>
  <c r="J40"/>
  <c i="1" r="AY155"/>
  <c i="46" r="J39"/>
  <c i="1" r="AX155"/>
  <c i="46"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126"/>
  <c r="E7"/>
  <c r="E118"/>
  <c i="45" r="J41"/>
  <c r="J40"/>
  <c i="1" r="AY154"/>
  <c i="45" r="J39"/>
  <c i="1" r="AX154"/>
  <c i="45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6"/>
  <c r="J95"/>
  <c r="F95"/>
  <c r="F93"/>
  <c r="E91"/>
  <c r="J22"/>
  <c r="E22"/>
  <c r="F122"/>
  <c r="J21"/>
  <c r="J16"/>
  <c r="J93"/>
  <c r="E7"/>
  <c r="E111"/>
  <c i="44" r="J41"/>
  <c r="J40"/>
  <c i="1" r="AY153"/>
  <c i="44" r="J39"/>
  <c i="1" r="AX153"/>
  <c i="44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85"/>
  <c i="43" r="J41"/>
  <c r="J40"/>
  <c i="1" r="AY152"/>
  <c i="43" r="J39"/>
  <c i="1" r="AX152"/>
  <c i="43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42" r="J41"/>
  <c r="J40"/>
  <c i="1" r="AY151"/>
  <c i="42" r="J39"/>
  <c i="1" r="AX151"/>
  <c i="42"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1"/>
  <c r="BH251"/>
  <c r="BG251"/>
  <c r="BE251"/>
  <c r="T251"/>
  <c r="T250"/>
  <c r="R251"/>
  <c r="R250"/>
  <c r="P251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T205"/>
  <c r="R206"/>
  <c r="R205"/>
  <c r="P206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J147"/>
  <c r="J146"/>
  <c r="F146"/>
  <c r="F144"/>
  <c r="E142"/>
  <c r="J96"/>
  <c r="J95"/>
  <c r="F95"/>
  <c r="F93"/>
  <c r="E91"/>
  <c r="J22"/>
  <c r="E22"/>
  <c r="F96"/>
  <c r="J21"/>
  <c r="J16"/>
  <c r="J93"/>
  <c r="E7"/>
  <c r="E136"/>
  <c i="41" r="J41"/>
  <c r="J40"/>
  <c i="1" r="AY149"/>
  <c i="41" r="J39"/>
  <c i="1" r="AX149"/>
  <c i="41"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126"/>
  <c r="E7"/>
  <c r="E85"/>
  <c i="40" r="J41"/>
  <c r="J40"/>
  <c i="1" r="AY148"/>
  <c i="40" r="J39"/>
  <c i="1" r="AX148"/>
  <c i="40"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39" r="J41"/>
  <c r="J40"/>
  <c i="1" r="AY147"/>
  <c i="39" r="J39"/>
  <c i="1" r="AX147"/>
  <c i="39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6"/>
  <c r="J95"/>
  <c r="F95"/>
  <c r="F93"/>
  <c r="E91"/>
  <c r="J22"/>
  <c r="E22"/>
  <c r="F125"/>
  <c r="J21"/>
  <c r="J16"/>
  <c r="J93"/>
  <c r="E7"/>
  <c r="E114"/>
  <c i="38" r="J41"/>
  <c r="J40"/>
  <c i="1" r="AY146"/>
  <c i="38" r="J39"/>
  <c i="1" r="AX146"/>
  <c i="38"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3"/>
  <c r="J122"/>
  <c r="F122"/>
  <c r="F120"/>
  <c r="E118"/>
  <c r="J96"/>
  <c r="J95"/>
  <c r="F95"/>
  <c r="F93"/>
  <c r="E91"/>
  <c r="J22"/>
  <c r="E22"/>
  <c r="F96"/>
  <c r="J21"/>
  <c r="J16"/>
  <c r="J93"/>
  <c r="E7"/>
  <c r="E112"/>
  <c i="37" r="J41"/>
  <c r="J40"/>
  <c i="1" r="AY145"/>
  <c i="37" r="J39"/>
  <c i="1" r="AX145"/>
  <c i="37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36" r="J41"/>
  <c r="J40"/>
  <c i="1" r="AY144"/>
  <c i="36" r="J39"/>
  <c i="1" r="AX144"/>
  <c i="36" r="BI458"/>
  <c r="BH458"/>
  <c r="BG458"/>
  <c r="BE458"/>
  <c r="T458"/>
  <c r="R458"/>
  <c r="P458"/>
  <c r="BI456"/>
  <c r="BH456"/>
  <c r="BG456"/>
  <c r="BE456"/>
  <c r="T456"/>
  <c r="R456"/>
  <c r="P456"/>
  <c r="BI454"/>
  <c r="BH454"/>
  <c r="BG454"/>
  <c r="BE454"/>
  <c r="T454"/>
  <c r="R454"/>
  <c r="P454"/>
  <c r="BI452"/>
  <c r="BH452"/>
  <c r="BG452"/>
  <c r="BE452"/>
  <c r="T452"/>
  <c r="R452"/>
  <c r="P452"/>
  <c r="BI450"/>
  <c r="BH450"/>
  <c r="BG450"/>
  <c r="BE450"/>
  <c r="T450"/>
  <c r="R450"/>
  <c r="P450"/>
  <c r="BI448"/>
  <c r="BH448"/>
  <c r="BG448"/>
  <c r="BE448"/>
  <c r="T448"/>
  <c r="R448"/>
  <c r="P448"/>
  <c r="BI446"/>
  <c r="BH446"/>
  <c r="BG446"/>
  <c r="BE446"/>
  <c r="T446"/>
  <c r="R446"/>
  <c r="P446"/>
  <c r="BI444"/>
  <c r="BH444"/>
  <c r="BG444"/>
  <c r="BE444"/>
  <c r="T444"/>
  <c r="R444"/>
  <c r="P444"/>
  <c r="BI442"/>
  <c r="BH442"/>
  <c r="BG442"/>
  <c r="BE442"/>
  <c r="T442"/>
  <c r="R442"/>
  <c r="P442"/>
  <c r="BI440"/>
  <c r="BH440"/>
  <c r="BG440"/>
  <c r="BE440"/>
  <c r="T440"/>
  <c r="R440"/>
  <c r="P440"/>
  <c r="BI438"/>
  <c r="BH438"/>
  <c r="BG438"/>
  <c r="BE438"/>
  <c r="T438"/>
  <c r="R438"/>
  <c r="P438"/>
  <c r="BI436"/>
  <c r="BH436"/>
  <c r="BG436"/>
  <c r="BE436"/>
  <c r="T436"/>
  <c r="R436"/>
  <c r="P436"/>
  <c r="BI434"/>
  <c r="BH434"/>
  <c r="BG434"/>
  <c r="BE434"/>
  <c r="T434"/>
  <c r="R434"/>
  <c r="P434"/>
  <c r="BI432"/>
  <c r="BH432"/>
  <c r="BG432"/>
  <c r="BE432"/>
  <c r="T432"/>
  <c r="R432"/>
  <c r="P432"/>
  <c r="BI430"/>
  <c r="BH430"/>
  <c r="BG430"/>
  <c r="BE430"/>
  <c r="T430"/>
  <c r="R430"/>
  <c r="P430"/>
  <c r="BI428"/>
  <c r="BH428"/>
  <c r="BG428"/>
  <c r="BE428"/>
  <c r="T428"/>
  <c r="R428"/>
  <c r="P428"/>
  <c r="BI426"/>
  <c r="BH426"/>
  <c r="BG426"/>
  <c r="BE426"/>
  <c r="T426"/>
  <c r="R426"/>
  <c r="P426"/>
  <c r="BI424"/>
  <c r="BH424"/>
  <c r="BG424"/>
  <c r="BE424"/>
  <c r="T424"/>
  <c r="R424"/>
  <c r="P424"/>
  <c r="BI423"/>
  <c r="BH423"/>
  <c r="BG423"/>
  <c r="BE423"/>
  <c r="T423"/>
  <c r="R423"/>
  <c r="P423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4"/>
  <c r="BH274"/>
  <c r="BG274"/>
  <c r="BE274"/>
  <c r="T274"/>
  <c r="T273"/>
  <c r="R274"/>
  <c r="R273"/>
  <c r="P274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T212"/>
  <c r="R213"/>
  <c r="R212"/>
  <c r="P213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J146"/>
  <c r="J145"/>
  <c r="F145"/>
  <c r="F143"/>
  <c r="E141"/>
  <c r="J96"/>
  <c r="J95"/>
  <c r="F95"/>
  <c r="F93"/>
  <c r="E91"/>
  <c r="J22"/>
  <c r="E22"/>
  <c r="F146"/>
  <c r="J21"/>
  <c r="J16"/>
  <c r="J143"/>
  <c r="E7"/>
  <c r="E85"/>
  <c i="35" r="J41"/>
  <c r="J40"/>
  <c i="1" r="AY142"/>
  <c i="35" r="J39"/>
  <c i="1" r="AX142"/>
  <c i="35"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118"/>
  <c i="34" r="J41"/>
  <c r="J40"/>
  <c i="1" r="AY141"/>
  <c i="34" r="J39"/>
  <c i="1" r="AX141"/>
  <c i="34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6"/>
  <c r="J95"/>
  <c r="F95"/>
  <c r="F93"/>
  <c r="E91"/>
  <c r="J22"/>
  <c r="E22"/>
  <c r="F122"/>
  <c r="J21"/>
  <c r="J16"/>
  <c r="J93"/>
  <c r="E7"/>
  <c r="E111"/>
  <c i="33" r="J41"/>
  <c r="J40"/>
  <c i="1" r="AY140"/>
  <c i="33" r="J39"/>
  <c i="1" r="AX140"/>
  <c i="33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85"/>
  <c i="32" r="J41"/>
  <c r="J40"/>
  <c i="1" r="AY139"/>
  <c i="32" r="J39"/>
  <c i="1" r="AX139"/>
  <c i="32"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96"/>
  <c r="J21"/>
  <c r="J16"/>
  <c r="J93"/>
  <c r="E7"/>
  <c r="E115"/>
  <c i="31" r="J41"/>
  <c r="J40"/>
  <c i="1" r="AY138"/>
  <c i="31" r="J39"/>
  <c i="1" r="AX138"/>
  <c i="31"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0"/>
  <c r="BH350"/>
  <c r="BG350"/>
  <c r="BE350"/>
  <c r="T350"/>
  <c r="R350"/>
  <c r="P350"/>
  <c r="BI349"/>
  <c r="BH349"/>
  <c r="BG349"/>
  <c r="BE349"/>
  <c r="T349"/>
  <c r="R349"/>
  <c r="P349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8"/>
  <c r="BH248"/>
  <c r="BG248"/>
  <c r="BE248"/>
  <c r="T248"/>
  <c r="T247"/>
  <c r="R248"/>
  <c r="R247"/>
  <c r="P248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T204"/>
  <c r="R205"/>
  <c r="R204"/>
  <c r="P205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J147"/>
  <c r="J146"/>
  <c r="F146"/>
  <c r="F144"/>
  <c r="E142"/>
  <c r="J96"/>
  <c r="J95"/>
  <c r="F95"/>
  <c r="F93"/>
  <c r="E91"/>
  <c r="J22"/>
  <c r="E22"/>
  <c r="F147"/>
  <c r="J21"/>
  <c r="J16"/>
  <c r="J144"/>
  <c r="E7"/>
  <c r="E85"/>
  <c i="30" r="J41"/>
  <c r="J40"/>
  <c i="1" r="AY136"/>
  <c i="30" r="J39"/>
  <c i="1" r="AX136"/>
  <c i="30"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6"/>
  <c r="J95"/>
  <c r="F95"/>
  <c r="F93"/>
  <c r="E91"/>
  <c r="J22"/>
  <c r="E22"/>
  <c r="F96"/>
  <c r="J21"/>
  <c r="J16"/>
  <c r="J93"/>
  <c r="E7"/>
  <c r="E85"/>
  <c i="29" r="J41"/>
  <c r="J40"/>
  <c i="1" r="AY135"/>
  <c i="29" r="J39"/>
  <c i="1" r="AX135"/>
  <c i="29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28" r="J41"/>
  <c r="J40"/>
  <c i="1" r="AY134"/>
  <c i="28" r="J39"/>
  <c i="1" r="AX134"/>
  <c i="28"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27" r="J41"/>
  <c r="J40"/>
  <c i="1" r="AY133"/>
  <c i="27" r="J39"/>
  <c i="1" r="AX133"/>
  <c i="27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T165"/>
  <c r="R166"/>
  <c r="R165"/>
  <c r="P166"/>
  <c r="P165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26" r="J41"/>
  <c r="J40"/>
  <c i="1" r="AY132"/>
  <c i="26" r="J39"/>
  <c i="1" r="AX132"/>
  <c i="26" r="BI379"/>
  <c r="BH379"/>
  <c r="BG379"/>
  <c r="BE379"/>
  <c r="T379"/>
  <c r="T378"/>
  <c r="T377"/>
  <c r="R379"/>
  <c r="R378"/>
  <c r="R377"/>
  <c r="P379"/>
  <c r="P378"/>
  <c r="P377"/>
  <c r="BI376"/>
  <c r="BH376"/>
  <c r="BG376"/>
  <c r="BE376"/>
  <c r="T376"/>
  <c r="T375"/>
  <c r="R376"/>
  <c r="R375"/>
  <c r="P376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T252"/>
  <c r="R253"/>
  <c r="R252"/>
  <c r="P253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T199"/>
  <c r="R200"/>
  <c r="R199"/>
  <c r="P200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J144"/>
  <c r="J143"/>
  <c r="F143"/>
  <c r="F141"/>
  <c r="E139"/>
  <c r="J96"/>
  <c r="J95"/>
  <c r="F95"/>
  <c r="F93"/>
  <c r="E91"/>
  <c r="J22"/>
  <c r="E22"/>
  <c r="F144"/>
  <c r="J21"/>
  <c r="J16"/>
  <c r="J93"/>
  <c r="E7"/>
  <c r="E133"/>
  <c i="25" r="J41"/>
  <c r="J40"/>
  <c i="1" r="AY129"/>
  <c i="25" r="J39"/>
  <c i="1" r="AX129"/>
  <c i="25" r="BI181"/>
  <c r="BH181"/>
  <c r="BG181"/>
  <c r="BE181"/>
  <c r="T181"/>
  <c r="R181"/>
  <c r="P181"/>
  <c r="BI180"/>
  <c r="BH180"/>
  <c r="BG180"/>
  <c r="BE180"/>
  <c r="T180"/>
  <c r="R180"/>
  <c r="P180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6"/>
  <c r="J95"/>
  <c r="F95"/>
  <c r="F93"/>
  <c r="E91"/>
  <c r="J22"/>
  <c r="E22"/>
  <c r="F96"/>
  <c r="J21"/>
  <c r="J16"/>
  <c r="J124"/>
  <c r="E7"/>
  <c r="E85"/>
  <c i="24" r="J41"/>
  <c r="J40"/>
  <c i="1" r="AY128"/>
  <c i="24" r="J39"/>
  <c i="1" r="AX128"/>
  <c i="24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23" r="J41"/>
  <c r="J40"/>
  <c i="1" r="AY127"/>
  <c i="23" r="J39"/>
  <c i="1" r="AX127"/>
  <c i="23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22" r="J41"/>
  <c r="J40"/>
  <c i="1" r="AY125"/>
  <c i="22" r="J39"/>
  <c i="1" r="AX125"/>
  <c i="22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6"/>
  <c r="J95"/>
  <c r="F95"/>
  <c r="F93"/>
  <c r="E91"/>
  <c r="J22"/>
  <c r="E22"/>
  <c r="F125"/>
  <c r="J21"/>
  <c r="J16"/>
  <c r="J93"/>
  <c r="E7"/>
  <c r="E114"/>
  <c i="21" r="J41"/>
  <c r="J40"/>
  <c i="1" r="AY124"/>
  <c i="21" r="J39"/>
  <c i="1" r="AX124"/>
  <c i="21"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20" r="J41"/>
  <c r="J40"/>
  <c i="1" r="AY121"/>
  <c i="20" r="J39"/>
  <c i="1" r="AX121"/>
  <c i="20"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19" r="J41"/>
  <c r="J40"/>
  <c i="1" r="AY120"/>
  <c i="19" r="J39"/>
  <c i="1" r="AX120"/>
  <c i="19"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118"/>
  <c i="18" r="J41"/>
  <c r="J40"/>
  <c i="1" r="AY119"/>
  <c i="18" r="J39"/>
  <c i="1" r="AX119"/>
  <c i="18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T157"/>
  <c r="R158"/>
  <c r="R157"/>
  <c r="P158"/>
  <c r="P157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85"/>
  <c i="17" r="J41"/>
  <c r="J40"/>
  <c i="1" r="AY118"/>
  <c i="17" r="J39"/>
  <c i="1" r="AX118"/>
  <c i="17" r="BI367"/>
  <c r="BH367"/>
  <c r="BG367"/>
  <c r="BE367"/>
  <c r="T367"/>
  <c r="R367"/>
  <c r="P367"/>
  <c r="BI366"/>
  <c r="BH366"/>
  <c r="BG366"/>
  <c r="BE366"/>
  <c r="T366"/>
  <c r="R366"/>
  <c r="P366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T357"/>
  <c r="R358"/>
  <c r="R357"/>
  <c r="P358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T234"/>
  <c r="R235"/>
  <c r="R234"/>
  <c r="P235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J143"/>
  <c r="J142"/>
  <c r="F142"/>
  <c r="F140"/>
  <c r="E138"/>
  <c r="J96"/>
  <c r="J95"/>
  <c r="F95"/>
  <c r="F93"/>
  <c r="E91"/>
  <c r="J22"/>
  <c r="E22"/>
  <c r="F143"/>
  <c r="J21"/>
  <c r="J16"/>
  <c r="J93"/>
  <c r="E7"/>
  <c r="E132"/>
  <c i="16" r="J39"/>
  <c r="J38"/>
  <c i="1" r="AY116"/>
  <c i="16" r="J37"/>
  <c i="1" r="AX116"/>
  <c i="16"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T160"/>
  <c r="R161"/>
  <c r="R160"/>
  <c r="P161"/>
  <c r="P160"/>
  <c r="BI159"/>
  <c r="BH159"/>
  <c r="BG159"/>
  <c r="BE159"/>
  <c r="T159"/>
  <c r="T158"/>
  <c r="R159"/>
  <c r="R158"/>
  <c r="P159"/>
  <c r="P158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4"/>
  <c r="J93"/>
  <c r="F93"/>
  <c r="F91"/>
  <c r="E89"/>
  <c r="J20"/>
  <c r="E20"/>
  <c r="F94"/>
  <c r="J19"/>
  <c r="J14"/>
  <c r="J91"/>
  <c r="E7"/>
  <c r="E121"/>
  <c i="15" r="J39"/>
  <c r="J38"/>
  <c i="1" r="AY115"/>
  <c i="15" r="J37"/>
  <c i="1" r="AX115"/>
  <c i="15" r="BI171"/>
  <c r="BH171"/>
  <c r="BG171"/>
  <c r="BE171"/>
  <c r="T171"/>
  <c r="T170"/>
  <c r="R171"/>
  <c r="R170"/>
  <c r="P171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85"/>
  <c i="14" r="J41"/>
  <c r="J40"/>
  <c i="1" r="AY113"/>
  <c i="14" r="J39"/>
  <c i="1" r="AX113"/>
  <c i="14"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13" r="J41"/>
  <c r="J40"/>
  <c i="1" r="AY112"/>
  <c i="13" r="J39"/>
  <c i="1" r="AX112"/>
  <c i="13"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12" r="J41"/>
  <c r="J40"/>
  <c i="1" r="AY111"/>
  <c i="12" r="J39"/>
  <c i="1" r="AX111"/>
  <c i="12" r="BI278"/>
  <c r="BH278"/>
  <c r="BG278"/>
  <c r="BE278"/>
  <c r="T278"/>
  <c r="T277"/>
  <c r="R278"/>
  <c r="R277"/>
  <c r="P278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T264"/>
  <c r="R265"/>
  <c r="R264"/>
  <c r="P265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T194"/>
  <c r="T193"/>
  <c r="R195"/>
  <c r="R194"/>
  <c r="R193"/>
  <c r="P195"/>
  <c r="P194"/>
  <c r="P193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J143"/>
  <c r="J142"/>
  <c r="F142"/>
  <c r="F140"/>
  <c r="E138"/>
  <c r="J96"/>
  <c r="J95"/>
  <c r="F95"/>
  <c r="F93"/>
  <c r="E91"/>
  <c r="J22"/>
  <c r="E22"/>
  <c r="F143"/>
  <c r="J21"/>
  <c r="J16"/>
  <c r="J93"/>
  <c r="E7"/>
  <c r="E132"/>
  <c i="11" r="J41"/>
  <c r="J40"/>
  <c i="1" r="AY109"/>
  <c i="11" r="J39"/>
  <c i="1" r="AX109"/>
  <c i="11"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7"/>
  <c r="J126"/>
  <c r="F126"/>
  <c r="F124"/>
  <c r="E122"/>
  <c r="J96"/>
  <c r="J95"/>
  <c r="F95"/>
  <c r="F93"/>
  <c r="E91"/>
  <c r="J22"/>
  <c r="E22"/>
  <c r="F127"/>
  <c r="J21"/>
  <c r="J16"/>
  <c r="J124"/>
  <c r="E7"/>
  <c r="E85"/>
  <c i="10" r="J41"/>
  <c r="J40"/>
  <c i="1" r="AY108"/>
  <c i="10" r="J39"/>
  <c i="1" r="AX108"/>
  <c i="10" r="BI272"/>
  <c r="BH272"/>
  <c r="BG272"/>
  <c r="BE272"/>
  <c r="T272"/>
  <c r="T271"/>
  <c r="R272"/>
  <c r="R271"/>
  <c r="P272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T266"/>
  <c r="R267"/>
  <c r="R266"/>
  <c r="P267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T226"/>
  <c r="T225"/>
  <c r="R227"/>
  <c r="R226"/>
  <c r="R225"/>
  <c r="P227"/>
  <c r="P226"/>
  <c r="P225"/>
  <c r="BI224"/>
  <c r="BH224"/>
  <c r="BG224"/>
  <c r="BE224"/>
  <c r="T224"/>
  <c r="T223"/>
  <c r="R224"/>
  <c r="R223"/>
  <c r="P224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J143"/>
  <c r="J142"/>
  <c r="F142"/>
  <c r="F140"/>
  <c r="E138"/>
  <c r="J96"/>
  <c r="J95"/>
  <c r="F95"/>
  <c r="F93"/>
  <c r="E91"/>
  <c r="J22"/>
  <c r="E22"/>
  <c r="F143"/>
  <c r="J21"/>
  <c r="J16"/>
  <c r="J140"/>
  <c r="E7"/>
  <c r="E85"/>
  <c i="9" r="J41"/>
  <c r="J40"/>
  <c i="1" r="AY106"/>
  <c i="9" r="J39"/>
  <c i="1" r="AX106"/>
  <c i="9"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96"/>
  <c r="J21"/>
  <c r="J16"/>
  <c r="J126"/>
  <c r="E7"/>
  <c r="E118"/>
  <c i="8" r="J41"/>
  <c r="J40"/>
  <c i="1" r="AY105"/>
  <c i="8" r="J39"/>
  <c i="1" r="AX105"/>
  <c i="8"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T172"/>
  <c r="R174"/>
  <c r="R173"/>
  <c r="R172"/>
  <c r="P174"/>
  <c r="P173"/>
  <c r="P172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5"/>
  <c r="J134"/>
  <c r="F134"/>
  <c r="F132"/>
  <c r="E130"/>
  <c r="J96"/>
  <c r="J95"/>
  <c r="F95"/>
  <c r="F93"/>
  <c r="E91"/>
  <c r="J22"/>
  <c r="E22"/>
  <c r="F135"/>
  <c r="J21"/>
  <c r="J16"/>
  <c r="J132"/>
  <c r="E7"/>
  <c r="E85"/>
  <c i="7" r="J39"/>
  <c r="J38"/>
  <c i="1" r="AY102"/>
  <c i="7" r="J37"/>
  <c i="1" r="AX102"/>
  <c i="7"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6" r="J39"/>
  <c r="J38"/>
  <c i="1" r="AY101"/>
  <c i="6" r="J37"/>
  <c i="1" r="AX101"/>
  <c i="6" r="BI210"/>
  <c r="BH210"/>
  <c r="BG210"/>
  <c r="BE210"/>
  <c r="T210"/>
  <c r="T209"/>
  <c r="R210"/>
  <c r="R209"/>
  <c r="P210"/>
  <c r="P209"/>
  <c r="BI208"/>
  <c r="BH208"/>
  <c r="BG208"/>
  <c r="BE208"/>
  <c r="T208"/>
  <c r="T207"/>
  <c r="R208"/>
  <c r="R207"/>
  <c r="P208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T174"/>
  <c r="T173"/>
  <c r="R175"/>
  <c r="R174"/>
  <c r="R173"/>
  <c r="P175"/>
  <c r="P174"/>
  <c r="P173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4"/>
  <c r="J93"/>
  <c r="F93"/>
  <c r="F91"/>
  <c r="E89"/>
  <c r="J20"/>
  <c r="E20"/>
  <c r="F132"/>
  <c r="J19"/>
  <c r="J14"/>
  <c r="J91"/>
  <c r="E7"/>
  <c r="E85"/>
  <c i="5" r="J39"/>
  <c r="J38"/>
  <c i="1" r="AY100"/>
  <c i="5" r="J37"/>
  <c i="1" r="AX100"/>
  <c i="5" r="BI165"/>
  <c r="BH165"/>
  <c r="BG165"/>
  <c r="BE165"/>
  <c r="T165"/>
  <c r="T164"/>
  <c r="R165"/>
  <c r="R164"/>
  <c r="P165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T148"/>
  <c r="R150"/>
  <c r="R149"/>
  <c r="R148"/>
  <c r="P150"/>
  <c r="P149"/>
  <c r="P148"/>
  <c r="BI147"/>
  <c r="BH147"/>
  <c r="BG147"/>
  <c r="BE147"/>
  <c r="T147"/>
  <c r="T146"/>
  <c r="R147"/>
  <c r="R146"/>
  <c r="P147"/>
  <c r="P146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94"/>
  <c r="J19"/>
  <c r="J14"/>
  <c r="J125"/>
  <c r="E7"/>
  <c r="E119"/>
  <c i="4" r="J39"/>
  <c r="J38"/>
  <c i="1" r="AY99"/>
  <c i="4" r="J37"/>
  <c i="1" r="AX99"/>
  <c i="4"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T154"/>
  <c r="T153"/>
  <c r="R155"/>
  <c r="R154"/>
  <c r="R153"/>
  <c r="P155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4"/>
  <c r="J93"/>
  <c r="F93"/>
  <c r="F91"/>
  <c r="E89"/>
  <c r="J20"/>
  <c r="E20"/>
  <c r="F130"/>
  <c r="J19"/>
  <c r="J14"/>
  <c r="J127"/>
  <c r="E7"/>
  <c r="E121"/>
  <c i="3" r="J41"/>
  <c r="J40"/>
  <c i="1" r="AY98"/>
  <c i="3" r="J39"/>
  <c i="1" r="AX98"/>
  <c i="3"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6"/>
  <c r="J95"/>
  <c r="F95"/>
  <c r="F93"/>
  <c r="E91"/>
  <c r="J22"/>
  <c r="E22"/>
  <c r="F125"/>
  <c r="J21"/>
  <c r="J16"/>
  <c r="J122"/>
  <c r="E7"/>
  <c r="E114"/>
  <c i="2" r="J41"/>
  <c r="J40"/>
  <c i="1" r="AY97"/>
  <c i="2" r="J39"/>
  <c i="1" r="AX97"/>
  <c i="2"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1" r="L90"/>
  <c r="AM90"/>
  <c r="AM89"/>
  <c r="L89"/>
  <c r="AM87"/>
  <c r="L87"/>
  <c r="L85"/>
  <c r="L84"/>
  <c i="2" r="BK154"/>
  <c r="BK149"/>
  <c r="BK146"/>
  <c r="BK134"/>
  <c r="BK162"/>
  <c r="F40"/>
  <c r="J165"/>
  <c i="1" r="AS123"/>
  <c i="3" r="J160"/>
  <c r="J153"/>
  <c r="BK147"/>
  <c r="BK164"/>
  <c r="BK153"/>
  <c r="BK132"/>
  <c r="J131"/>
  <c r="J132"/>
  <c i="4" r="J169"/>
  <c r="J161"/>
  <c r="BK150"/>
  <c r="J136"/>
  <c r="BK169"/>
  <c i="5" r="BK156"/>
  <c r="BK135"/>
  <c r="J147"/>
  <c r="BK157"/>
  <c r="J157"/>
  <c i="6" r="BK204"/>
  <c r="BK187"/>
  <c r="BK170"/>
  <c r="BK147"/>
  <c r="J200"/>
  <c r="J179"/>
  <c r="J204"/>
  <c r="J186"/>
  <c r="J166"/>
  <c r="J153"/>
  <c r="BK168"/>
  <c r="BK191"/>
  <c r="J172"/>
  <c r="J155"/>
  <c r="BK189"/>
  <c r="BK149"/>
  <c i="7" r="J129"/>
  <c i="8" r="J207"/>
  <c r="BK198"/>
  <c r="J178"/>
  <c r="J163"/>
  <c r="BK155"/>
  <c r="J154"/>
  <c r="J153"/>
  <c r="J147"/>
  <c r="BK143"/>
  <c r="BK207"/>
  <c r="BK203"/>
  <c r="BK194"/>
  <c r="BK185"/>
  <c r="BK177"/>
  <c r="BK167"/>
  <c r="BK162"/>
  <c r="BK154"/>
  <c r="BK151"/>
  <c r="BK190"/>
  <c r="BK179"/>
  <c r="J162"/>
  <c r="BK150"/>
  <c r="BK199"/>
  <c r="J177"/>
  <c r="BK196"/>
  <c r="J185"/>
  <c r="J168"/>
  <c r="J150"/>
  <c r="BK142"/>
  <c i="9" r="J161"/>
  <c r="BK157"/>
  <c r="BK153"/>
  <c r="J146"/>
  <c r="J143"/>
  <c r="BK138"/>
  <c r="J164"/>
  <c r="J160"/>
  <c r="J155"/>
  <c r="J149"/>
  <c r="J141"/>
  <c r="J136"/>
  <c i="10" r="J270"/>
  <c r="J261"/>
  <c r="J255"/>
  <c r="BK250"/>
  <c r="BK246"/>
  <c r="J240"/>
  <c r="BK231"/>
  <c r="J213"/>
  <c r="J198"/>
  <c r="BK151"/>
  <c r="J260"/>
  <c r="J250"/>
  <c r="J238"/>
  <c r="J221"/>
  <c r="BK211"/>
  <c r="BK199"/>
  <c r="BK190"/>
  <c r="J177"/>
  <c r="J168"/>
  <c r="J158"/>
  <c r="BK150"/>
  <c r="BK230"/>
  <c r="BK192"/>
  <c r="BK163"/>
  <c r="J209"/>
  <c r="BK195"/>
  <c r="J169"/>
  <c i="11" r="J214"/>
  <c r="J204"/>
  <c r="J188"/>
  <c r="J136"/>
  <c r="BK170"/>
  <c r="J133"/>
  <c r="BK209"/>
  <c r="J199"/>
  <c r="BK191"/>
  <c r="J182"/>
  <c r="J162"/>
  <c r="J149"/>
  <c r="J140"/>
  <c r="J198"/>
  <c r="BK177"/>
  <c r="BK153"/>
  <c i="12" r="J278"/>
  <c r="J261"/>
  <c r="J247"/>
  <c r="J187"/>
  <c r="J178"/>
  <c r="BK169"/>
  <c r="BK164"/>
  <c r="BK156"/>
  <c r="BK273"/>
  <c r="BK258"/>
  <c r="BK247"/>
  <c r="BK230"/>
  <c r="BK220"/>
  <c r="J203"/>
  <c r="J250"/>
  <c r="BK211"/>
  <c r="BK199"/>
  <c r="J188"/>
  <c r="J171"/>
  <c r="J239"/>
  <c r="BK210"/>
  <c r="J190"/>
  <c r="J165"/>
  <c r="BK238"/>
  <c r="BK201"/>
  <c r="J181"/>
  <c r="J174"/>
  <c r="J152"/>
  <c i="13" r="BK292"/>
  <c i="30" r="BK162"/>
  <c r="BK144"/>
  <c r="J171"/>
  <c r="J164"/>
  <c r="BK160"/>
  <c r="J147"/>
  <c r="J136"/>
  <c r="J160"/>
  <c r="J135"/>
  <c i="31" r="J399"/>
  <c r="J388"/>
  <c r="BK371"/>
  <c r="BK364"/>
  <c r="BK356"/>
  <c r="J346"/>
  <c r="J335"/>
  <c r="BK325"/>
  <c r="J315"/>
  <c r="J392"/>
  <c r="J385"/>
  <c r="BK377"/>
  <c r="BK367"/>
  <c r="BK360"/>
  <c r="BK349"/>
  <c r="BK340"/>
  <c r="BK324"/>
  <c r="J314"/>
  <c r="J309"/>
  <c r="J303"/>
  <c r="J300"/>
  <c r="BK291"/>
  <c r="BK283"/>
  <c r="BK279"/>
  <c r="BK266"/>
  <c r="J259"/>
  <c r="BK246"/>
  <c r="BK240"/>
  <c r="BK228"/>
  <c r="J217"/>
  <c r="J207"/>
  <c r="J199"/>
  <c r="J187"/>
  <c r="BK173"/>
  <c r="J161"/>
  <c r="J153"/>
  <c r="J364"/>
  <c r="J331"/>
  <c r="BK309"/>
  <c r="J365"/>
  <c r="BK332"/>
  <c r="BK317"/>
  <c r="BK295"/>
  <c r="BK288"/>
  <c r="BK280"/>
  <c r="J273"/>
  <c r="BK263"/>
  <c i="35" r="BK143"/>
  <c r="J242"/>
  <c r="BK224"/>
  <c r="J210"/>
  <c r="BK195"/>
  <c r="BK185"/>
  <c r="BK162"/>
  <c r="J243"/>
  <c r="J207"/>
  <c r="BK150"/>
  <c r="J200"/>
  <c r="BK186"/>
  <c r="BK146"/>
  <c r="J225"/>
  <c r="BK199"/>
  <c r="J172"/>
  <c i="36" r="J442"/>
  <c r="BK415"/>
  <c r="BK399"/>
  <c r="BK383"/>
  <c r="BK339"/>
  <c r="J323"/>
  <c r="J307"/>
  <c r="BK286"/>
  <c r="BK271"/>
  <c r="J259"/>
  <c r="BK237"/>
  <c r="BK223"/>
  <c r="J207"/>
  <c r="BK194"/>
  <c r="J175"/>
  <c r="J158"/>
  <c r="BK428"/>
  <c r="J154"/>
  <c r="BK396"/>
  <c r="BK353"/>
  <c r="J264"/>
  <c r="BK227"/>
  <c r="J197"/>
  <c r="J458"/>
  <c r="BK403"/>
  <c r="J324"/>
  <c r="BK280"/>
  <c r="BK208"/>
  <c r="J162"/>
  <c r="J414"/>
  <c r="BK358"/>
  <c r="BK284"/>
  <c r="J258"/>
  <c r="BK200"/>
  <c r="J182"/>
  <c r="BK406"/>
  <c r="BK389"/>
  <c r="BK347"/>
  <c r="J322"/>
  <c r="J296"/>
  <c r="BK287"/>
  <c r="J274"/>
  <c r="J248"/>
  <c r="J231"/>
  <c r="J220"/>
  <c r="BK202"/>
  <c r="BK191"/>
  <c r="J176"/>
  <c r="BK163"/>
  <c i="37" r="BK130"/>
  <c i="38" r="J181"/>
  <c r="BK171"/>
  <c r="BK161"/>
  <c r="BK177"/>
  <c r="BK168"/>
  <c r="BK155"/>
  <c r="J144"/>
  <c r="BK129"/>
  <c r="J165"/>
  <c r="J134"/>
  <c r="BK144"/>
  <c r="J159"/>
  <c r="J131"/>
  <c r="J140"/>
  <c i="39" r="J180"/>
  <c r="BK157"/>
  <c r="BK142"/>
  <c r="J175"/>
  <c r="BK158"/>
  <c r="J141"/>
  <c r="J178"/>
  <c r="J142"/>
  <c r="BK156"/>
  <c r="BK166"/>
  <c r="J137"/>
  <c i="40" r="J141"/>
  <c r="BK140"/>
  <c r="BK141"/>
  <c r="J152"/>
  <c r="BK134"/>
  <c i="41" r="J258"/>
  <c r="BK246"/>
  <c r="BK231"/>
  <c r="J224"/>
  <c r="J214"/>
  <c r="BK267"/>
  <c r="BK251"/>
  <c r="J239"/>
  <c r="BK229"/>
  <c r="J218"/>
  <c r="BK202"/>
  <c r="J152"/>
  <c r="BK258"/>
  <c r="J248"/>
  <c r="BK149"/>
  <c r="J213"/>
  <c r="J190"/>
  <c r="J150"/>
  <c r="BK144"/>
  <c r="J138"/>
  <c r="J148"/>
  <c r="BK145"/>
  <c r="BK136"/>
  <c i="42" r="BK392"/>
  <c r="BK389"/>
  <c r="J386"/>
  <c r="J385"/>
  <c r="J378"/>
  <c r="BK373"/>
  <c r="BK369"/>
  <c r="BK362"/>
  <c r="BK360"/>
  <c r="BK357"/>
  <c r="J355"/>
  <c r="BK347"/>
  <c r="J335"/>
  <c r="J333"/>
  <c r="BK322"/>
  <c r="J317"/>
  <c r="J312"/>
  <c r="J302"/>
  <c r="BK296"/>
  <c r="BK287"/>
  <c r="BK282"/>
  <c r="J278"/>
  <c r="BK270"/>
  <c r="J266"/>
  <c r="BK261"/>
  <c r="BK246"/>
  <c r="J235"/>
  <c r="BK227"/>
  <c r="BK174"/>
  <c r="J167"/>
  <c r="J163"/>
  <c r="J153"/>
  <c r="BK385"/>
  <c r="BK381"/>
  <c r="J369"/>
  <c r="J365"/>
  <c r="BK355"/>
  <c r="BK351"/>
  <c r="BK333"/>
  <c r="BK330"/>
  <c r="J325"/>
  <c r="BK314"/>
  <c r="BK309"/>
  <c r="J298"/>
  <c r="J291"/>
  <c r="J289"/>
  <c r="J284"/>
  <c r="J280"/>
  <c r="J275"/>
  <c r="BK267"/>
  <c r="J262"/>
  <c r="J257"/>
  <c r="BK254"/>
  <c r="J241"/>
  <c r="BK233"/>
  <c r="BK224"/>
  <c r="J218"/>
  <c r="J212"/>
  <c r="BK202"/>
  <c r="J199"/>
  <c r="J182"/>
  <c r="BK179"/>
  <c r="J173"/>
  <c r="BK167"/>
  <c r="BK153"/>
  <c r="J374"/>
  <c r="BK344"/>
  <c r="BK386"/>
  <c r="BK363"/>
  <c r="J342"/>
  <c r="BK325"/>
  <c r="BK320"/>
  <c r="J295"/>
  <c r="J268"/>
  <c r="J249"/>
  <c r="BK217"/>
  <c r="J196"/>
  <c r="J185"/>
  <c r="BK165"/>
  <c r="BK354"/>
  <c r="J319"/>
  <c r="BK286"/>
  <c r="J269"/>
  <c r="BK251"/>
  <c r="BK228"/>
  <c r="BK219"/>
  <c r="J195"/>
  <c r="BK190"/>
  <c r="J178"/>
  <c r="J158"/>
  <c r="J318"/>
  <c r="BK312"/>
  <c r="BK280"/>
  <c r="J247"/>
  <c r="J244"/>
  <c r="BK214"/>
  <c r="BK204"/>
  <c r="BK182"/>
  <c r="J179"/>
  <c r="BK168"/>
  <c r="J154"/>
  <c i="43" r="J157"/>
  <c r="BK153"/>
  <c r="J142"/>
  <c r="J137"/>
  <c r="BK132"/>
  <c r="J160"/>
  <c r="BK152"/>
  <c r="J145"/>
  <c r="J138"/>
  <c r="BK135"/>
  <c r="BK154"/>
  <c r="BK144"/>
  <c i="44" r="J131"/>
  <c r="J130"/>
  <c i="45" r="BK153"/>
  <c r="J144"/>
  <c r="BK140"/>
  <c r="BK135"/>
  <c r="BK129"/>
  <c r="BK152"/>
  <c r="BK149"/>
  <c r="J143"/>
  <c r="J140"/>
  <c r="BK134"/>
  <c r="J149"/>
  <c r="BK130"/>
  <c r="BK127"/>
  <c i="46" r="J236"/>
  <c r="J226"/>
  <c r="J221"/>
  <c r="BK216"/>
  <c r="J207"/>
  <c r="J201"/>
  <c r="BK195"/>
  <c r="BK191"/>
  <c r="BK183"/>
  <c r="J169"/>
  <c r="BK152"/>
  <c r="BK144"/>
  <c r="J243"/>
  <c r="BK236"/>
  <c r="BK225"/>
  <c r="BK219"/>
  <c r="J213"/>
  <c r="BK208"/>
  <c r="J197"/>
  <c r="J188"/>
  <c r="J182"/>
  <c r="J172"/>
  <c r="BK164"/>
  <c r="BK151"/>
  <c r="BK148"/>
  <c r="BK137"/>
  <c r="BK234"/>
  <c r="BK223"/>
  <c r="BK218"/>
  <c r="J202"/>
  <c r="BK196"/>
  <c r="BK189"/>
  <c r="BK150"/>
  <c i="47" r="J144"/>
  <c r="J137"/>
  <c r="J130"/>
  <c r="BK146"/>
  <c r="J140"/>
  <c r="J129"/>
  <c r="J124"/>
  <c r="BK136"/>
  <c r="J135"/>
  <c r="BK122"/>
  <c i="48" r="BK151"/>
  <c r="BK141"/>
  <c r="J133"/>
  <c r="BK124"/>
  <c r="BK147"/>
  <c r="BK138"/>
  <c r="BK132"/>
  <c r="J129"/>
  <c r="J135"/>
  <c r="BK131"/>
  <c r="BK125"/>
  <c r="BK140"/>
  <c r="J127"/>
  <c i="49" r="J151"/>
  <c r="J145"/>
  <c r="BK133"/>
  <c r="J126"/>
  <c r="BK151"/>
  <c r="BK138"/>
  <c r="J129"/>
  <c r="J144"/>
  <c r="J128"/>
  <c r="BK141"/>
  <c r="BK125"/>
  <c r="BK149"/>
  <c r="BK140"/>
  <c i="50" r="BK157"/>
  <c r="BK155"/>
  <c r="BK142"/>
  <c r="BK131"/>
  <c r="BK122"/>
  <c r="J153"/>
  <c r="BK147"/>
  <c r="J142"/>
  <c r="BK136"/>
  <c r="BK128"/>
  <c r="BK154"/>
  <c r="J141"/>
  <c r="J131"/>
  <c r="J123"/>
  <c r="J130"/>
  <c i="51" r="BK158"/>
  <c r="BK154"/>
  <c r="J149"/>
  <c r="BK145"/>
  <c r="J139"/>
  <c r="BK133"/>
  <c r="J161"/>
  <c r="BK157"/>
  <c r="J153"/>
  <c r="J145"/>
  <c r="BK139"/>
  <c r="BK134"/>
  <c r="BK131"/>
  <c r="J134"/>
  <c r="J128"/>
  <c r="BK129"/>
  <c i="52" r="BK138"/>
  <c r="BK131"/>
  <c r="J138"/>
  <c r="J131"/>
  <c r="J137"/>
  <c r="J136"/>
  <c i="53" r="BK130"/>
  <c r="BK132"/>
  <c r="BK139"/>
  <c r="BK136"/>
  <c r="BK133"/>
  <c r="J127"/>
  <c i="54" r="BK132"/>
  <c r="J127"/>
  <c r="BK131"/>
  <c r="J133"/>
  <c i="55" r="BK132"/>
  <c r="J129"/>
  <c r="BK135"/>
  <c r="BK126"/>
  <c i="56" r="J145"/>
  <c r="BK138"/>
  <c r="BK129"/>
  <c r="J140"/>
  <c r="J135"/>
  <c r="BK139"/>
  <c r="J142"/>
  <c i="57" r="J155"/>
  <c r="BK149"/>
  <c r="J141"/>
  <c r="BK137"/>
  <c r="J133"/>
  <c r="BK126"/>
  <c r="J154"/>
  <c r="J150"/>
  <c r="J144"/>
  <c r="BK138"/>
  <c r="BK128"/>
  <c r="BK150"/>
  <c r="J129"/>
  <c i="58" r="J150"/>
  <c r="J146"/>
  <c r="BK142"/>
  <c r="BK137"/>
  <c r="BK132"/>
  <c r="BK126"/>
  <c r="J148"/>
  <c i="59" r="J133"/>
  <c r="J145"/>
  <c r="BK147"/>
  <c r="BK127"/>
  <c i="60" r="BK142"/>
  <c r="BK128"/>
  <c r="BK137"/>
  <c r="BK131"/>
  <c r="J137"/>
  <c r="BK138"/>
  <c r="BK127"/>
  <c i="61" r="BK132"/>
  <c r="J127"/>
  <c r="BK133"/>
  <c r="BK130"/>
  <c r="J126"/>
  <c i="62" r="J120"/>
  <c i="2" r="J160"/>
  <c r="BK152"/>
  <c r="J147"/>
  <c r="BK136"/>
  <c r="J162"/>
  <c i="1" r="AS110"/>
  <c i="2" r="J142"/>
  <c r="BK138"/>
  <c r="J136"/>
  <c i="1" r="AS150"/>
  <c i="3" r="J164"/>
  <c r="BK155"/>
  <c r="J146"/>
  <c r="BK134"/>
  <c r="BK156"/>
  <c r="BK146"/>
  <c r="J133"/>
  <c r="J140"/>
  <c i="4" r="J168"/>
  <c r="BK159"/>
  <c r="BK145"/>
  <c r="J172"/>
  <c r="BK152"/>
  <c r="BK139"/>
  <c r="BK147"/>
  <c r="J137"/>
  <c i="5" r="J135"/>
  <c r="J159"/>
  <c r="J140"/>
  <c r="J156"/>
  <c r="J158"/>
  <c i="6" r="J145"/>
  <c r="BK197"/>
  <c r="BK201"/>
  <c r="J197"/>
  <c r="BK185"/>
  <c r="BK162"/>
  <c r="J150"/>
  <c r="J143"/>
  <c r="BK182"/>
  <c r="J157"/>
  <c r="J144"/>
  <c r="BK178"/>
  <c r="J146"/>
  <c i="7" r="BK128"/>
  <c i="8" r="BK209"/>
  <c r="BK195"/>
  <c r="BK180"/>
  <c i="10" r="J163"/>
  <c r="J150"/>
  <c r="BK262"/>
  <c r="BK251"/>
  <c r="BK236"/>
  <c r="BK217"/>
  <c r="BK204"/>
  <c r="J194"/>
  <c r="J183"/>
  <c r="J162"/>
  <c r="BK153"/>
  <c r="J249"/>
  <c r="BK154"/>
  <c i="11" r="BK221"/>
  <c r="J210"/>
  <c r="BK199"/>
  <c r="BK189"/>
  <c r="J178"/>
  <c r="J170"/>
  <c r="J161"/>
  <c r="BK149"/>
  <c r="BK137"/>
  <c r="J180"/>
  <c r="BK134"/>
  <c r="J219"/>
  <c r="BK210"/>
  <c r="J197"/>
  <c r="J192"/>
  <c r="BK178"/>
  <c r="J159"/>
  <c r="J150"/>
  <c r="BK136"/>
  <c r="BK183"/>
  <c r="J158"/>
  <c i="12" r="BK278"/>
  <c r="BK268"/>
  <c r="J255"/>
  <c r="BK235"/>
  <c r="BK224"/>
  <c r="J205"/>
  <c r="J189"/>
  <c r="BK181"/>
  <c r="J167"/>
  <c r="J158"/>
  <c r="BK149"/>
  <c r="BK265"/>
  <c r="BK255"/>
  <c r="J238"/>
  <c r="J222"/>
  <c r="J214"/>
  <c r="BK205"/>
  <c r="J180"/>
  <c r="J164"/>
  <c r="J154"/>
  <c r="J263"/>
  <c r="J246"/>
  <c r="BK221"/>
  <c r="BK179"/>
  <c r="BK261"/>
  <c r="J249"/>
  <c r="J226"/>
  <c r="BK183"/>
  <c r="J179"/>
  <c i="13" r="J290"/>
  <c r="J285"/>
  <c r="BK277"/>
  <c r="J268"/>
  <c r="J263"/>
  <c r="J257"/>
  <c r="J226"/>
  <c r="BK214"/>
  <c r="J206"/>
  <c r="J194"/>
  <c r="BK184"/>
  <c r="J176"/>
  <c r="BK163"/>
  <c r="J151"/>
  <c r="BK145"/>
  <c r="BK293"/>
  <c r="J284"/>
  <c r="BK273"/>
  <c r="BK250"/>
  <c r="J244"/>
  <c r="J241"/>
  <c r="BK234"/>
  <c r="BK215"/>
  <c r="J204"/>
  <c r="J187"/>
  <c r="J180"/>
  <c r="J168"/>
  <c r="BK157"/>
  <c r="BK148"/>
  <c r="BK141"/>
  <c r="BK270"/>
  <c r="BK240"/>
  <c r="BK218"/>
  <c r="J210"/>
  <c r="J197"/>
  <c r="BK181"/>
  <c r="BK154"/>
  <c r="J138"/>
  <c r="BK267"/>
  <c r="J255"/>
  <c r="J235"/>
  <c r="BK224"/>
  <c r="BK187"/>
  <c r="J178"/>
  <c r="BK153"/>
  <c i="14" r="BK246"/>
  <c r="J239"/>
  <c r="BK227"/>
  <c r="BK218"/>
  <c r="J208"/>
  <c r="J196"/>
  <c r="BK185"/>
  <c r="BK175"/>
  <c r="BK147"/>
  <c r="BK140"/>
  <c r="J135"/>
  <c r="BK239"/>
  <c r="BK229"/>
  <c r="BK223"/>
  <c r="J213"/>
  <c r="BK203"/>
  <c r="J194"/>
  <c r="J189"/>
  <c r="BK179"/>
  <c r="BK167"/>
  <c r="BK157"/>
  <c r="BK232"/>
  <c r="BK198"/>
  <c r="J180"/>
  <c r="J148"/>
  <c r="J216"/>
  <c r="J202"/>
  <c r="J179"/>
  <c r="BK166"/>
  <c r="BK146"/>
  <c i="15" r="BK171"/>
  <c r="J163"/>
  <c r="BK148"/>
  <c r="J164"/>
  <c r="J150"/>
  <c r="BK145"/>
  <c r="BK140"/>
  <c r="J137"/>
  <c r="BK152"/>
  <c r="J133"/>
  <c i="16" r="BK194"/>
  <c r="BK157"/>
  <c r="BK181"/>
  <c r="J169"/>
  <c r="BK159"/>
  <c r="BK146"/>
  <c r="J190"/>
  <c r="BK186"/>
  <c r="J181"/>
  <c r="J143"/>
  <c r="BK190"/>
  <c r="J177"/>
  <c r="BK148"/>
  <c r="BK169"/>
  <c i="17" r="J363"/>
  <c r="BK300"/>
  <c r="J149"/>
  <c r="J354"/>
  <c r="BK341"/>
  <c r="BK336"/>
  <c r="BK332"/>
  <c r="BK304"/>
  <c r="J287"/>
  <c r="BK278"/>
  <c r="J272"/>
  <c r="J266"/>
  <c r="J258"/>
  <c r="J250"/>
  <c r="J231"/>
  <c r="BK222"/>
  <c r="J212"/>
  <c r="BK209"/>
  <c r="BK201"/>
  <c r="BK179"/>
  <c r="BK168"/>
  <c r="BK163"/>
  <c r="J157"/>
  <c r="BK149"/>
  <c r="BK358"/>
  <c r="BK366"/>
  <c r="J341"/>
  <c r="J330"/>
  <c r="J321"/>
  <c r="BK289"/>
  <c r="BK265"/>
  <c r="J259"/>
  <c r="BK255"/>
  <c r="BK246"/>
  <c r="BK232"/>
  <c r="J221"/>
  <c r="BK213"/>
  <c r="J200"/>
  <c r="J185"/>
  <c r="BK174"/>
  <c r="BK160"/>
  <c r="J249"/>
  <c r="BK221"/>
  <c r="BK154"/>
  <c r="J222"/>
  <c r="J196"/>
  <c r="J168"/>
  <c r="J215"/>
  <c i="18" r="BK181"/>
  <c r="J169"/>
  <c r="J158"/>
  <c r="J142"/>
  <c r="BK178"/>
  <c r="BK162"/>
  <c r="BK147"/>
  <c r="J137"/>
  <c r="J161"/>
  <c r="J178"/>
  <c r="J151"/>
  <c i="19" r="BK231"/>
  <c r="BK222"/>
  <c r="BK211"/>
  <c r="J202"/>
  <c r="J193"/>
  <c r="BK183"/>
  <c r="BK172"/>
  <c r="BK154"/>
  <c r="BK147"/>
  <c r="J140"/>
  <c r="BK241"/>
  <c r="BK229"/>
  <c r="J218"/>
  <c r="BK209"/>
  <c r="J196"/>
  <c r="BK187"/>
  <c r="J176"/>
  <c r="J160"/>
  <c r="BK146"/>
  <c r="J137"/>
  <c r="J207"/>
  <c r="J162"/>
  <c i="21" r="J170"/>
  <c r="BK159"/>
  <c r="BK149"/>
  <c r="J142"/>
  <c r="J136"/>
  <c r="BK165"/>
  <c r="BK160"/>
  <c r="BK157"/>
  <c r="J149"/>
  <c r="J139"/>
  <c r="BK136"/>
  <c i="22" r="J171"/>
  <c r="BK160"/>
  <c r="J147"/>
  <c r="BK134"/>
  <c r="J137"/>
  <c r="J159"/>
  <c r="J167"/>
  <c r="BK151"/>
  <c r="J135"/>
  <c i="23" r="J179"/>
  <c r="BK158"/>
  <c r="BK135"/>
  <c r="J166"/>
  <c r="BK152"/>
  <c r="BK140"/>
  <c r="J137"/>
  <c r="J165"/>
  <c r="J155"/>
  <c r="J145"/>
  <c r="J134"/>
  <c i="24" r="J167"/>
  <c r="BK153"/>
  <c r="BK145"/>
  <c r="J132"/>
  <c r="J171"/>
  <c r="BK160"/>
  <c r="J143"/>
  <c r="J154"/>
  <c r="J174"/>
  <c r="J150"/>
  <c i="25" r="J180"/>
  <c r="J168"/>
  <c r="J158"/>
  <c r="BK145"/>
  <c r="BK135"/>
  <c r="J174"/>
  <c r="J157"/>
  <c r="BK141"/>
  <c r="J149"/>
  <c r="J139"/>
  <c i="26" r="BK368"/>
  <c r="BK360"/>
  <c r="BK343"/>
  <c r="BK322"/>
  <c r="J299"/>
  <c r="J291"/>
  <c r="J274"/>
  <c r="BK257"/>
  <c r="J244"/>
  <c r="J224"/>
  <c r="BK213"/>
  <c r="BK204"/>
  <c r="J192"/>
  <c r="J173"/>
  <c r="BK164"/>
  <c r="J150"/>
  <c r="J345"/>
  <c r="BK318"/>
  <c r="J297"/>
  <c r="J261"/>
  <c r="BK235"/>
  <c r="BK215"/>
  <c r="BK170"/>
  <c r="BK372"/>
  <c r="J347"/>
  <c r="J330"/>
  <c r="J318"/>
  <c r="BK300"/>
  <c r="BK288"/>
  <c r="BK273"/>
  <c r="BK262"/>
  <c r="BK250"/>
  <c r="J232"/>
  <c r="BK217"/>
  <c r="BK193"/>
  <c r="BK186"/>
  <c r="J178"/>
  <c r="J168"/>
  <c r="BK154"/>
  <c r="J360"/>
  <c r="BK310"/>
  <c r="BK263"/>
  <c r="BK232"/>
  <c r="J197"/>
  <c r="J163"/>
  <c r="J346"/>
  <c r="J305"/>
  <c r="BK280"/>
  <c r="BK239"/>
  <c r="J188"/>
  <c i="27" r="BK193"/>
  <c r="J185"/>
  <c r="BK175"/>
  <c r="BK159"/>
  <c r="BK148"/>
  <c r="J139"/>
  <c r="BK191"/>
  <c r="BK177"/>
  <c r="BK169"/>
  <c r="BK158"/>
  <c r="J151"/>
  <c r="J138"/>
  <c r="BK141"/>
  <c r="BK174"/>
  <c i="28" r="BK198"/>
  <c r="BK179"/>
  <c r="J155"/>
  <c r="BK137"/>
  <c r="BK159"/>
  <c r="J162"/>
  <c r="J194"/>
  <c r="BK147"/>
  <c r="BK183"/>
  <c r="BK164"/>
  <c r="J153"/>
  <c r="J137"/>
  <c r="J172"/>
  <c r="J134"/>
  <c i="29" r="J164"/>
  <c r="BK153"/>
  <c r="J139"/>
  <c r="BK174"/>
  <c r="BK162"/>
  <c r="BK147"/>
  <c r="BK135"/>
  <c r="J162"/>
  <c r="BK142"/>
  <c r="J171"/>
  <c r="J133"/>
  <c i="30" r="BK174"/>
  <c r="BK149"/>
  <c r="BK136"/>
  <c r="BK163"/>
  <c r="BK146"/>
  <c r="BK161"/>
  <c r="J141"/>
  <c i="31" r="J389"/>
  <c r="BK368"/>
  <c r="J355"/>
  <c r="J336"/>
  <c r="J319"/>
  <c r="BK395"/>
  <c r="J381"/>
  <c r="J366"/>
  <c r="BK350"/>
  <c r="J339"/>
  <c r="J296"/>
  <c r="J276"/>
  <c r="BK262"/>
  <c r="J248"/>
  <c r="BK233"/>
  <c r="BK216"/>
  <c r="J196"/>
  <c r="J185"/>
  <c r="J171"/>
  <c r="J157"/>
  <c r="BK376"/>
  <c r="BK329"/>
  <c r="BK355"/>
  <c r="J298"/>
  <c r="J291"/>
  <c r="J282"/>
  <c r="BK270"/>
  <c r="J256"/>
  <c r="J239"/>
  <c r="J228"/>
  <c r="J216"/>
  <c r="J201"/>
  <c r="BK191"/>
  <c r="J179"/>
  <c r="J170"/>
  <c r="BK155"/>
  <c r="J266"/>
  <c r="J246"/>
  <c r="J230"/>
  <c r="J183"/>
  <c r="BK168"/>
  <c r="BK244"/>
  <c r="BK219"/>
  <c r="BK190"/>
  <c i="32" r="J165"/>
  <c r="J150"/>
  <c r="J140"/>
  <c r="J164"/>
  <c r="J153"/>
  <c r="J145"/>
  <c r="J162"/>
  <c r="J158"/>
  <c i="33" r="BK131"/>
  <c i="34" r="BK163"/>
  <c r="BK154"/>
  <c r="BK138"/>
  <c r="BK130"/>
  <c r="BK148"/>
  <c r="BK140"/>
  <c r="J161"/>
  <c r="BK137"/>
  <c r="J137"/>
  <c i="35" r="BK261"/>
  <c r="J254"/>
  <c r="BK240"/>
  <c r="J223"/>
  <c r="J204"/>
  <c r="BK182"/>
  <c r="J164"/>
  <c r="BK149"/>
  <c r="BK135"/>
  <c r="BK253"/>
  <c r="J239"/>
  <c r="BK223"/>
  <c r="J215"/>
  <c r="BK202"/>
  <c r="BK190"/>
  <c r="J169"/>
  <c r="BK233"/>
  <c r="J196"/>
  <c r="J149"/>
  <c r="J234"/>
  <c r="J187"/>
  <c r="J136"/>
  <c i="36" r="BK430"/>
  <c r="BK413"/>
  <c r="BK387"/>
  <c r="BK372"/>
  <c r="BK362"/>
  <c r="J340"/>
  <c r="J331"/>
  <c r="J314"/>
  <c r="J303"/>
  <c r="J288"/>
  <c r="J268"/>
  <c r="BK258"/>
  <c r="J239"/>
  <c r="BK167"/>
  <c r="BK153"/>
  <c r="J438"/>
  <c r="J395"/>
  <c r="J341"/>
  <c r="BK314"/>
  <c r="J270"/>
  <c r="BK203"/>
  <c r="J179"/>
  <c r="J452"/>
  <c r="J412"/>
  <c r="J369"/>
  <c r="BK344"/>
  <c r="BK310"/>
  <c r="BK233"/>
  <c r="J217"/>
  <c r="BK175"/>
  <c r="J436"/>
  <c r="J355"/>
  <c r="BK317"/>
  <c r="J253"/>
  <c r="BK236"/>
  <c r="J163"/>
  <c r="J426"/>
  <c r="BK381"/>
  <c r="J321"/>
  <c r="J191"/>
  <c r="BK170"/>
  <c r="BK402"/>
  <c r="J383"/>
  <c r="BK360"/>
  <c r="J338"/>
  <c r="J200"/>
  <c r="BK193"/>
  <c r="BK182"/>
  <c r="J174"/>
  <c r="J167"/>
  <c r="BK156"/>
  <c i="37" r="BK129"/>
  <c r="J132"/>
  <c i="38" r="J177"/>
  <c r="BK172"/>
  <c r="J162"/>
  <c r="J180"/>
  <c r="BK175"/>
  <c r="BK169"/>
  <c r="BK160"/>
  <c r="BK154"/>
  <c r="BK142"/>
  <c r="J132"/>
  <c r="BK179"/>
  <c r="BK167"/>
  <c r="J151"/>
  <c r="BK138"/>
  <c r="BK157"/>
  <c r="J147"/>
  <c r="J133"/>
  <c r="BK145"/>
  <c r="BK130"/>
  <c r="J135"/>
  <c i="39" r="BK174"/>
  <c r="J158"/>
  <c r="BK150"/>
  <c r="J139"/>
  <c r="BK131"/>
  <c r="BK171"/>
  <c r="BK153"/>
  <c r="BK144"/>
  <c r="J132"/>
  <c r="J166"/>
  <c r="BK145"/>
  <c r="J135"/>
  <c r="BK161"/>
  <c r="J143"/>
  <c r="J172"/>
  <c r="J150"/>
  <c i="40" r="BK130"/>
  <c r="BK129"/>
  <c r="J143"/>
  <c r="J136"/>
  <c r="J144"/>
  <c r="BK136"/>
  <c r="BK133"/>
  <c i="41" r="J262"/>
  <c r="J256"/>
  <c r="BK245"/>
  <c r="BK239"/>
  <c r="J232"/>
  <c r="BK226"/>
  <c r="BK218"/>
  <c r="J211"/>
  <c r="BK269"/>
  <c r="BK265"/>
  <c r="BK254"/>
  <c r="BK248"/>
  <c r="J240"/>
  <c r="J233"/>
  <c r="BK225"/>
  <c r="BK220"/>
  <c r="BK214"/>
  <c r="BK201"/>
  <c r="BK198"/>
  <c r="BK196"/>
  <c r="J193"/>
  <c r="J188"/>
  <c r="BK182"/>
  <c r="BK170"/>
  <c r="BK158"/>
  <c r="BK150"/>
  <c r="BK261"/>
  <c r="BK256"/>
  <c r="J249"/>
  <c r="J210"/>
  <c r="J177"/>
  <c r="J145"/>
  <c r="J212"/>
  <c r="BK195"/>
  <c r="J187"/>
  <c r="BK185"/>
  <c r="J179"/>
  <c i="42" r="BK283"/>
  <c r="J251"/>
  <c r="BK173"/>
  <c r="BK156"/>
  <c r="J382"/>
  <c r="J360"/>
  <c r="BK346"/>
  <c r="BK327"/>
  <c r="BK310"/>
  <c r="J297"/>
  <c r="J286"/>
  <c r="BK273"/>
  <c r="J256"/>
  <c r="J234"/>
  <c r="BK220"/>
  <c r="J206"/>
  <c r="BK196"/>
  <c r="BK181"/>
  <c r="J166"/>
  <c r="J375"/>
  <c r="J366"/>
  <c r="BK334"/>
  <c r="BK294"/>
  <c r="J236"/>
  <c r="J192"/>
  <c r="BK158"/>
  <c r="J309"/>
  <c r="BK265"/>
  <c r="J229"/>
  <c r="J213"/>
  <c r="BK187"/>
  <c r="J316"/>
  <c r="BK272"/>
  <c r="BK241"/>
  <c r="J202"/>
  <c r="J169"/>
  <c i="43" r="BK160"/>
  <c r="BK149"/>
  <c r="J133"/>
  <c r="J153"/>
  <c i="45" r="J153"/>
  <c r="J142"/>
  <c r="J130"/>
  <c r="BK142"/>
  <c i="46" r="BK205"/>
  <c r="BK185"/>
  <c r="J167"/>
  <c r="J137"/>
  <c r="BK231"/>
  <c r="J211"/>
  <c r="J191"/>
  <c r="BK169"/>
  <c r="J150"/>
  <c r="BK135"/>
  <c r="BK215"/>
  <c r="BK188"/>
  <c r="BK177"/>
  <c r="BK138"/>
  <c r="J212"/>
  <c r="BK190"/>
  <c r="BK146"/>
  <c r="J164"/>
  <c i="47" r="BK142"/>
  <c r="BK126"/>
  <c r="J134"/>
  <c r="J121"/>
  <c r="BK134"/>
  <c i="48" r="J143"/>
  <c r="BK123"/>
  <c r="BK139"/>
  <c r="J140"/>
  <c r="J147"/>
  <c r="BK126"/>
  <c i="49" r="BK144"/>
  <c r="J125"/>
  <c r="J135"/>
  <c r="J140"/>
  <c r="BK134"/>
  <c r="J143"/>
  <c r="J127"/>
  <c i="50" r="BK148"/>
  <c r="BK135"/>
  <c r="J157"/>
  <c r="BK141"/>
  <c r="BK126"/>
  <c r="BK146"/>
  <c r="J147"/>
  <c i="51" r="J163"/>
  <c r="J151"/>
  <c r="J143"/>
  <c r="J129"/>
  <c r="J155"/>
  <c r="BK141"/>
  <c r="BK138"/>
  <c r="BK127"/>
  <c i="52" r="J132"/>
  <c r="J134"/>
  <c r="BK139"/>
  <c i="53" r="BK140"/>
  <c r="J128"/>
  <c r="BK131"/>
  <c r="J136"/>
  <c i="54" r="J129"/>
  <c r="J135"/>
  <c r="BK134"/>
  <c i="55" r="BK133"/>
  <c r="J134"/>
  <c i="56" r="BK144"/>
  <c r="BK147"/>
  <c r="BK132"/>
  <c r="J134"/>
  <c i="57" r="J146"/>
  <c r="J136"/>
  <c r="J128"/>
  <c r="BK148"/>
  <c r="BK140"/>
  <c r="J127"/>
  <c i="58" r="BK145"/>
  <c r="J128"/>
  <c r="J147"/>
  <c r="J137"/>
  <c r="J126"/>
  <c r="J127"/>
  <c i="59" r="BK145"/>
  <c r="J132"/>
  <c r="BK149"/>
  <c r="BK134"/>
  <c r="BK137"/>
  <c r="J137"/>
  <c i="60" r="J126"/>
  <c i="2" r="BK158"/>
  <c r="J152"/>
  <c r="J148"/>
  <c r="BK145"/>
  <c r="BK133"/>
  <c r="J163"/>
  <c r="J157"/>
  <c i="1" r="AS96"/>
  <c i="2" r="J143"/>
  <c r="BK140"/>
  <c r="BK139"/>
  <c r="BK137"/>
  <c i="1" r="AS160"/>
  <c r="AS117"/>
  <c i="3" r="BK162"/>
  <c r="J158"/>
  <c r="J143"/>
  <c r="J130"/>
  <c r="J159"/>
  <c r="J151"/>
  <c r="BK138"/>
  <c r="BK151"/>
  <c i="4" r="BK170"/>
  <c r="J164"/>
  <c r="BK158"/>
  <c r="J144"/>
  <c r="J170"/>
  <c r="J160"/>
  <c r="J142"/>
  <c r="BK164"/>
  <c r="J166"/>
  <c i="5" r="BK141"/>
  <c r="J162"/>
  <c r="J145"/>
  <c i="6" r="J169"/>
  <c r="BK192"/>
  <c r="BK179"/>
  <c r="BK167"/>
  <c r="BK155"/>
  <c r="J142"/>
  <c r="BK160"/>
  <c r="J190"/>
  <c r="J158"/>
  <c r="BK146"/>
  <c r="J191"/>
  <c r="J147"/>
  <c i="7" r="BK132"/>
  <c r="BK127"/>
  <c i="8" r="J202"/>
  <c r="BK191"/>
  <c r="BK181"/>
  <c i="10" r="BK222"/>
  <c r="J218"/>
  <c r="BK191"/>
  <c r="J184"/>
  <c r="BK178"/>
  <c r="BK168"/>
  <c r="J161"/>
  <c r="J272"/>
  <c r="J265"/>
  <c r="J256"/>
  <c r="BK248"/>
  <c r="J237"/>
  <c r="J222"/>
  <c r="BK216"/>
  <c r="BK209"/>
  <c r="J200"/>
  <c r="BK186"/>
  <c r="J175"/>
  <c r="BK164"/>
  <c i="11" r="BK192"/>
  <c r="J181"/>
  <c r="BK169"/>
  <c r="BK162"/>
  <c r="J153"/>
  <c r="J141"/>
  <c r="BK181"/>
  <c r="BK161"/>
  <c r="BK223"/>
  <c r="BK215"/>
  <c r="J207"/>
  <c r="BK203"/>
  <c r="BK196"/>
  <c r="BK188"/>
  <c r="BK172"/>
  <c r="J152"/>
  <c r="BK146"/>
  <c r="J137"/>
  <c r="BK197"/>
  <c r="BK165"/>
  <c r="BK147"/>
  <c i="12" r="J276"/>
  <c r="J265"/>
  <c r="BK249"/>
  <c r="BK236"/>
  <c r="J230"/>
  <c r="BK222"/>
  <c r="J213"/>
  <c r="BK192"/>
  <c r="J185"/>
  <c r="BK175"/>
  <c r="BK166"/>
  <c r="J159"/>
  <c r="BK150"/>
  <c r="BK263"/>
  <c r="BK253"/>
  <c r="J236"/>
  <c r="BK228"/>
  <c r="J212"/>
  <c r="J207"/>
  <c r="J201"/>
  <c r="J192"/>
  <c r="BK161"/>
  <c r="J153"/>
  <c r="BK272"/>
  <c r="BK187"/>
  <c r="BK176"/>
  <c r="BK158"/>
  <c r="J251"/>
  <c r="J242"/>
  <c r="J221"/>
  <c r="J175"/>
  <c r="J172"/>
  <c i="13" r="J291"/>
  <c r="J287"/>
  <c r="J283"/>
  <c r="BK275"/>
  <c r="BK264"/>
  <c r="J258"/>
  <c r="J249"/>
  <c r="J240"/>
  <c r="J232"/>
  <c r="J222"/>
  <c r="BK212"/>
  <c r="J207"/>
  <c r="BK197"/>
  <c r="J190"/>
  <c r="BK180"/>
  <c r="J165"/>
  <c r="J157"/>
  <c r="J147"/>
  <c r="BK144"/>
  <c r="BK137"/>
  <c r="BK135"/>
  <c r="BK289"/>
  <c r="BK281"/>
  <c r="J274"/>
  <c r="J267"/>
  <c r="BK257"/>
  <c r="BK249"/>
  <c r="BK230"/>
  <c r="J218"/>
  <c r="BK209"/>
  <c r="BK200"/>
  <c r="BK195"/>
  <c r="BK191"/>
  <c r="J179"/>
  <c r="J167"/>
  <c r="BK159"/>
  <c r="J150"/>
  <c r="BK142"/>
  <c r="BK138"/>
  <c r="J254"/>
  <c r="BK236"/>
  <c r="J216"/>
  <c r="BK202"/>
  <c r="BK162"/>
  <c i="14" r="J245"/>
  <c r="J236"/>
  <c r="J231"/>
  <c r="BK224"/>
  <c r="J221"/>
  <c r="BK219"/>
  <c r="BK213"/>
  <c r="J195"/>
  <c r="J190"/>
  <c r="J183"/>
  <c r="BK173"/>
  <c r="J161"/>
  <c r="J149"/>
  <c r="BK137"/>
  <c r="J246"/>
  <c r="J241"/>
  <c r="J235"/>
  <c r="J227"/>
  <c r="J222"/>
  <c r="BK210"/>
  <c r="BK200"/>
  <c r="BK193"/>
  <c r="BK188"/>
  <c r="J177"/>
  <c r="J171"/>
  <c r="J218"/>
  <c r="BK187"/>
  <c r="BK177"/>
  <c r="J150"/>
  <c r="BK136"/>
  <c r="J209"/>
  <c r="BK149"/>
  <c i="15" r="BK164"/>
  <c r="J159"/>
  <c r="BK146"/>
  <c r="J140"/>
  <c r="BK137"/>
  <c r="BK166"/>
  <c r="BK154"/>
  <c r="J134"/>
  <c r="J131"/>
  <c r="J151"/>
  <c r="J146"/>
  <c r="BK136"/>
  <c i="16" r="J142"/>
  <c r="BK136"/>
  <c r="J180"/>
  <c r="J173"/>
  <c r="J171"/>
  <c r="BK167"/>
  <c r="BK149"/>
  <c r="BK191"/>
  <c r="BK185"/>
  <c r="BK182"/>
  <c r="J170"/>
  <c r="J191"/>
  <c r="BK180"/>
  <c r="J151"/>
  <c r="J136"/>
  <c r="J167"/>
  <c i="17" r="J319"/>
  <c r="J288"/>
  <c r="J366"/>
  <c r="BK355"/>
  <c r="J346"/>
  <c r="J339"/>
  <c r="BK331"/>
  <c r="BK328"/>
  <c r="J325"/>
  <c r="J320"/>
  <c r="BK316"/>
  <c r="J312"/>
  <c r="J291"/>
  <c r="BK286"/>
  <c r="BK280"/>
  <c r="BK274"/>
  <c r="J269"/>
  <c r="BK267"/>
  <c r="BK259"/>
  <c r="J252"/>
  <c r="J241"/>
  <c r="J235"/>
  <c r="J229"/>
  <c r="BK223"/>
  <c r="BK205"/>
  <c r="BK200"/>
  <c r="J197"/>
  <c r="J192"/>
  <c r="J183"/>
  <c r="BK169"/>
  <c r="BK159"/>
  <c r="J154"/>
  <c r="BK367"/>
  <c r="J362"/>
  <c r="BK354"/>
  <c r="J348"/>
  <c r="J358"/>
  <c r="J328"/>
  <c r="BK240"/>
  <c r="J207"/>
  <c r="J190"/>
  <c r="BK180"/>
  <c r="J170"/>
  <c r="BK157"/>
  <c r="J247"/>
  <c r="J217"/>
  <c r="BK153"/>
  <c r="J213"/>
  <c r="J195"/>
  <c r="J242"/>
  <c r="BK186"/>
  <c i="18" r="BK177"/>
  <c r="BK165"/>
  <c r="BK154"/>
  <c r="J135"/>
  <c r="J171"/>
  <c r="BK160"/>
  <c r="BK144"/>
  <c r="J177"/>
  <c r="J148"/>
  <c r="J143"/>
  <c r="J140"/>
  <c i="19" r="BK225"/>
  <c r="BK218"/>
  <c r="BK210"/>
  <c r="J198"/>
  <c r="BK189"/>
  <c r="BK180"/>
  <c r="BK170"/>
  <c r="J224"/>
  <c r="BK212"/>
  <c r="J200"/>
  <c r="J188"/>
  <c r="J178"/>
  <c r="J164"/>
  <c r="J149"/>
  <c r="J135"/>
  <c r="J214"/>
  <c r="J166"/>
  <c i="20" r="BK130"/>
  <c i="21" r="J162"/>
  <c r="J155"/>
  <c r="BK146"/>
  <c r="BK141"/>
  <c r="J169"/>
  <c r="J161"/>
  <c r="J158"/>
  <c r="BK152"/>
  <c r="J135"/>
  <c r="BK158"/>
  <c i="22" r="BK167"/>
  <c r="BK155"/>
  <c r="J142"/>
  <c r="J130"/>
  <c r="BK131"/>
  <c r="J168"/>
  <c r="BK166"/>
  <c r="BK150"/>
  <c r="J134"/>
  <c r="BK137"/>
  <c i="23" r="J171"/>
  <c r="J144"/>
  <c r="J173"/>
  <c r="BK163"/>
  <c r="J147"/>
  <c r="BK134"/>
  <c r="BK142"/>
  <c r="BK162"/>
  <c r="BK153"/>
  <c r="J139"/>
  <c i="24" r="BK174"/>
  <c r="BK164"/>
  <c r="BK154"/>
  <c r="J146"/>
  <c r="J177"/>
  <c r="J164"/>
  <c r="J153"/>
  <c r="J134"/>
  <c r="BK150"/>
  <c r="J159"/>
  <c r="BK135"/>
  <c i="25" r="BK174"/>
  <c r="BK162"/>
  <c r="BK150"/>
  <c r="BK143"/>
  <c r="BK134"/>
  <c r="J172"/>
  <c r="BK163"/>
  <c r="J151"/>
  <c r="J173"/>
  <c r="BK151"/>
  <c i="26" r="J376"/>
  <c r="BK366"/>
  <c r="BK355"/>
  <c r="BK337"/>
  <c r="J317"/>
  <c r="J306"/>
  <c r="BK289"/>
  <c r="J273"/>
  <c r="BK260"/>
  <c r="BK243"/>
  <c r="BK226"/>
  <c r="BK210"/>
  <c r="BK200"/>
  <c r="J183"/>
  <c r="J172"/>
  <c r="J156"/>
  <c r="BK358"/>
  <c r="J325"/>
  <c r="BK308"/>
  <c r="BK272"/>
  <c r="BK248"/>
  <c r="J236"/>
  <c r="BK211"/>
  <c r="J164"/>
  <c r="J366"/>
  <c r="BK351"/>
  <c r="J331"/>
  <c r="BK319"/>
  <c r="BK311"/>
  <c r="BK295"/>
  <c r="BK283"/>
  <c r="BK267"/>
  <c r="J256"/>
  <c r="J241"/>
  <c r="J226"/>
  <c r="J211"/>
  <c r="BK150"/>
  <c r="BK328"/>
  <c r="J283"/>
  <c r="J249"/>
  <c r="J213"/>
  <c r="J166"/>
  <c r="J356"/>
  <c r="BK320"/>
  <c r="BK294"/>
  <c r="J266"/>
  <c r="J219"/>
  <c r="BK159"/>
  <c i="27" r="J191"/>
  <c r="BK183"/>
  <c r="J172"/>
  <c r="J158"/>
  <c r="BK150"/>
  <c r="J140"/>
  <c r="J193"/>
  <c r="BK179"/>
  <c r="J170"/>
  <c r="J157"/>
  <c r="BK147"/>
  <c r="J142"/>
  <c r="BK176"/>
  <c r="BK189"/>
  <c r="J148"/>
  <c i="28" r="J202"/>
  <c r="J187"/>
  <c r="BK174"/>
  <c r="BK153"/>
  <c r="BK142"/>
  <c r="BK190"/>
  <c r="BK199"/>
  <c r="J201"/>
  <c r="BK168"/>
  <c r="J198"/>
  <c r="BK185"/>
  <c r="J159"/>
  <c r="J147"/>
  <c r="J174"/>
  <c r="J136"/>
  <c i="29" r="J178"/>
  <c r="BK159"/>
  <c r="BK151"/>
  <c r="BK144"/>
  <c r="J176"/>
  <c r="BK164"/>
  <c r="BK156"/>
  <c r="J142"/>
  <c r="J130"/>
  <c r="J153"/>
  <c r="BK134"/>
  <c r="BK154"/>
  <c r="J161"/>
  <c i="30" r="J172"/>
  <c r="J163"/>
  <c r="J146"/>
  <c r="BK170"/>
  <c r="BK155"/>
  <c r="BK141"/>
  <c r="J157"/>
  <c i="31" r="BK399"/>
  <c r="BK386"/>
  <c r="BK370"/>
  <c r="J353"/>
  <c r="BK333"/>
  <c r="BK316"/>
  <c r="BK393"/>
  <c r="BK384"/>
  <c r="BK365"/>
  <c r="J347"/>
  <c r="BK319"/>
  <c r="BK308"/>
  <c r="J301"/>
  <c r="J289"/>
  <c r="J280"/>
  <c r="J265"/>
  <c r="BK220"/>
  <c r="BK202"/>
  <c r="BK181"/>
  <c r="J167"/>
  <c r="J156"/>
  <c r="BK357"/>
  <c r="BK321"/>
  <c r="BK359"/>
  <c r="BK314"/>
  <c r="BK292"/>
  <c r="J284"/>
  <c r="BK278"/>
  <c r="BK267"/>
  <c r="BK255"/>
  <c r="J242"/>
  <c r="J231"/>
  <c r="J219"/>
  <c r="BK210"/>
  <c r="BK196"/>
  <c r="BK187"/>
  <c r="BK175"/>
  <c r="BK165"/>
  <c r="BK156"/>
  <c r="J271"/>
  <c r="J244"/>
  <c r="BK217"/>
  <c r="J193"/>
  <c r="BK163"/>
  <c r="BK237"/>
  <c r="J218"/>
  <c r="BK185"/>
  <c i="32" r="BK158"/>
  <c r="J148"/>
  <c r="BK136"/>
  <c r="BK157"/>
  <c r="BK148"/>
  <c r="J136"/>
  <c r="J154"/>
  <c r="BK140"/>
  <c i="33" r="J130"/>
  <c i="34" r="J158"/>
  <c r="J148"/>
  <c r="BK134"/>
  <c r="J128"/>
  <c r="J156"/>
  <c r="J144"/>
  <c r="J131"/>
  <c r="BK153"/>
  <c r="J155"/>
  <c r="J127"/>
  <c i="35" r="J258"/>
  <c r="BK246"/>
  <c r="J235"/>
  <c r="BK226"/>
  <c r="J209"/>
  <c r="J261"/>
  <c r="BK248"/>
  <c r="BK236"/>
  <c r="BK220"/>
  <c r="J206"/>
  <c r="BK200"/>
  <c r="J188"/>
  <c r="BK164"/>
  <c r="BK136"/>
  <c r="J201"/>
  <c r="J143"/>
  <c r="BK194"/>
  <c r="BK154"/>
  <c r="BK250"/>
  <c r="BK209"/>
  <c r="BK176"/>
  <c i="36" r="BK423"/>
  <c r="J406"/>
  <c r="J388"/>
  <c r="BK371"/>
  <c r="J348"/>
  <c r="BK336"/>
  <c r="BK326"/>
  <c r="BK313"/>
  <c r="J292"/>
  <c r="J267"/>
  <c r="J255"/>
  <c r="BK245"/>
  <c r="BK228"/>
  <c r="J211"/>
  <c r="BK190"/>
  <c r="BK174"/>
  <c r="BK351"/>
  <c r="J313"/>
  <c r="J281"/>
  <c r="BK246"/>
  <c r="J201"/>
  <c r="BK454"/>
  <c r="BK436"/>
  <c r="J409"/>
  <c r="J228"/>
  <c r="BK185"/>
  <c r="BK409"/>
  <c r="J377"/>
  <c r="BK338"/>
  <c r="J305"/>
  <c r="BK172"/>
  <c r="J430"/>
  <c r="BK394"/>
  <c r="J332"/>
  <c r="J304"/>
  <c r="BK274"/>
  <c r="J247"/>
  <c r="BK216"/>
  <c r="BK197"/>
  <c r="BK179"/>
  <c r="BK392"/>
  <c r="BK361"/>
  <c r="J343"/>
  <c r="BK323"/>
  <c r="J306"/>
  <c r="BK291"/>
  <c r="J279"/>
  <c r="BK270"/>
  <c r="J245"/>
  <c r="J234"/>
  <c r="J222"/>
  <c r="J204"/>
  <c r="BK195"/>
  <c r="J180"/>
  <c r="BK165"/>
  <c i="37" r="BK132"/>
  <c i="38" r="BK183"/>
  <c r="BK174"/>
  <c r="BK181"/>
  <c r="J174"/>
  <c r="J166"/>
  <c r="BK156"/>
  <c r="J149"/>
  <c r="BK139"/>
  <c r="J172"/>
  <c r="J156"/>
  <c r="J161"/>
  <c r="BK166"/>
  <c r="BK146"/>
  <c r="BK153"/>
  <c r="BK132"/>
  <c i="39" r="J164"/>
  <c r="BK151"/>
  <c r="BK134"/>
  <c r="BK180"/>
  <c r="BK173"/>
  <c r="BK135"/>
  <c r="BK159"/>
  <c i="40" r="BK150"/>
  <c r="J150"/>
  <c r="J146"/>
  <c r="BK132"/>
  <c r="J147"/>
  <c i="41" r="J260"/>
  <c r="BK253"/>
  <c r="BK235"/>
  <c r="BK222"/>
  <c r="BK206"/>
  <c r="BK259"/>
  <c r="BK249"/>
  <c r="BK237"/>
  <c r="BK223"/>
  <c r="BK204"/>
  <c r="J201"/>
  <c r="BK197"/>
  <c r="BK190"/>
  <c r="BK178"/>
  <c r="J157"/>
  <c r="BK141"/>
  <c r="J228"/>
  <c r="BK234"/>
  <c r="J158"/>
  <c r="BK210"/>
  <c r="BK191"/>
  <c r="J184"/>
  <c r="BK172"/>
  <c i="42" r="BK285"/>
  <c r="BK255"/>
  <c r="BK234"/>
  <c r="BK170"/>
  <c r="J392"/>
  <c r="J370"/>
  <c r="BK352"/>
  <c r="J329"/>
  <c r="BK315"/>
  <c r="BK247"/>
  <c r="BK229"/>
  <c r="BK216"/>
  <c r="BK203"/>
  <c r="BK188"/>
  <c r="BK171"/>
  <c r="J377"/>
  <c r="J390"/>
  <c r="BK345"/>
  <c r="BK301"/>
  <c r="BK262"/>
  <c r="BK212"/>
  <c r="BK169"/>
  <c r="BK342"/>
  <c r="J276"/>
  <c r="BK235"/>
  <c r="J214"/>
  <c r="J189"/>
  <c r="BK157"/>
  <c r="BK302"/>
  <c r="BK222"/>
  <c r="J201"/>
  <c r="BK164"/>
  <c i="43" r="BK161"/>
  <c r="BK146"/>
  <c r="J136"/>
  <c r="BK158"/>
  <c r="J139"/>
  <c r="BK143"/>
  <c i="44" r="BK130"/>
  <c i="45" r="J152"/>
  <c r="J136"/>
  <c r="J154"/>
  <c r="J145"/>
  <c r="J131"/>
  <c r="BK150"/>
  <c i="46" r="BK237"/>
  <c r="J222"/>
  <c r="BK212"/>
  <c r="BK194"/>
  <c r="J178"/>
  <c r="J145"/>
  <c r="J237"/>
  <c r="BK221"/>
  <c r="J210"/>
  <c r="J189"/>
  <c r="J174"/>
  <c r="BK149"/>
  <c r="J233"/>
  <c r="J196"/>
  <c r="J179"/>
  <c r="BK154"/>
  <c r="J235"/>
  <c r="BK210"/>
  <c r="BK160"/>
  <c r="BK224"/>
  <c r="J170"/>
  <c i="47" r="BK145"/>
  <c r="BK131"/>
  <c r="BK143"/>
  <c r="J125"/>
  <c r="J136"/>
  <c r="BK125"/>
  <c i="48" r="BK146"/>
  <c r="J151"/>
  <c r="BK133"/>
  <c r="J137"/>
  <c r="J145"/>
  <c r="J141"/>
  <c i="49" r="J149"/>
  <c r="BK132"/>
  <c r="J150"/>
  <c r="BK128"/>
  <c r="BK143"/>
  <c r="J153"/>
  <c r="J131"/>
  <c i="50" r="BK152"/>
  <c r="J136"/>
  <c r="J152"/>
  <c r="BK143"/>
  <c r="BK132"/>
  <c r="BK144"/>
  <c r="J150"/>
  <c i="51" r="J159"/>
  <c r="J148"/>
  <c r="J141"/>
  <c r="BK128"/>
  <c r="J154"/>
  <c r="BK137"/>
  <c r="BK126"/>
  <c r="J150"/>
  <c i="52" r="J133"/>
  <c r="BK137"/>
  <c r="J129"/>
  <c i="53" r="J142"/>
  <c r="BK142"/>
  <c r="BK135"/>
  <c i="55" r="J131"/>
  <c r="J127"/>
  <c i="56" r="BK135"/>
  <c r="BK141"/>
  <c r="J133"/>
  <c r="J136"/>
  <c i="57" r="BK142"/>
  <c r="BK134"/>
  <c i="58" r="BK147"/>
  <c r="J136"/>
  <c r="J151"/>
  <c r="J142"/>
  <c r="J133"/>
  <c r="BK143"/>
  <c i="59" r="BK154"/>
  <c r="J139"/>
  <c r="BK128"/>
  <c r="J146"/>
  <c r="BK130"/>
  <c r="BK138"/>
  <c i="60" r="BK140"/>
  <c r="J139"/>
  <c i="3" r="J156"/>
  <c r="BK165"/>
  <c r="BK152"/>
  <c r="BK143"/>
  <c r="BK131"/>
  <c r="BK154"/>
  <c i="4" r="J175"/>
  <c r="BK167"/>
  <c r="J152"/>
  <c r="BK140"/>
  <c r="BK161"/>
  <c r="J140"/>
  <c r="BK155"/>
  <c r="J148"/>
  <c i="5" r="J165"/>
  <c r="J154"/>
  <c r="J137"/>
  <c r="BK159"/>
  <c r="BK142"/>
  <c r="J143"/>
  <c i="6" r="J201"/>
  <c r="BK199"/>
  <c r="J175"/>
  <c r="J140"/>
  <c r="J199"/>
  <c r="BK181"/>
  <c r="BK184"/>
  <c r="BK190"/>
  <c r="J183"/>
  <c r="BK166"/>
  <c r="J149"/>
  <c r="J182"/>
  <c r="BK152"/>
  <c i="7" r="BK130"/>
  <c i="8" r="J167"/>
  <c r="BK146"/>
  <c r="J206"/>
  <c r="BK202"/>
  <c r="J189"/>
  <c r="BK183"/>
  <c r="J165"/>
  <c r="BK161"/>
  <c r="J157"/>
  <c r="J148"/>
  <c r="BK141"/>
  <c r="J174"/>
  <c r="J158"/>
  <c r="BK147"/>
  <c r="J196"/>
  <c r="BK156"/>
  <c r="J187"/>
  <c r="BK178"/>
  <c r="J160"/>
  <c r="J144"/>
  <c i="9" r="BK162"/>
  <c r="J156"/>
  <c r="BK149"/>
  <c r="J144"/>
  <c r="BK139"/>
  <c r="J135"/>
  <c r="BK161"/>
  <c r="BK154"/>
  <c r="J147"/>
  <c r="J138"/>
  <c r="BK143"/>
  <c i="10" r="J267"/>
  <c r="J257"/>
  <c r="J253"/>
  <c r="J247"/>
  <c r="BK238"/>
  <c r="J224"/>
  <c r="J211"/>
  <c r="BK194"/>
  <c r="BK185"/>
  <c r="BK177"/>
  <c r="J170"/>
  <c r="J155"/>
  <c r="BK270"/>
  <c r="BK255"/>
  <c r="J242"/>
  <c r="BK224"/>
  <c r="BK213"/>
  <c r="BK207"/>
  <c r="J195"/>
  <c r="BK184"/>
  <c r="BK160"/>
  <c r="J151"/>
  <c r="BK234"/>
  <c r="J212"/>
  <c r="J176"/>
  <c r="BK244"/>
  <c r="BK197"/>
  <c r="J160"/>
  <c i="11" r="BK219"/>
  <c r="BK213"/>
  <c r="J203"/>
  <c r="J191"/>
  <c r="J184"/>
  <c r="BK166"/>
  <c r="BK159"/>
  <c r="BK145"/>
  <c r="BK176"/>
  <c r="BK138"/>
  <c r="J218"/>
  <c r="J206"/>
  <c r="BK202"/>
  <c r="BK194"/>
  <c r="BK187"/>
  <c r="BK171"/>
  <c r="BK156"/>
  <c r="J143"/>
  <c r="J134"/>
  <c r="BK179"/>
  <c r="BK151"/>
  <c i="12" r="BK276"/>
  <c r="BK260"/>
  <c r="J243"/>
  <c r="BK231"/>
  <c r="J220"/>
  <c r="BK212"/>
  <c r="J195"/>
  <c r="J184"/>
  <c r="J166"/>
  <c r="J160"/>
  <c r="BK152"/>
  <c r="J268"/>
  <c r="J257"/>
  <c r="BK240"/>
  <c r="J225"/>
  <c r="BK215"/>
  <c r="BK209"/>
  <c r="BK200"/>
  <c r="J241"/>
  <c r="BK219"/>
  <c r="BK262"/>
  <c r="BK245"/>
  <c r="J218"/>
  <c r="BK189"/>
  <c r="J183"/>
  <c r="J254"/>
  <c r="BK178"/>
  <c r="BK157"/>
  <c i="13" r="J293"/>
  <c r="BK283"/>
  <c r="BK274"/>
  <c r="J259"/>
  <c r="J246"/>
  <c r="J237"/>
  <c r="J230"/>
  <c r="BK227"/>
  <c r="BK225"/>
  <c r="BK217"/>
  <c r="J198"/>
  <c r="J185"/>
  <c r="J175"/>
  <c r="BK169"/>
  <c r="BK164"/>
  <c r="J154"/>
  <c r="BK136"/>
  <c r="BK291"/>
  <c r="BK286"/>
  <c r="J276"/>
  <c r="BK266"/>
  <c r="BK251"/>
  <c r="BK239"/>
  <c r="BK233"/>
  <c r="BK216"/>
  <c r="BK207"/>
  <c r="BK198"/>
  <c r="BK194"/>
  <c r="J183"/>
  <c r="BK174"/>
  <c r="J161"/>
  <c r="J152"/>
  <c r="J145"/>
  <c r="J139"/>
  <c r="J253"/>
  <c r="J224"/>
  <c r="J209"/>
  <c r="J196"/>
  <c r="BK177"/>
  <c r="J163"/>
  <c r="J280"/>
  <c r="BK262"/>
  <c r="J247"/>
  <c r="J231"/>
  <c r="BK223"/>
  <c r="BK203"/>
  <c r="BK190"/>
  <c i="14" r="BK248"/>
  <c r="BK240"/>
  <c r="BK230"/>
  <c r="BK222"/>
  <c r="BK217"/>
  <c r="J188"/>
  <c r="J176"/>
  <c r="J166"/>
  <c r="J145"/>
  <c r="BK243"/>
  <c r="J224"/>
  <c r="BK216"/>
  <c r="BK208"/>
  <c r="J199"/>
  <c r="BK191"/>
  <c r="J184"/>
  <c r="J159"/>
  <c r="BK150"/>
  <c r="BK145"/>
  <c r="J233"/>
  <c r="J229"/>
  <c r="J200"/>
  <c r="J155"/>
  <c r="BK236"/>
  <c r="J205"/>
  <c r="BK196"/>
  <c r="BK181"/>
  <c r="BK171"/>
  <c r="BK151"/>
  <c i="15" r="J166"/>
  <c r="J154"/>
  <c r="J142"/>
  <c r="J135"/>
  <c r="J161"/>
  <c r="BK151"/>
  <c r="BK138"/>
  <c r="BK163"/>
  <c r="J149"/>
  <c r="J141"/>
  <c i="16" r="BK195"/>
  <c r="J192"/>
  <c r="J155"/>
  <c r="BK183"/>
  <c r="J164"/>
  <c r="BK151"/>
  <c r="J140"/>
  <c r="J187"/>
  <c r="BK147"/>
  <c r="BK140"/>
  <c r="J182"/>
  <c r="J172"/>
  <c r="J138"/>
  <c i="17" r="J335"/>
  <c r="J315"/>
  <c r="J284"/>
  <c r="BK363"/>
  <c r="BK352"/>
  <c r="BK340"/>
  <c r="BK315"/>
  <c r="J309"/>
  <c r="J297"/>
  <c r="BK283"/>
  <c r="J277"/>
  <c r="BK269"/>
  <c r="J263"/>
  <c r="BK260"/>
  <c r="J256"/>
  <c r="J240"/>
  <c r="J230"/>
  <c r="J220"/>
  <c r="BK204"/>
  <c r="BK196"/>
  <c r="BK188"/>
  <c r="J175"/>
  <c r="J166"/>
  <c r="BK150"/>
  <c r="J361"/>
  <c r="BK349"/>
  <c r="BK344"/>
  <c r="J336"/>
  <c r="J333"/>
  <c r="BK325"/>
  <c r="J216"/>
  <c r="J204"/>
  <c r="BK187"/>
  <c r="J179"/>
  <c r="BK167"/>
  <c r="BK152"/>
  <c r="BK235"/>
  <c r="J178"/>
  <c r="BK242"/>
  <c r="J203"/>
  <c r="J182"/>
  <c r="BK250"/>
  <c r="J193"/>
  <c i="18" r="BK179"/>
  <c r="BK164"/>
  <c r="J147"/>
  <c r="BK134"/>
  <c r="BK169"/>
  <c r="BK163"/>
  <c r="BK149"/>
  <c r="BK139"/>
  <c r="BK173"/>
  <c r="BK138"/>
  <c r="J145"/>
  <c i="19" r="BK238"/>
  <c r="J226"/>
  <c r="BK219"/>
  <c r="J209"/>
  <c r="J197"/>
  <c r="J187"/>
  <c r="BK177"/>
  <c r="J167"/>
  <c r="J152"/>
  <c r="BK145"/>
  <c r="BK138"/>
  <c r="J236"/>
  <c r="BK226"/>
  <c r="J217"/>
  <c r="BK202"/>
  <c r="BK191"/>
  <c r="J183"/>
  <c r="J172"/>
  <c r="BK158"/>
  <c r="J143"/>
  <c r="BK136"/>
  <c r="J216"/>
  <c r="J190"/>
  <c i="20" r="J130"/>
  <c i="21" r="BK161"/>
  <c r="J154"/>
  <c r="J145"/>
  <c r="J140"/>
  <c r="BK170"/>
  <c r="J164"/>
  <c r="BK154"/>
  <c r="J146"/>
  <c r="J137"/>
  <c r="BK142"/>
  <c i="22" r="J169"/>
  <c r="J157"/>
  <c r="J144"/>
  <c r="BK133"/>
  <c r="J170"/>
  <c r="BK172"/>
  <c r="BK164"/>
  <c r="J145"/>
  <c r="BK138"/>
  <c r="BK135"/>
  <c i="23" r="BK173"/>
  <c r="BK156"/>
  <c r="BK179"/>
  <c r="BK168"/>
  <c r="J160"/>
  <c r="J142"/>
  <c r="BK155"/>
  <c r="J140"/>
  <c r="BK160"/>
  <c r="BK147"/>
  <c i="24" r="J176"/>
  <c r="BK166"/>
  <c r="J158"/>
  <c r="J144"/>
  <c r="J135"/>
  <c r="J168"/>
  <c r="BK151"/>
  <c r="BK132"/>
  <c r="J156"/>
  <c r="J172"/>
  <c r="J147"/>
  <c i="25" r="BK175"/>
  <c r="J163"/>
  <c r="BK154"/>
  <c r="BK146"/>
  <c r="J141"/>
  <c r="BK181"/>
  <c r="BK168"/>
  <c r="BK155"/>
  <c r="J138"/>
  <c r="J159"/>
  <c r="J133"/>
  <c i="26" r="J369"/>
  <c r="J357"/>
  <c r="J339"/>
  <c r="J316"/>
  <c r="BK304"/>
  <c r="BK285"/>
  <c r="J278"/>
  <c r="BK249"/>
  <c r="BK237"/>
  <c r="J217"/>
  <c r="BK212"/>
  <c r="J203"/>
  <c r="J189"/>
  <c r="BK171"/>
  <c r="J161"/>
  <c r="BK379"/>
  <c r="BK339"/>
  <c r="BK312"/>
  <c r="J284"/>
  <c r="J260"/>
  <c r="J239"/>
  <c r="J225"/>
  <c r="J206"/>
  <c r="J158"/>
  <c r="BK365"/>
  <c r="BK349"/>
  <c r="J329"/>
  <c r="BK321"/>
  <c r="BK313"/>
  <c r="J300"/>
  <c r="J287"/>
  <c r="J272"/>
  <c r="BK258"/>
  <c r="J243"/>
  <c r="J233"/>
  <c r="J220"/>
  <c r="BK202"/>
  <c r="BK188"/>
  <c r="BK183"/>
  <c r="J174"/>
  <c r="BK158"/>
  <c r="J151"/>
  <c r="J333"/>
  <c r="BK292"/>
  <c r="BK256"/>
  <c r="J218"/>
  <c r="BK189"/>
  <c r="BK151"/>
  <c r="J313"/>
  <c r="J286"/>
  <c r="J263"/>
  <c r="J198"/>
  <c r="J162"/>
  <c i="27" r="J189"/>
  <c r="BK182"/>
  <c r="BK170"/>
  <c r="J154"/>
  <c r="BK143"/>
  <c r="J135"/>
  <c r="BK180"/>
  <c r="BK171"/>
  <c r="BK153"/>
  <c r="BK144"/>
  <c r="J161"/>
  <c r="J190"/>
  <c r="BK157"/>
  <c i="28" r="BK204"/>
  <c r="J196"/>
  <c r="BK177"/>
  <c r="J164"/>
  <c r="BK149"/>
  <c r="BK206"/>
  <c r="BK151"/>
  <c r="BK196"/>
  <c r="BK202"/>
  <c r="BK175"/>
  <c r="J199"/>
  <c r="J181"/>
  <c r="BK167"/>
  <c r="J151"/>
  <c r="BK134"/>
  <c r="BK166"/>
  <c i="29" r="BK178"/>
  <c r="BK168"/>
  <c r="J156"/>
  <c r="J147"/>
  <c r="BK129"/>
  <c r="J167"/>
  <c r="BK157"/>
  <c r="J143"/>
  <c r="J129"/>
  <c r="BK155"/>
  <c r="J135"/>
  <c r="J155"/>
  <c r="BK143"/>
  <c i="30" r="J170"/>
  <c r="BK158"/>
  <c r="J148"/>
  <c r="BK172"/>
  <c r="J162"/>
  <c r="J151"/>
  <c r="BK138"/>
  <c r="J155"/>
  <c i="31" r="J396"/>
  <c r="J380"/>
  <c r="J360"/>
  <c r="BK344"/>
  <c r="BK328"/>
  <c r="BK313"/>
  <c r="BK389"/>
  <c r="BK373"/>
  <c r="J361"/>
  <c r="BK345"/>
  <c r="J325"/>
  <c r="J313"/>
  <c r="BK303"/>
  <c r="BK298"/>
  <c r="J288"/>
  <c r="J270"/>
  <c r="J260"/>
  <c r="J210"/>
  <c r="BK192"/>
  <c r="BK176"/>
  <c r="J163"/>
  <c r="J384"/>
  <c r="BK338"/>
  <c r="J307"/>
  <c r="J349"/>
  <c r="BK299"/>
  <c r="BK293"/>
  <c r="BK286"/>
  <c r="J275"/>
  <c r="J262"/>
  <c r="BK245"/>
  <c r="BK229"/>
  <c r="J220"/>
  <c r="J209"/>
  <c r="J195"/>
  <c r="BK182"/>
  <c r="BK174"/>
  <c r="BK167"/>
  <c r="BK157"/>
  <c r="J272"/>
  <c r="J245"/>
  <c r="BK222"/>
  <c r="BK186"/>
  <c r="BK271"/>
  <c r="J236"/>
  <c r="BK205"/>
  <c i="32" r="BK154"/>
  <c r="J143"/>
  <c r="J132"/>
  <c r="BK143"/>
  <c i="33" r="J131"/>
  <c i="34" r="J160"/>
  <c r="BK146"/>
  <c r="BK132"/>
  <c r="J159"/>
  <c r="J145"/>
  <c r="J132"/>
  <c r="BK145"/>
  <c r="J153"/>
  <c i="35" r="J264"/>
  <c r="BK252"/>
  <c r="J238"/>
  <c r="BK227"/>
  <c r="J214"/>
  <c r="J194"/>
  <c r="BK171"/>
  <c r="J154"/>
  <c r="BK140"/>
  <c r="BK258"/>
  <c r="BK251"/>
  <c r="BK238"/>
  <c r="J222"/>
  <c r="BK214"/>
  <c r="BK201"/>
  <c r="BK189"/>
  <c r="J171"/>
  <c r="BK147"/>
  <c r="J226"/>
  <c r="J162"/>
  <c r="BK255"/>
  <c i="36" r="BK419"/>
  <c r="J393"/>
  <c r="BK374"/>
  <c r="J358"/>
  <c r="BK337"/>
  <c r="BK324"/>
  <c r="J316"/>
  <c r="BK299"/>
  <c r="BK285"/>
  <c r="BK265"/>
  <c r="BK253"/>
  <c r="BK186"/>
  <c r="J170"/>
  <c r="BK154"/>
  <c r="J423"/>
  <c r="J396"/>
  <c r="J372"/>
  <c r="BK325"/>
  <c r="BK295"/>
  <c r="J262"/>
  <c r="J237"/>
  <c r="J194"/>
  <c r="J172"/>
  <c r="J444"/>
  <c r="BK397"/>
  <c r="BK357"/>
  <c r="BK311"/>
  <c r="J265"/>
  <c r="J221"/>
  <c r="BK157"/>
  <c r="J416"/>
  <c r="J386"/>
  <c r="BK400"/>
  <c r="J336"/>
  <c r="BK305"/>
  <c r="J280"/>
  <c r="BK255"/>
  <c r="BK226"/>
  <c r="BK192"/>
  <c r="J155"/>
  <c r="J379"/>
  <c r="BK348"/>
  <c r="J327"/>
  <c r="J310"/>
  <c r="BK297"/>
  <c r="J286"/>
  <c r="J213"/>
  <c r="J196"/>
  <c r="BK184"/>
  <c r="J169"/>
  <c r="BK161"/>
  <c i="37" r="J131"/>
  <c i="38" r="BK180"/>
  <c r="J169"/>
  <c r="J179"/>
  <c r="J171"/>
  <c r="BK159"/>
  <c r="BK151"/>
  <c r="J141"/>
  <c r="BK178"/>
  <c r="J158"/>
  <c r="J128"/>
  <c r="BK135"/>
  <c r="J138"/>
  <c r="BK141"/>
  <c i="39" r="BK177"/>
  <c r="BK163"/>
  <c r="BK152"/>
  <c r="BK141"/>
  <c r="J173"/>
  <c r="J147"/>
  <c r="BK137"/>
  <c r="J154"/>
  <c i="40" r="BK149"/>
  <c r="J135"/>
  <c r="J149"/>
  <c r="J138"/>
  <c r="J140"/>
  <c i="41" r="J269"/>
  <c r="BK252"/>
  <c r="J237"/>
  <c r="J230"/>
  <c r="BK221"/>
  <c r="BK207"/>
  <c r="BK264"/>
  <c r="J253"/>
  <c r="BK243"/>
  <c r="J235"/>
  <c r="J227"/>
  <c r="J219"/>
  <c r="BK203"/>
  <c r="J198"/>
  <c r="BK192"/>
  <c r="BK184"/>
  <c r="J172"/>
  <c r="BK154"/>
  <c r="BK140"/>
  <c r="BK205"/>
  <c r="BK213"/>
  <c r="BK167"/>
  <c r="BK233"/>
  <c r="J194"/>
  <c r="BK186"/>
  <c r="BK169"/>
  <c r="J167"/>
  <c r="J166"/>
  <c r="BK157"/>
  <c r="J154"/>
  <c r="BK152"/>
  <c r="J151"/>
  <c r="J144"/>
  <c r="J141"/>
  <c r="J140"/>
  <c r="BK138"/>
  <c r="BK137"/>
  <c r="J136"/>
  <c r="BK135"/>
  <c r="J192"/>
  <c r="J185"/>
  <c r="J180"/>
  <c r="BK179"/>
  <c r="BK177"/>
  <c r="J160"/>
  <c r="BK147"/>
  <c r="J143"/>
  <c r="BK164"/>
  <c r="J147"/>
  <c r="BK143"/>
  <c i="42" r="BK391"/>
  <c r="BK388"/>
  <c r="BK382"/>
  <c r="BK375"/>
  <c r="BK370"/>
  <c r="J363"/>
  <c r="J362"/>
  <c r="J358"/>
  <c r="J356"/>
  <c r="J352"/>
  <c r="J346"/>
  <c r="J341"/>
  <c r="J334"/>
  <c r="J332"/>
  <c r="BK318"/>
  <c r="J315"/>
  <c r="BK303"/>
  <c r="J301"/>
  <c r="J294"/>
  <c r="BK289"/>
  <c r="J281"/>
  <c r="J271"/>
  <c r="J267"/>
  <c r="BK264"/>
  <c r="J254"/>
  <c r="J248"/>
  <c r="BK237"/>
  <c r="J228"/>
  <c r="BK221"/>
  <c r="BK166"/>
  <c r="BK162"/>
  <c r="BK390"/>
  <c r="J384"/>
  <c r="BK378"/>
  <c r="BK366"/>
  <c r="J357"/>
  <c r="J354"/>
  <c r="J340"/>
  <c r="BK335"/>
  <c r="J331"/>
  <c r="BK326"/>
  <c r="BK317"/>
  <c r="BK311"/>
  <c r="J307"/>
  <c r="BK299"/>
  <c r="BK293"/>
  <c r="J287"/>
  <c r="J283"/>
  <c r="BK279"/>
  <c r="BK274"/>
  <c r="BK268"/>
  <c r="J261"/>
  <c r="J259"/>
  <c r="BK240"/>
  <c r="BK231"/>
  <c r="J222"/>
  <c r="J217"/>
  <c r="BK215"/>
  <c r="BK209"/>
  <c r="BK200"/>
  <c r="BK192"/>
  <c r="BK186"/>
  <c r="BK178"/>
  <c r="J170"/>
  <c r="J157"/>
  <c r="J379"/>
  <c r="J359"/>
  <c r="BK341"/>
  <c r="BK384"/>
  <c r="BK349"/>
  <c r="BK340"/>
  <c r="J322"/>
  <c r="BK298"/>
  <c r="BK292"/>
  <c r="J270"/>
  <c r="BK257"/>
  <c r="J230"/>
  <c r="J200"/>
  <c r="BK195"/>
  <c r="BK183"/>
  <c r="BK161"/>
  <c r="J349"/>
  <c r="BK313"/>
  <c r="BK284"/>
  <c r="J258"/>
  <c r="J240"/>
  <c r="J227"/>
  <c r="J225"/>
  <c r="J209"/>
  <c r="J194"/>
  <c r="J183"/>
  <c r="J176"/>
  <c r="J330"/>
  <c r="J314"/>
  <c r="J313"/>
  <c r="J285"/>
  <c r="BK249"/>
  <c r="J245"/>
  <c r="J239"/>
  <c r="BK211"/>
  <c r="J210"/>
  <c r="BK189"/>
  <c r="BK180"/>
  <c r="BK176"/>
  <c r="J159"/>
  <c i="43" r="BK162"/>
  <c r="J158"/>
  <c r="J154"/>
  <c r="J147"/>
  <c r="J140"/>
  <c r="J135"/>
  <c r="BK163"/>
  <c r="BK157"/>
  <c r="J149"/>
  <c r="J144"/>
  <c r="BK137"/>
  <c r="BK159"/>
  <c r="BK142"/>
  <c i="44" r="BK132"/>
  <c r="BK131"/>
  <c i="45" r="BK154"/>
  <c r="BK145"/>
  <c r="BK143"/>
  <c r="J137"/>
  <c r="J132"/>
  <c r="BK128"/>
  <c r="BK151"/>
  <c r="J147"/>
  <c r="J141"/>
  <c r="J135"/>
  <c r="BK132"/>
  <c r="BK141"/>
  <c r="BK133"/>
  <c i="46" r="J239"/>
  <c r="J231"/>
  <c r="J224"/>
  <c r="J220"/>
  <c r="BK211"/>
  <c r="J199"/>
  <c r="BK197"/>
  <c r="BK193"/>
  <c r="BK186"/>
  <c r="J177"/>
  <c r="J162"/>
  <c r="J151"/>
  <c r="J140"/>
  <c r="BK241"/>
  <c r="J234"/>
  <c r="BK228"/>
  <c r="BK222"/>
  <c r="BK214"/>
  <c r="J209"/>
  <c r="BK198"/>
  <c r="BK187"/>
  <c r="J183"/>
  <c r="J176"/>
  <c r="BK167"/>
  <c r="BK162"/>
  <c r="BK145"/>
  <c r="BK226"/>
  <c r="BK213"/>
  <c r="BK200"/>
  <c r="J146"/>
  <c r="BK238"/>
  <c r="J232"/>
  <c r="J208"/>
  <c r="BK201"/>
  <c r="BK174"/>
  <c r="J152"/>
  <c r="J200"/>
  <c r="J193"/>
  <c r="J180"/>
  <c r="J148"/>
  <c i="47" r="BK147"/>
  <c r="J139"/>
  <c r="J133"/>
  <c r="BK124"/>
  <c r="J142"/>
  <c r="J131"/>
  <c r="BK127"/>
  <c r="BK139"/>
  <c r="J138"/>
  <c r="BK129"/>
  <c i="48" r="BK135"/>
  <c r="J128"/>
  <c r="J142"/>
  <c r="J132"/>
  <c r="J144"/>
  <c r="BK129"/>
  <c r="BK122"/>
  <c i="49" r="BK153"/>
  <c r="J146"/>
  <c r="J137"/>
  <c r="BK130"/>
  <c r="BK159"/>
  <c r="J147"/>
  <c r="BK131"/>
  <c r="J148"/>
  <c r="J138"/>
  <c r="J159"/>
  <c r="J132"/>
  <c r="J155"/>
  <c r="BK142"/>
  <c r="BK126"/>
  <c i="50" r="BK153"/>
  <c r="J140"/>
  <c r="J127"/>
  <c r="J124"/>
  <c r="J148"/>
  <c r="BK140"/>
  <c r="BK138"/>
  <c r="BK127"/>
  <c r="BK123"/>
  <c r="BK149"/>
  <c r="J135"/>
  <c r="J155"/>
  <c r="BK134"/>
  <c i="51" r="J156"/>
  <c r="BK150"/>
  <c r="J147"/>
  <c r="J140"/>
  <c r="J130"/>
  <c r="J127"/>
  <c r="BK156"/>
  <c r="BK149"/>
  <c r="J142"/>
  <c r="BK136"/>
  <c r="BK160"/>
  <c r="J132"/>
  <c r="J152"/>
  <c r="J126"/>
  <c i="52" r="J142"/>
  <c r="BK130"/>
  <c r="BK126"/>
  <c r="J135"/>
  <c r="BK128"/>
  <c i="53" r="BK126"/>
  <c r="BK134"/>
  <c r="J137"/>
  <c r="J130"/>
  <c r="J126"/>
  <c r="J129"/>
  <c i="54" r="J134"/>
  <c r="J128"/>
  <c r="J126"/>
  <c r="J137"/>
  <c r="BK127"/>
  <c i="55" r="BK134"/>
  <c r="BK129"/>
  <c r="BK137"/>
  <c r="J128"/>
  <c r="J126"/>
  <c i="56" r="BK142"/>
  <c r="J132"/>
  <c r="BK145"/>
  <c r="J139"/>
  <c r="BK136"/>
  <c r="J138"/>
  <c i="57" r="BK154"/>
  <c r="J148"/>
  <c r="J143"/>
  <c r="J138"/>
  <c r="BK132"/>
  <c r="BK127"/>
  <c r="BK153"/>
  <c r="J149"/>
  <c r="BK145"/>
  <c r="J142"/>
  <c r="BK135"/>
  <c r="BK130"/>
  <c r="BK151"/>
  <c r="J137"/>
  <c i="58" r="BK148"/>
  <c r="BK140"/>
  <c r="J134"/>
  <c r="J129"/>
  <c r="BK154"/>
  <c r="BK150"/>
  <c r="BK141"/>
  <c r="J139"/>
  <c r="J132"/>
  <c r="BK127"/>
  <c r="J135"/>
  <c r="BK136"/>
  <c i="59" r="J152"/>
  <c r="J144"/>
  <c r="BK136"/>
  <c r="BK133"/>
  <c r="BK152"/>
  <c r="J150"/>
  <c r="J147"/>
  <c r="J141"/>
  <c r="BK132"/>
  <c r="J128"/>
  <c r="J130"/>
  <c r="J143"/>
  <c r="BK146"/>
  <c r="J126"/>
  <c i="60" r="J138"/>
  <c r="J140"/>
  <c r="J136"/>
  <c r="J133"/>
  <c r="J142"/>
  <c r="J131"/>
  <c r="J129"/>
  <c i="61" r="BK135"/>
  <c r="J128"/>
  <c r="J135"/>
  <c r="BK131"/>
  <c r="BK129"/>
  <c i="62" r="J119"/>
  <c i="31" r="BK225"/>
  <c r="BK208"/>
  <c r="BK188"/>
  <c r="J177"/>
  <c r="BK159"/>
  <c r="BK284"/>
  <c r="J215"/>
  <c i="32" r="BK165"/>
  <c r="BK153"/>
  <c r="J141"/>
  <c r="J166"/>
  <c i="34" r="BK127"/>
  <c r="BK139"/>
  <c r="BK149"/>
  <c r="BK162"/>
  <c r="J154"/>
  <c i="35" r="BK247"/>
  <c r="BK239"/>
  <c r="BK225"/>
  <c r="BK210"/>
  <c r="BK193"/>
  <c r="BK174"/>
  <c r="J153"/>
  <c r="BK142"/>
  <c r="BK259"/>
  <c r="J247"/>
  <c r="BK241"/>
  <c r="BK216"/>
  <c r="BK205"/>
  <c r="J199"/>
  <c r="J182"/>
  <c r="BK139"/>
  <c r="J205"/>
  <c r="BK169"/>
  <c r="BK235"/>
  <c r="J191"/>
  <c r="BK168"/>
  <c r="J248"/>
  <c r="J208"/>
  <c r="BK181"/>
  <c r="J139"/>
  <c i="36" r="BK434"/>
  <c r="BK410"/>
  <c r="J391"/>
  <c r="BK379"/>
  <c r="BK369"/>
  <c r="J352"/>
  <c r="BK293"/>
  <c r="BK269"/>
  <c r="J257"/>
  <c r="BK221"/>
  <c r="J203"/>
  <c r="J181"/>
  <c r="J157"/>
  <c r="J440"/>
  <c r="J408"/>
  <c r="J363"/>
  <c r="BK312"/>
  <c r="BK279"/>
  <c r="J402"/>
  <c r="J375"/>
  <c r="J351"/>
  <c r="BK302"/>
  <c r="BK262"/>
  <c r="BK213"/>
  <c r="J456"/>
  <c r="BK388"/>
  <c r="BK367"/>
  <c r="BK349"/>
  <c r="BK316"/>
  <c r="J254"/>
  <c r="BK210"/>
  <c r="BK158"/>
  <c r="J410"/>
  <c r="J374"/>
  <c r="J185"/>
  <c r="J401"/>
  <c r="J362"/>
  <c r="BK346"/>
  <c r="BK318"/>
  <c r="BK292"/>
  <c r="J284"/>
  <c r="J269"/>
  <c r="BK249"/>
  <c r="BK239"/>
  <c r="BK225"/>
  <c r="BK211"/>
  <c r="BK199"/>
  <c r="BK188"/>
  <c r="BK171"/>
  <c i="38" r="J183"/>
  <c r="J173"/>
  <c r="BK158"/>
  <c r="BK148"/>
  <c r="BK131"/>
  <c r="J170"/>
  <c r="J150"/>
  <c r="J153"/>
  <c r="BK137"/>
  <c r="BK143"/>
  <c r="BK149"/>
  <c i="39" r="J171"/>
  <c r="J160"/>
  <c r="BK140"/>
  <c r="BK164"/>
  <c r="J138"/>
  <c i="40" r="BK143"/>
  <c i="41" r="J265"/>
  <c r="J251"/>
  <c r="J238"/>
  <c r="J229"/>
  <c r="BK212"/>
  <c r="BK260"/>
  <c r="J246"/>
  <c r="BK238"/>
  <c r="BK228"/>
  <c r="J203"/>
  <c r="BK199"/>
  <c r="J191"/>
  <c r="J183"/>
  <c r="BK166"/>
  <c r="BK146"/>
  <c r="BK224"/>
  <c r="J164"/>
  <c r="J220"/>
  <c r="BK193"/>
  <c r="BK183"/>
  <c r="J176"/>
  <c i="42" r="BK379"/>
  <c r="J345"/>
  <c r="J321"/>
  <c r="J310"/>
  <c r="J293"/>
  <c r="J279"/>
  <c r="J265"/>
  <c r="BK245"/>
  <c r="J226"/>
  <c r="BK155"/>
  <c r="J380"/>
  <c r="BK358"/>
  <c r="BK337"/>
  <c r="BK321"/>
  <c r="J308"/>
  <c r="J296"/>
  <c r="J282"/>
  <c r="BK271"/>
  <c r="J260"/>
  <c r="J237"/>
  <c r="BK226"/>
  <c r="J211"/>
  <c r="BK198"/>
  <c r="J180"/>
  <c r="J161"/>
  <c r="J371"/>
  <c r="BK377"/>
  <c r="BK329"/>
  <c r="BK275"/>
  <c r="J255"/>
  <c r="BK206"/>
  <c r="J203"/>
  <c r="J181"/>
  <c r="BK319"/>
  <c r="J264"/>
  <c r="J220"/>
  <c r="J186"/>
  <c r="BK172"/>
  <c i="43" r="J162"/>
  <c r="BK150"/>
  <c r="BK138"/>
  <c r="J161"/>
  <c r="BK147"/>
  <c r="BK136"/>
  <c r="BK145"/>
  <c i="44" r="BK129"/>
  <c i="45" r="BK139"/>
  <c r="J155"/>
  <c r="BK146"/>
  <c r="BK136"/>
  <c r="J129"/>
  <c r="BK147"/>
  <c i="46" r="J223"/>
  <c r="J214"/>
  <c r="J198"/>
  <c r="BK184"/>
  <c r="J157"/>
  <c r="J135"/>
  <c r="BK233"/>
  <c r="J216"/>
  <c r="BK207"/>
  <c r="BK180"/>
  <c r="J154"/>
  <c r="J143"/>
  <c r="J228"/>
  <c r="J195"/>
  <c r="BK178"/>
  <c r="J149"/>
  <c r="J227"/>
  <c r="BK166"/>
  <c r="J192"/>
  <c i="47" r="BK148"/>
  <c r="J127"/>
  <c r="BK133"/>
  <c r="J148"/>
  <c r="J128"/>
  <c i="48" r="J148"/>
  <c r="BK128"/>
  <c r="J134"/>
  <c r="J122"/>
  <c r="J123"/>
  <c r="BK137"/>
  <c i="49" r="J142"/>
  <c r="BK155"/>
  <c r="J130"/>
  <c r="BK129"/>
  <c r="BK158"/>
  <c r="BK136"/>
  <c i="50" r="J143"/>
  <c r="BK125"/>
  <c r="BK145"/>
  <c r="J129"/>
  <c r="BK156"/>
  <c r="J133"/>
  <c r="J145"/>
  <c i="51" r="BK152"/>
  <c r="BK146"/>
  <c r="J137"/>
  <c r="BK159"/>
  <c r="BK140"/>
  <c r="J146"/>
  <c r="J135"/>
  <c i="52" r="BK140"/>
  <c r="J128"/>
  <c r="J130"/>
  <c r="J126"/>
  <c i="53" r="J135"/>
  <c r="J134"/>
  <c r="BK127"/>
  <c i="54" r="BK133"/>
  <c r="J130"/>
  <c r="BK126"/>
  <c i="55" r="BK128"/>
  <c r="BK131"/>
  <c i="56" r="BK140"/>
  <c r="J143"/>
  <c r="J127"/>
  <c r="J129"/>
  <c i="57" r="J140"/>
  <c r="BK129"/>
  <c r="J151"/>
  <c r="BK139"/>
  <c r="J126"/>
  <c i="58" r="J154"/>
  <c r="J144"/>
  <c r="J130"/>
  <c i="59" r="BK143"/>
  <c r="BK129"/>
  <c r="BK148"/>
  <c r="BK139"/>
  <c r="J148"/>
  <c r="BK135"/>
  <c i="60" r="J127"/>
  <c r="J128"/>
  <c r="J132"/>
  <c i="61" r="J131"/>
  <c r="J129"/>
  <c i="62" r="BK119"/>
  <c i="2" r="BK155"/>
  <c r="J153"/>
  <c r="J149"/>
  <c r="BK135"/>
  <c r="BK163"/>
  <c r="F39"/>
  <c i="1" r="AS143"/>
  <c i="3" r="J165"/>
  <c r="BK159"/>
  <c r="J150"/>
  <c r="BK140"/>
  <c r="J162"/>
  <c r="J155"/>
  <c r="J141"/>
  <c r="J142"/>
  <c r="J149"/>
  <c i="4" r="J165"/>
  <c r="J145"/>
  <c r="BK173"/>
  <c r="J138"/>
  <c r="BK144"/>
  <c i="5" r="BK139"/>
  <c r="BK158"/>
  <c r="J142"/>
  <c r="BK163"/>
  <c r="J150"/>
  <c r="BK147"/>
  <c r="BK153"/>
  <c i="6" r="J192"/>
  <c r="J154"/>
  <c r="BK158"/>
  <c r="BK139"/>
  <c r="BK183"/>
  <c r="J160"/>
  <c r="J188"/>
  <c r="BK175"/>
  <c r="BK161"/>
  <c r="BK144"/>
  <c r="J196"/>
  <c r="BK186"/>
  <c r="J168"/>
  <c i="7" r="J132"/>
  <c r="BK126"/>
  <c i="8" r="J200"/>
  <c r="J182"/>
  <c r="BK168"/>
  <c r="BK157"/>
  <c r="J151"/>
  <c r="BK145"/>
  <c r="J141"/>
  <c r="J205"/>
  <c r="J198"/>
  <c r="BK186"/>
  <c r="J181"/>
  <c r="J171"/>
  <c r="BK160"/>
  <c r="BK153"/>
  <c r="J143"/>
  <c r="BK193"/>
  <c r="BK182"/>
  <c r="J166"/>
  <c r="J155"/>
  <c r="BK200"/>
  <c r="J183"/>
  <c r="J199"/>
  <c r="J193"/>
  <c r="J180"/>
  <c r="BK148"/>
  <c i="9" r="BK164"/>
  <c r="BK160"/>
  <c r="BK155"/>
  <c r="J152"/>
  <c r="BK144"/>
  <c r="BK141"/>
  <c r="BK136"/>
  <c r="J162"/>
  <c r="J157"/>
  <c r="J153"/>
  <c r="BK146"/>
  <c r="J139"/>
  <c r="BK135"/>
  <c i="10" r="J269"/>
  <c r="BK260"/>
  <c r="BK256"/>
  <c r="J251"/>
  <c r="J248"/>
  <c r="BK242"/>
  <c r="J235"/>
  <c r="J216"/>
  <c r="J203"/>
  <c r="J187"/>
  <c r="BK179"/>
  <c r="J167"/>
  <c r="J152"/>
  <c r="BK264"/>
  <c r="J254"/>
  <c r="BK240"/>
  <c r="J231"/>
  <c r="J219"/>
  <c r="BK206"/>
  <c r="BK196"/>
  <c r="J179"/>
  <c r="BK166"/>
  <c r="BK156"/>
  <c r="BK261"/>
  <c r="J207"/>
  <c r="BK172"/>
  <c r="BK155"/>
  <c r="BK203"/>
  <c r="BK171"/>
  <c i="11" r="J223"/>
  <c r="BK216"/>
  <c r="BK206"/>
  <c r="J194"/>
  <c r="J186"/>
  <c r="J172"/>
  <c r="J163"/>
  <c r="J154"/>
  <c r="J146"/>
  <c r="BK186"/>
  <c r="BK152"/>
  <c r="J220"/>
  <c r="BK211"/>
  <c r="BK201"/>
  <c r="J193"/>
  <c r="J179"/>
  <c r="J164"/>
  <c r="J151"/>
  <c r="BK141"/>
  <c r="J201"/>
  <c r="J169"/>
  <c r="BK143"/>
  <c i="12" r="J272"/>
  <c r="BK256"/>
  <c r="J240"/>
  <c r="J227"/>
  <c r="J219"/>
  <c r="BK203"/>
  <c r="BK190"/>
  <c r="BK174"/>
  <c r="BK165"/>
  <c r="J161"/>
  <c r="BK153"/>
  <c r="J269"/>
  <c r="J210"/>
  <c r="BK239"/>
  <c r="J204"/>
  <c r="J198"/>
  <c r="BK177"/>
  <c r="BK254"/>
  <c r="J216"/>
  <c r="J199"/>
  <c r="BK185"/>
  <c r="J253"/>
  <c r="J217"/>
  <c r="J163"/>
  <c i="13" r="BK294"/>
  <c r="J286"/>
  <c r="BK278"/>
  <c r="BK271"/>
  <c r="J262"/>
  <c r="J239"/>
  <c r="BK228"/>
  <c r="BK226"/>
  <c r="J223"/>
  <c r="BK219"/>
  <c r="BK208"/>
  <c r="BK183"/>
  <c r="J177"/>
  <c r="BK168"/>
  <c r="BK161"/>
  <c r="BK150"/>
  <c r="J141"/>
  <c r="J294"/>
  <c r="BK290"/>
  <c r="J277"/>
  <c r="BK268"/>
  <c r="BK258"/>
  <c r="J250"/>
  <c r="BK235"/>
  <c r="BK220"/>
  <c r="BK211"/>
  <c r="J202"/>
  <c r="BK196"/>
  <c r="J188"/>
  <c r="J169"/>
  <c r="BK156"/>
  <c r="BK146"/>
  <c r="J140"/>
  <c r="BK276"/>
  <c r="J265"/>
  <c r="J212"/>
  <c r="J208"/>
  <c r="BK182"/>
  <c r="BK173"/>
  <c r="J158"/>
  <c r="BK151"/>
  <c r="BK243"/>
  <c r="J217"/>
  <c r="BK185"/>
  <c r="BK160"/>
  <c r="BK143"/>
  <c i="14" r="J242"/>
  <c r="BK233"/>
  <c r="BK226"/>
  <c r="J220"/>
  <c r="J201"/>
  <c r="J191"/>
  <c r="BK184"/>
  <c r="J169"/>
  <c r="BK159"/>
  <c r="J144"/>
  <c r="BK242"/>
  <c r="J230"/>
  <c r="J225"/>
  <c r="J219"/>
  <c r="J211"/>
  <c r="BK202"/>
  <c r="J185"/>
  <c r="BK176"/>
  <c r="BK163"/>
  <c r="J151"/>
  <c r="J146"/>
  <c r="BK142"/>
  <c r="BK182"/>
  <c r="J164"/>
  <c r="J134"/>
  <c r="J203"/>
  <c r="J193"/>
  <c r="BK183"/>
  <c i="15" r="BK168"/>
  <c r="J162"/>
  <c r="BK149"/>
  <c r="BK139"/>
  <c r="J168"/>
  <c r="BK156"/>
  <c r="J136"/>
  <c r="BK161"/>
  <c r="J132"/>
  <c r="BK131"/>
  <c i="16" r="BK192"/>
  <c r="J149"/>
  <c r="BK187"/>
  <c r="BK170"/>
  <c r="J157"/>
  <c r="J145"/>
  <c r="J194"/>
  <c r="BK155"/>
  <c r="J141"/>
  <c r="J183"/>
  <c r="J174"/>
  <c r="BK141"/>
  <c r="BK165"/>
  <c i="17" r="J323"/>
  <c r="BK303"/>
  <c r="J171"/>
  <c r="BK360"/>
  <c r="J343"/>
  <c r="BK337"/>
  <c r="BK319"/>
  <c r="J306"/>
  <c r="BK293"/>
  <c r="J281"/>
  <c r="J275"/>
  <c r="J268"/>
  <c r="BK254"/>
  <c r="J246"/>
  <c r="J233"/>
  <c r="J225"/>
  <c r="BK216"/>
  <c r="J210"/>
  <c r="BK195"/>
  <c r="BK185"/>
  <c r="BK178"/>
  <c r="BK164"/>
  <c r="J160"/>
  <c r="J156"/>
  <c r="J353"/>
  <c r="BK346"/>
  <c r="J347"/>
  <c r="J329"/>
  <c r="BK312"/>
  <c r="J223"/>
  <c r="J209"/>
  <c r="J186"/>
  <c r="J176"/>
  <c r="BK166"/>
  <c r="BK155"/>
  <c r="BK226"/>
  <c r="J173"/>
  <c r="BK239"/>
  <c r="J208"/>
  <c r="J187"/>
  <c r="BK233"/>
  <c r="BK193"/>
  <c i="18" r="J175"/>
  <c r="J163"/>
  <c r="J150"/>
  <c r="BK137"/>
  <c r="BK176"/>
  <c r="BK153"/>
  <c r="BK143"/>
  <c r="BK172"/>
  <c r="J181"/>
  <c r="BK140"/>
  <c i="19" r="BK239"/>
  <c r="J229"/>
  <c r="BK221"/>
  <c r="J212"/>
  <c r="BK205"/>
  <c r="J192"/>
  <c r="BK185"/>
  <c r="J174"/>
  <c r="BK160"/>
  <c r="J150"/>
  <c r="BK143"/>
  <c r="BK135"/>
  <c r="J231"/>
  <c r="J219"/>
  <c r="J205"/>
  <c r="BK195"/>
  <c r="J185"/>
  <c r="J177"/>
  <c r="BK166"/>
  <c r="J147"/>
  <c r="J138"/>
  <c r="BK227"/>
  <c r="BK200"/>
  <c r="BK150"/>
  <c i="20" r="BK129"/>
  <c i="21" r="J160"/>
  <c r="J153"/>
  <c r="J144"/>
  <c r="BK137"/>
  <c r="BK167"/>
  <c r="BK162"/>
  <c r="BK156"/>
  <c r="BK151"/>
  <c r="J141"/>
  <c r="J167"/>
  <c i="22" r="J163"/>
  <c r="BK154"/>
  <c r="BK139"/>
  <c r="BK143"/>
  <c r="J162"/>
  <c r="J154"/>
  <c r="J161"/>
  <c r="J148"/>
  <c r="BK140"/>
  <c i="23" r="J177"/>
  <c r="J149"/>
  <c r="BK177"/>
  <c r="J169"/>
  <c r="BK149"/>
  <c r="BK169"/>
  <c r="J153"/>
  <c r="BK161"/>
  <c r="BK148"/>
  <c r="J135"/>
  <c i="24" r="BK171"/>
  <c r="BK161"/>
  <c r="BK147"/>
  <c r="BK136"/>
  <c r="J173"/>
  <c r="BK157"/>
  <c r="J141"/>
  <c r="J162"/>
  <c r="J145"/>
  <c r="J161"/>
  <c r="BK137"/>
  <c i="25" r="BK172"/>
  <c r="J161"/>
  <c r="BK153"/>
  <c r="J144"/>
  <c r="BK139"/>
  <c r="BK180"/>
  <c r="J170"/>
  <c r="J153"/>
  <c r="J135"/>
  <c r="J155"/>
  <c r="J140"/>
  <c i="26" r="BK373"/>
  <c r="J364"/>
  <c r="J349"/>
  <c r="BK334"/>
  <c r="J315"/>
  <c r="J303"/>
  <c r="J292"/>
  <c r="J279"/>
  <c r="J262"/>
  <c r="J246"/>
  <c r="BK233"/>
  <c r="J215"/>
  <c r="BK207"/>
  <c r="J194"/>
  <c r="BK177"/>
  <c r="J167"/>
  <c r="J154"/>
  <c r="BK347"/>
  <c r="BK220"/>
  <c r="BK184"/>
  <c r="BK367"/>
  <c r="BK352"/>
  <c r="J338"/>
  <c r="J324"/>
  <c r="BK315"/>
  <c r="BK306"/>
  <c r="J293"/>
  <c r="J281"/>
  <c r="BK265"/>
  <c r="J253"/>
  <c r="J237"/>
  <c r="BK224"/>
  <c r="J210"/>
  <c r="BK195"/>
  <c r="J184"/>
  <c r="J179"/>
  <c r="J169"/>
  <c r="J372"/>
  <c r="BK332"/>
  <c r="BK274"/>
  <c r="J245"/>
  <c r="BK219"/>
  <c r="BK174"/>
  <c r="BK357"/>
  <c r="J335"/>
  <c r="J296"/>
  <c r="J271"/>
  <c r="J242"/>
  <c r="BK179"/>
  <c i="27" r="J194"/>
  <c r="J187"/>
  <c r="BK166"/>
  <c r="J153"/>
  <c r="J144"/>
  <c r="J136"/>
  <c r="BK184"/>
  <c r="J175"/>
  <c r="BK162"/>
  <c r="J152"/>
  <c r="BK140"/>
  <c r="J150"/>
  <c r="J188"/>
  <c r="J134"/>
  <c i="28" r="BK200"/>
  <c r="BK186"/>
  <c r="J173"/>
  <c r="BK154"/>
  <c r="BK143"/>
  <c r="BK192"/>
  <c r="BK146"/>
  <c r="J185"/>
  <c r="BK191"/>
  <c r="J152"/>
  <c r="BK194"/>
  <c r="BK180"/>
  <c r="J161"/>
  <c r="BK144"/>
  <c r="J178"/>
  <c r="BK161"/>
  <c i="29" r="J174"/>
  <c r="BK161"/>
  <c r="J148"/>
  <c r="BK138"/>
  <c r="BK171"/>
  <c r="BK160"/>
  <c r="BK145"/>
  <c r="BK136"/>
  <c r="J168"/>
  <c r="J150"/>
  <c r="BK133"/>
  <c r="J141"/>
  <c r="BK130"/>
  <c i="30" r="J166"/>
  <c r="BK154"/>
  <c r="BK143"/>
  <c r="BK166"/>
  <c r="J149"/>
  <c r="BK135"/>
  <c r="J138"/>
  <c i="31" r="J397"/>
  <c r="BK385"/>
  <c r="J367"/>
  <c r="BK352"/>
  <c r="J326"/>
  <c r="BK311"/>
  <c r="BK391"/>
  <c r="BK374"/>
  <c r="J357"/>
  <c r="BK346"/>
  <c r="BK322"/>
  <c r="BK307"/>
  <c r="J302"/>
  <c r="J295"/>
  <c r="BK285"/>
  <c r="BK268"/>
  <c r="J224"/>
  <c r="J205"/>
  <c r="J189"/>
  <c r="J175"/>
  <c r="J165"/>
  <c r="BK388"/>
  <c r="J342"/>
  <c r="J324"/>
  <c r="BK254"/>
  <c r="J240"/>
  <c r="BK226"/>
  <c r="J213"/>
  <c r="BK198"/>
  <c r="J190"/>
  <c r="J180"/>
  <c r="J173"/>
  <c r="BK161"/>
  <c r="BK153"/>
  <c r="J264"/>
  <c r="BK239"/>
  <c r="J211"/>
  <c r="BK195"/>
  <c r="BK170"/>
  <c r="BK258"/>
  <c r="J223"/>
  <c r="BK199"/>
  <c i="32" r="BK166"/>
  <c r="BK155"/>
  <c r="BK144"/>
  <c r="BK163"/>
  <c r="J152"/>
  <c r="BK142"/>
  <c r="BK164"/>
  <c r="BK139"/>
  <c i="33" r="BK130"/>
  <c r="BK129"/>
  <c i="34" r="BK159"/>
  <c r="J143"/>
  <c r="BK133"/>
  <c r="J157"/>
  <c r="BK147"/>
  <c r="J130"/>
  <c r="J140"/>
  <c r="J149"/>
  <c i="35" r="J263"/>
  <c r="J250"/>
  <c r="J236"/>
  <c r="J224"/>
  <c r="J202"/>
  <c r="J181"/>
  <c r="BK160"/>
  <c r="BK148"/>
  <c r="BK138"/>
  <c r="BK257"/>
  <c r="BK249"/>
  <c r="J180"/>
  <c r="BK151"/>
  <c r="J249"/>
  <c r="J190"/>
  <c r="J146"/>
  <c r="J231"/>
  <c r="J179"/>
  <c r="BK232"/>
  <c r="BK198"/>
  <c r="BK152"/>
  <c i="36" r="BK442"/>
  <c r="J421"/>
  <c r="J397"/>
  <c r="BK380"/>
  <c r="BK321"/>
  <c r="BK248"/>
  <c r="J235"/>
  <c r="J216"/>
  <c r="BK201"/>
  <c r="BK176"/>
  <c r="J164"/>
  <c r="J454"/>
  <c r="J413"/>
  <c r="BK378"/>
  <c r="J339"/>
  <c r="BK296"/>
  <c r="BK263"/>
  <c r="J226"/>
  <c r="BK178"/>
  <c r="BK446"/>
  <c r="BK272"/>
  <c r="BK384"/>
  <c r="BK359"/>
  <c r="J329"/>
  <c r="J299"/>
  <c r="BK173"/>
  <c r="BK438"/>
  <c r="BK408"/>
  <c r="J357"/>
  <c r="BK298"/>
  <c r="BK405"/>
  <c r="J380"/>
  <c r="J359"/>
  <c r="BK335"/>
  <c r="J317"/>
  <c r="J302"/>
  <c r="J283"/>
  <c r="BK259"/>
  <c r="BK247"/>
  <c r="J173"/>
  <c i="38" r="J182"/>
  <c r="BK176"/>
  <c r="BK165"/>
  <c r="BK152"/>
  <c r="J143"/>
  <c r="BK128"/>
  <c r="J160"/>
  <c r="BK173"/>
  <c r="J168"/>
  <c r="BK147"/>
  <c r="J152"/>
  <c r="J129"/>
  <c i="39" r="J161"/>
  <c r="J149"/>
  <c r="J133"/>
  <c r="J174"/>
  <c r="BK165"/>
  <c r="BK139"/>
  <c r="BK172"/>
  <c r="BK143"/>
  <c r="J165"/>
  <c r="BK148"/>
  <c r="J163"/>
  <c r="BK136"/>
  <c i="40" r="BK148"/>
  <c r="J129"/>
  <c r="J148"/>
  <c r="BK139"/>
  <c r="J133"/>
  <c i="41" r="J270"/>
  <c r="J257"/>
  <c r="J242"/>
  <c r="BK230"/>
  <c r="BK219"/>
  <c r="J272"/>
  <c r="J255"/>
  <c r="J245"/>
  <c r="J236"/>
  <c r="J222"/>
  <c r="J204"/>
  <c r="J199"/>
  <c r="BK194"/>
  <c r="J186"/>
  <c r="BK162"/>
  <c r="J149"/>
  <c r="J254"/>
  <c r="J178"/>
  <c r="J135"/>
  <c r="J207"/>
  <c i="42" r="BK300"/>
  <c r="J231"/>
  <c r="J168"/>
  <c r="J391"/>
  <c r="BK374"/>
  <c r="BK359"/>
  <c r="BK338"/>
  <c r="J323"/>
  <c r="BK304"/>
  <c r="BK290"/>
  <c r="BK278"/>
  <c r="BK269"/>
  <c r="BK244"/>
  <c r="BK225"/>
  <c r="J208"/>
  <c r="J191"/>
  <c r="BK177"/>
  <c r="J155"/>
  <c r="J348"/>
  <c r="BK367"/>
  <c r="J337"/>
  <c r="J299"/>
  <c r="J272"/>
  <c r="J216"/>
  <c r="J187"/>
  <c r="J156"/>
  <c r="J306"/>
  <c r="BK242"/>
  <c r="BK210"/>
  <c r="J188"/>
  <c r="J327"/>
  <c r="J303"/>
  <c r="BK243"/>
  <c r="BK208"/>
  <c r="J171"/>
  <c i="43" r="J156"/>
  <c r="BK141"/>
  <c r="BK134"/>
  <c r="BK156"/>
  <c r="J143"/>
  <c r="J132"/>
  <c r="J141"/>
  <c i="44" r="J129"/>
  <c i="45" r="J146"/>
  <c r="J134"/>
  <c r="J150"/>
  <c r="J139"/>
  <c r="J128"/>
  <c i="46" r="BK243"/>
  <c r="BK235"/>
  <c r="J219"/>
  <c r="BK202"/>
  <c r="BK192"/>
  <c r="BK176"/>
  <c r="J147"/>
  <c r="J240"/>
  <c r="J230"/>
  <c r="BK147"/>
  <c r="BK230"/>
  <c r="BK209"/>
  <c r="J184"/>
  <c r="BK170"/>
  <c r="J241"/>
  <c r="BK203"/>
  <c r="BK157"/>
  <c r="BK136"/>
  <c r="J185"/>
  <c i="47" r="BK140"/>
  <c r="BK121"/>
  <c r="BK128"/>
  <c r="J147"/>
  <c r="BK138"/>
  <c i="48" r="BK142"/>
  <c r="BK148"/>
  <c r="BK144"/>
  <c r="J125"/>
  <c r="BK127"/>
  <c r="J139"/>
  <c i="49" r="BK150"/>
  <c i="50" r="J156"/>
  <c r="J144"/>
  <c r="J126"/>
  <c r="BK150"/>
  <c r="BK133"/>
  <c r="J151"/>
  <c r="J132"/>
  <c i="51" r="J160"/>
  <c r="BK148"/>
  <c r="J138"/>
  <c r="BK161"/>
  <c r="BK147"/>
  <c r="BK135"/>
  <c r="J157"/>
  <c i="52" r="BK135"/>
  <c r="BK127"/>
  <c r="J139"/>
  <c r="BK133"/>
  <c i="53" r="J138"/>
  <c r="J140"/>
  <c r="BK129"/>
  <c i="54" r="BK135"/>
  <c r="BK128"/>
  <c i="55" r="J135"/>
  <c r="J132"/>
  <c r="BK127"/>
  <c i="56" r="BK134"/>
  <c r="BK137"/>
  <c r="BK133"/>
  <c i="57" r="J153"/>
  <c r="J139"/>
  <c r="J130"/>
  <c r="BK152"/>
  <c r="BK143"/>
  <c r="J132"/>
  <c r="J145"/>
  <c i="58" r="J152"/>
  <c r="J143"/>
  <c r="BK133"/>
  <c r="J145"/>
  <c r="BK134"/>
  <c r="J149"/>
  <c r="BK138"/>
  <c i="59" r="J149"/>
  <c r="J134"/>
  <c r="BK151"/>
  <c r="J140"/>
  <c r="J142"/>
  <c r="BK141"/>
  <c i="60" r="BK134"/>
  <c r="J134"/>
  <c r="BK136"/>
  <c r="BK126"/>
  <c i="61" r="BK126"/>
  <c r="BK128"/>
  <c i="62" r="BK120"/>
  <c i="2" r="BK160"/>
  <c r="BK153"/>
  <c r="BK147"/>
  <c r="J145"/>
  <c r="J164"/>
  <c r="J156"/>
  <c r="F37"/>
  <c r="BK157"/>
  <c i="1" r="AS126"/>
  <c i="3" r="BK161"/>
  <c r="J152"/>
  <c r="J139"/>
  <c r="J163"/>
  <c r="BK158"/>
  <c r="BK137"/>
  <c r="BK133"/>
  <c r="BK141"/>
  <c i="4" r="BK168"/>
  <c r="BK138"/>
  <c r="J139"/>
  <c r="BK146"/>
  <c i="5" r="J161"/>
  <c r="BK143"/>
  <c r="BK134"/>
  <c r="J153"/>
  <c r="BK137"/>
  <c r="J160"/>
  <c i="6" r="J210"/>
  <c r="BK188"/>
  <c r="J162"/>
  <c r="BK141"/>
  <c r="J163"/>
  <c r="BK205"/>
  <c r="BK206"/>
  <c r="J187"/>
  <c r="J170"/>
  <c r="J152"/>
  <c r="J167"/>
  <c r="J194"/>
  <c r="J181"/>
  <c r="BK151"/>
  <c r="BK143"/>
  <c r="BK157"/>
  <c r="BK203"/>
  <c i="7" r="J128"/>
  <c i="8" r="J203"/>
  <c r="BK189"/>
  <c r="J179"/>
  <c r="BK165"/>
  <c r="J156"/>
  <c r="J152"/>
  <c r="BK144"/>
  <c r="J209"/>
  <c r="J204"/>
  <c r="J195"/>
  <c r="J191"/>
  <c r="BK184"/>
  <c r="BK174"/>
  <c r="BK163"/>
  <c r="BK158"/>
  <c r="BK152"/>
  <c r="J145"/>
  <c r="BK206"/>
  <c r="J186"/>
  <c r="J161"/>
  <c r="J142"/>
  <c r="J188"/>
  <c r="J169"/>
  <c r="J194"/>
  <c r="J184"/>
  <c r="BK166"/>
  <c r="J146"/>
  <c i="9" r="J163"/>
  <c r="J158"/>
  <c r="J154"/>
  <c r="BK147"/>
  <c r="J142"/>
  <c r="BK137"/>
  <c r="BK163"/>
  <c r="BK158"/>
  <c r="BK156"/>
  <c r="BK152"/>
  <c r="BK142"/>
  <c r="J137"/>
  <c i="10" r="BK272"/>
  <c r="J264"/>
  <c r="BK258"/>
  <c r="BK254"/>
  <c r="BK249"/>
  <c r="J244"/>
  <c r="BK239"/>
  <c r="J230"/>
  <c r="BK214"/>
  <c r="BK201"/>
  <c r="BK189"/>
  <c r="BK176"/>
  <c r="BK243"/>
  <c r="BK227"/>
  <c r="J214"/>
  <c r="BK208"/>
  <c r="J197"/>
  <c r="J185"/>
  <c r="BK169"/>
  <c r="J159"/>
  <c r="BK265"/>
  <c r="BK221"/>
  <c r="BK188"/>
  <c r="BK167"/>
  <c r="J208"/>
  <c r="BK174"/>
  <c i="11" r="BK224"/>
  <c r="BK220"/>
  <c r="J209"/>
  <c r="BK200"/>
  <c r="J187"/>
  <c r="BK175"/>
  <c r="BK168"/>
  <c r="BK160"/>
  <c r="BK148"/>
  <c r="J132"/>
  <c r="J167"/>
  <c r="BK184"/>
  <c r="BK167"/>
  <c r="BK155"/>
  <c r="J145"/>
  <c r="J135"/>
  <c r="BK195"/>
  <c r="J166"/>
  <c r="BK135"/>
  <c i="12" r="BK269"/>
  <c r="BK257"/>
  <c r="J237"/>
  <c r="J228"/>
  <c r="J215"/>
  <c r="J200"/>
  <c r="BK186"/>
  <c i="30" r="BK133"/>
  <c r="BK157"/>
  <c r="BK148"/>
  <c r="BK142"/>
  <c r="J133"/>
  <c r="BK171"/>
  <c i="31" r="J398"/>
  <c r="J391"/>
  <c r="J376"/>
  <c r="BK366"/>
  <c r="BK358"/>
  <c r="J340"/>
  <c r="BK330"/>
  <c r="J321"/>
  <c r="J312"/>
  <c r="BK396"/>
  <c r="J386"/>
  <c r="J382"/>
  <c r="BK372"/>
  <c r="BK362"/>
  <c r="J354"/>
  <c r="BK343"/>
  <c r="BK336"/>
  <c r="J317"/>
  <c r="BK310"/>
  <c r="BK305"/>
  <c r="BK302"/>
  <c r="J299"/>
  <c r="J292"/>
  <c r="BK287"/>
  <c r="BK281"/>
  <c r="BK269"/>
  <c r="BK261"/>
  <c r="BK256"/>
  <c r="BK243"/>
  <c r="BK238"/>
  <c r="J226"/>
  <c r="BK214"/>
  <c r="J198"/>
  <c r="J191"/>
  <c r="J178"/>
  <c r="J169"/>
  <c r="J158"/>
  <c r="BK397"/>
  <c r="J372"/>
  <c r="BK354"/>
  <c r="BK326"/>
  <c r="BK382"/>
  <c r="BK361"/>
  <c r="J334"/>
  <c r="J308"/>
  <c r="BK296"/>
  <c r="BK289"/>
  <c r="J283"/>
  <c r="BK276"/>
  <c r="BK265"/>
  <c r="BK257"/>
  <c r="BK248"/>
  <c r="BK234"/>
  <c r="BK223"/>
  <c r="BK218"/>
  <c r="J200"/>
  <c i="35" r="J156"/>
  <c r="J151"/>
  <c r="BK222"/>
  <c r="J192"/>
  <c r="J138"/>
  <c i="36" r="J432"/>
  <c r="BK414"/>
  <c r="J335"/>
  <c r="BK320"/>
  <c r="J294"/>
  <c r="BK282"/>
  <c r="J263"/>
  <c r="BK254"/>
  <c r="J243"/>
  <c r="J225"/>
  <c r="BK215"/>
  <c r="J202"/>
  <c r="J188"/>
  <c r="J166"/>
  <c r="BK458"/>
  <c r="BK416"/>
  <c r="J389"/>
  <c r="J365"/>
  <c r="BK315"/>
  <c r="J289"/>
  <c r="J266"/>
  <c r="BK240"/>
  <c r="J190"/>
  <c r="BK152"/>
  <c r="BK440"/>
  <c r="BK391"/>
  <c r="J361"/>
  <c r="BK340"/>
  <c r="BK303"/>
  <c r="J232"/>
  <c r="J215"/>
  <c r="BK168"/>
  <c r="J415"/>
  <c r="BK370"/>
  <c r="J344"/>
  <c r="BK304"/>
  <c r="J241"/>
  <c r="J186"/>
  <c r="BK155"/>
  <c r="BK421"/>
  <c r="BK395"/>
  <c r="BK333"/>
  <c r="J297"/>
  <c r="BK264"/>
  <c r="J229"/>
  <c r="J198"/>
  <c r="J184"/>
  <c r="J153"/>
  <c r="BK385"/>
  <c r="J349"/>
  <c r="J325"/>
  <c r="J309"/>
  <c r="BK290"/>
  <c r="BK278"/>
  <c r="J256"/>
  <c r="BK241"/>
  <c r="BK230"/>
  <c r="J223"/>
  <c r="BK206"/>
  <c r="J192"/>
  <c r="BK181"/>
  <c r="BK166"/>
  <c r="J152"/>
  <c i="37" r="J129"/>
  <c i="38" r="J176"/>
  <c r="BK163"/>
  <c r="J178"/>
  <c r="BK170"/>
  <c r="J157"/>
  <c r="J146"/>
  <c r="J136"/>
  <c r="BK136"/>
  <c r="J148"/>
  <c r="J130"/>
  <c r="BK134"/>
  <c r="J137"/>
  <c i="39" r="BK175"/>
  <c r="J159"/>
  <c r="J145"/>
  <c r="BK130"/>
  <c r="BK170"/>
  <c r="J152"/>
  <c r="BK138"/>
  <c r="J151"/>
  <c r="BK133"/>
  <c r="BK149"/>
  <c i="31" r="J330"/>
  <c r="J293"/>
  <c r="BK275"/>
  <c r="J263"/>
  <c r="BK253"/>
  <c r="J229"/>
  <c r="J212"/>
  <c r="BK194"/>
  <c r="J174"/>
  <c r="J159"/>
  <c r="BK381"/>
  <c r="BK334"/>
  <c r="BK306"/>
  <c r="J253"/>
  <c r="BK236"/>
  <c r="BK209"/>
  <c r="BK180"/>
  <c r="J162"/>
  <c r="J243"/>
  <c r="J208"/>
  <c r="J155"/>
  <c i="32" r="BK156"/>
  <c r="J146"/>
  <c r="J139"/>
  <c r="J159"/>
  <c r="BK150"/>
  <c r="J137"/>
  <c r="J160"/>
  <c r="J156"/>
  <c i="33" r="J129"/>
  <c i="34" r="J162"/>
  <c r="BK151"/>
  <c r="J139"/>
  <c r="BK131"/>
  <c r="BK158"/>
  <c r="BK152"/>
  <c r="BK141"/>
  <c r="BK128"/>
  <c r="BK143"/>
  <c r="BK157"/>
  <c r="J134"/>
  <c i="35" r="J259"/>
  <c r="J253"/>
  <c r="BK237"/>
  <c r="BK229"/>
  <c r="J216"/>
  <c r="J198"/>
  <c r="BK192"/>
  <c r="BK179"/>
  <c r="J166"/>
  <c r="J147"/>
  <c r="BK264"/>
  <c r="J256"/>
  <c r="J246"/>
  <c r="J237"/>
  <c r="J228"/>
  <c r="J218"/>
  <c r="BK207"/>
  <c r="J203"/>
  <c r="BK191"/>
  <c r="BK184"/>
  <c r="BK156"/>
  <c r="BK230"/>
  <c r="J176"/>
  <c r="BK153"/>
  <c r="J220"/>
  <c r="BK188"/>
  <c r="J174"/>
  <c r="BK137"/>
  <c r="J227"/>
  <c r="BK206"/>
  <c r="BK180"/>
  <c i="36" r="J448"/>
  <c r="J424"/>
  <c r="BK412"/>
  <c r="J392"/>
  <c r="BK377"/>
  <c r="BK363"/>
  <c r="J346"/>
  <c r="BK334"/>
  <c r="J171"/>
  <c r="J156"/>
  <c r="BK452"/>
  <c r="J382"/>
  <c r="J370"/>
  <c r="J334"/>
  <c r="BK308"/>
  <c r="BK268"/>
  <c r="J250"/>
  <c r="BK219"/>
  <c r="J187"/>
  <c r="J450"/>
  <c i="31" r="BK189"/>
  <c i="32" r="J161"/>
  <c r="BK149"/>
  <c r="J142"/>
  <c r="BK133"/>
  <c r="BK160"/>
  <c r="J149"/>
  <c i="34" r="BK142"/>
  <c i="35" r="J257"/>
  <c r="J241"/>
  <c r="BK231"/>
  <c r="BK215"/>
  <c r="J197"/>
  <c r="J178"/>
  <c r="J150"/>
  <c r="BK228"/>
  <c r="BK187"/>
  <c r="BK166"/>
  <c r="J140"/>
  <c r="BK196"/>
  <c r="J185"/>
  <c r="J145"/>
  <c r="J245"/>
  <c r="BK212"/>
  <c r="BK203"/>
  <c r="J189"/>
  <c r="J142"/>
  <c i="36" r="BK444"/>
  <c r="BK420"/>
  <c r="J403"/>
  <c r="BK386"/>
  <c r="BK375"/>
  <c r="J360"/>
  <c r="BK343"/>
  <c r="J330"/>
  <c r="J319"/>
  <c r="J312"/>
  <c r="J298"/>
  <c r="J272"/>
  <c r="BK261"/>
  <c r="BK250"/>
  <c r="J238"/>
  <c r="BK224"/>
  <c r="J210"/>
  <c r="J195"/>
  <c r="J178"/>
  <c r="BK426"/>
  <c r="J387"/>
  <c r="BK355"/>
  <c r="BK330"/>
  <c r="J287"/>
  <c r="BK231"/>
  <c r="BK220"/>
  <c r="J189"/>
  <c r="BK424"/>
  <c r="J378"/>
  <c r="J356"/>
  <c r="J337"/>
  <c r="J290"/>
  <c r="J242"/>
  <c r="BK235"/>
  <c r="BK164"/>
  <c r="J417"/>
  <c r="J384"/>
  <c r="BK345"/>
  <c r="BK307"/>
  <c r="J293"/>
  <c r="BK267"/>
  <c r="J233"/>
  <c r="J209"/>
  <c r="BK196"/>
  <c r="J160"/>
  <c r="J400"/>
  <c r="J353"/>
  <c r="BK329"/>
  <c r="BK319"/>
  <c r="BK301"/>
  <c r="BK289"/>
  <c r="J282"/>
  <c r="J271"/>
  <c r="BK251"/>
  <c r="BK243"/>
  <c r="J236"/>
  <c r="BK229"/>
  <c r="J218"/>
  <c r="BK209"/>
  <c r="BK198"/>
  <c r="BK187"/>
  <c r="BK177"/>
  <c r="J168"/>
  <c r="BK162"/>
  <c i="37" r="BK131"/>
  <c r="J130"/>
  <c i="38" r="BK182"/>
  <c r="J175"/>
  <c r="J167"/>
  <c r="BK133"/>
  <c i="39" r="J170"/>
  <c r="BK155"/>
  <c r="BK147"/>
  <c r="BK132"/>
  <c r="J177"/>
  <c r="J168"/>
  <c r="J148"/>
  <c r="J134"/>
  <c r="J155"/>
  <c r="BK178"/>
  <c r="J153"/>
  <c r="J130"/>
  <c r="J157"/>
  <c i="40" r="J151"/>
  <c r="BK146"/>
  <c r="BK138"/>
  <c r="J142"/>
  <c r="BK144"/>
  <c r="BK135"/>
  <c r="BK142"/>
  <c r="J132"/>
  <c i="41" r="BK272"/>
  <c r="J259"/>
  <c r="J250"/>
  <c r="BK240"/>
  <c r="J226"/>
  <c r="BK216"/>
  <c r="BK270"/>
  <c r="BK262"/>
  <c r="BK250"/>
  <c r="BK242"/>
  <c r="BK232"/>
  <c r="J225"/>
  <c r="J216"/>
  <c r="J200"/>
  <c r="J196"/>
  <c r="J189"/>
  <c r="BK174"/>
  <c r="J169"/>
  <c r="BK148"/>
  <c r="BK257"/>
  <c r="J264"/>
  <c r="J208"/>
  <c r="J162"/>
  <c r="J241"/>
  <c r="J197"/>
  <c r="BK188"/>
  <c r="BK180"/>
  <c i="42" r="BK371"/>
  <c r="J344"/>
  <c r="BK323"/>
  <c r="J311"/>
  <c r="J292"/>
  <c r="J273"/>
  <c r="BK256"/>
  <c r="J242"/>
  <c r="BK223"/>
  <c r="J165"/>
  <c r="J389"/>
  <c r="J373"/>
  <c r="BK356"/>
  <c r="J336"/>
  <c r="J320"/>
  <c r="BK306"/>
  <c r="BK295"/>
  <c r="BK281"/>
  <c r="BK266"/>
  <c r="BK248"/>
  <c r="BK230"/>
  <c r="J219"/>
  <c r="J204"/>
  <c r="J190"/>
  <c r="BK175"/>
  <c r="BK159"/>
  <c r="J338"/>
  <c r="J193"/>
  <c r="BK154"/>
  <c r="BK288"/>
  <c r="J246"/>
  <c r="J223"/>
  <c r="BK193"/>
  <c r="BK163"/>
  <c r="BK307"/>
  <c r="BK218"/>
  <c r="J198"/>
  <c r="J172"/>
  <c i="43" r="J163"/>
  <c r="J152"/>
  <c r="BK139"/>
  <c r="J159"/>
  <c r="J146"/>
  <c r="J134"/>
  <c r="BK133"/>
  <c i="45" r="BK155"/>
  <c r="BK138"/>
  <c r="J127"/>
  <c r="BK144"/>
  <c r="J133"/>
  <c r="J138"/>
  <c i="46" r="J238"/>
  <c r="J225"/>
  <c r="BK239"/>
  <c r="BK217"/>
  <c r="J205"/>
  <c r="BK179"/>
  <c r="BK158"/>
  <c r="J136"/>
  <c r="BK182"/>
  <c r="J141"/>
  <c r="BK172"/>
  <c i="47" r="J143"/>
  <c r="J145"/>
  <c r="BK130"/>
  <c r="BK137"/>
  <c i="48" r="BK150"/>
  <c r="BK130"/>
  <c r="J146"/>
  <c r="J131"/>
  <c r="BK143"/>
  <c r="J124"/>
  <c r="BK134"/>
  <c i="49" r="BK148"/>
  <c r="J133"/>
  <c r="BK145"/>
  <c r="J134"/>
  <c r="BK127"/>
  <c r="BK135"/>
  <c i="50" r="J146"/>
  <c r="BK129"/>
  <c r="BK151"/>
  <c r="BK139"/>
  <c r="J125"/>
  <c r="J139"/>
  <c r="J128"/>
  <c i="51" r="BK153"/>
  <c r="BK142"/>
  <c r="BK163"/>
  <c r="BK143"/>
  <c r="J133"/>
  <c r="BK130"/>
  <c i="52" r="BK136"/>
  <c r="BK142"/>
  <c r="BK129"/>
  <c i="53" r="J132"/>
  <c r="J131"/>
  <c r="J133"/>
  <c r="J139"/>
  <c i="54" r="BK130"/>
  <c r="BK129"/>
  <c i="55" r="J137"/>
  <c r="J133"/>
  <c i="56" r="J147"/>
  <c r="J130"/>
  <c r="J137"/>
  <c r="BK127"/>
  <c i="57" r="BK157"/>
  <c r="BK144"/>
  <c r="J134"/>
  <c r="BK155"/>
  <c r="BK146"/>
  <c r="BK136"/>
  <c r="BK147"/>
  <c i="58" r="BK149"/>
  <c r="J138"/>
  <c r="BK152"/>
  <c r="J140"/>
  <c r="BK129"/>
  <c r="J141"/>
  <c i="59" r="J151"/>
  <c r="J135"/>
  <c r="J127"/>
  <c r="BK142"/>
  <c r="BK126"/>
  <c r="J136"/>
  <c i="60" r="BK132"/>
  <c r="BK129"/>
  <c r="BK135"/>
  <c i="61" r="J130"/>
  <c r="BK127"/>
  <c i="2" r="J155"/>
  <c r="BK151"/>
  <c r="BK148"/>
  <c r="BK144"/>
  <c r="J132"/>
  <c r="J161"/>
  <c r="BK132"/>
  <c r="J158"/>
  <c r="J144"/>
  <c r="BK143"/>
  <c r="BK142"/>
  <c r="J140"/>
  <c r="J139"/>
  <c r="J137"/>
  <c i="1" r="AS104"/>
  <c r="AS137"/>
  <c r="AS107"/>
  <c i="3" r="BK163"/>
  <c r="BK157"/>
  <c r="BK149"/>
  <c r="J138"/>
  <c r="J161"/>
  <c r="J157"/>
  <c r="BK139"/>
  <c r="J134"/>
  <c r="BK130"/>
  <c i="4" r="BK172"/>
  <c r="BK165"/>
  <c r="J155"/>
  <c r="BK136"/>
  <c r="J163"/>
  <c r="BK148"/>
  <c r="J159"/>
  <c r="BK160"/>
  <c i="5" r="BK160"/>
  <c r="J139"/>
  <c r="BK162"/>
  <c r="BK154"/>
  <c r="J134"/>
  <c r="BK136"/>
  <c i="6" r="BK142"/>
  <c r="J195"/>
  <c r="BK153"/>
  <c r="BK154"/>
  <c r="J138"/>
  <c r="BK180"/>
  <c r="J208"/>
  <c r="J165"/>
  <c r="BK200"/>
  <c r="J184"/>
  <c r="BK169"/>
  <c r="J156"/>
  <c r="BK145"/>
  <c r="J203"/>
  <c r="J189"/>
  <c r="J178"/>
  <c r="J161"/>
  <c r="BK150"/>
  <c r="J141"/>
  <c r="BK163"/>
  <c r="J206"/>
  <c i="7" r="BK129"/>
  <c r="J126"/>
  <c i="8" r="BK205"/>
  <c r="BK188"/>
  <c r="BK171"/>
  <c i="10" r="J210"/>
  <c r="BK193"/>
  <c r="J186"/>
  <c r="BK183"/>
  <c r="J174"/>
  <c r="BK162"/>
  <c r="J153"/>
  <c r="BK269"/>
  <c r="J258"/>
  <c r="BK253"/>
  <c r="BK247"/>
  <c r="BK235"/>
  <c r="J220"/>
  <c r="BK212"/>
  <c r="J201"/>
  <c r="J193"/>
  <c r="BK187"/>
  <c r="J172"/>
  <c r="BK165"/>
  <c r="BK152"/>
  <c r="BK252"/>
  <c r="J217"/>
  <c r="BK181"/>
  <c r="BK158"/>
  <c r="J206"/>
  <c r="BK180"/>
  <c r="BK159"/>
  <c i="11" r="J222"/>
  <c r="BK218"/>
  <c r="BK207"/>
  <c r="J202"/>
  <c r="J190"/>
  <c r="J183"/>
  <c r="BK173"/>
  <c r="BK164"/>
  <c r="BK158"/>
  <c r="J147"/>
  <c r="J139"/>
  <c r="BK182"/>
  <c r="BK139"/>
  <c r="BK222"/>
  <c r="BK214"/>
  <c r="J205"/>
  <c r="J200"/>
  <c r="BK190"/>
  <c r="J176"/>
  <c r="BK157"/>
  <c r="BK142"/>
  <c r="J215"/>
  <c r="J185"/>
  <c r="J160"/>
  <c r="BK140"/>
  <c i="12" r="J273"/>
  <c r="BK267"/>
  <c r="BK251"/>
  <c r="BK234"/>
  <c r="BK226"/>
  <c r="BK216"/>
  <c r="J209"/>
  <c r="BK195"/>
  <c r="BK180"/>
  <c r="BK172"/>
  <c r="BK162"/>
  <c r="BK154"/>
  <c r="BK275"/>
  <c r="J267"/>
  <c r="BK242"/>
  <c r="J224"/>
  <c r="BK218"/>
  <c r="BK207"/>
  <c r="J275"/>
  <c r="BK237"/>
  <c r="J176"/>
  <c r="BK160"/>
  <c r="J156"/>
  <c r="J260"/>
  <c r="J233"/>
  <c r="BK214"/>
  <c r="BK167"/>
  <c r="J151"/>
  <c r="BK250"/>
  <c r="BK241"/>
  <c r="J211"/>
  <c i="13" r="J272"/>
  <c r="J266"/>
  <c r="J261"/>
  <c r="BK254"/>
  <c r="BK244"/>
  <c r="J220"/>
  <c r="J211"/>
  <c r="BK204"/>
  <c r="J195"/>
  <c r="BK189"/>
  <c r="J181"/>
  <c r="J173"/>
  <c r="BK167"/>
  <c r="J160"/>
  <c r="BK152"/>
  <c r="J146"/>
  <c r="BK140"/>
  <c r="J292"/>
  <c r="BK287"/>
  <c r="BK279"/>
  <c r="J270"/>
  <c r="BK261"/>
  <c r="BK255"/>
  <c r="J242"/>
  <c r="BK237"/>
  <c r="BK232"/>
  <c r="BK222"/>
  <c r="BK213"/>
  <c r="J205"/>
  <c r="BK192"/>
  <c r="J189"/>
  <c r="J186"/>
  <c r="J182"/>
  <c r="BK175"/>
  <c r="J166"/>
  <c r="J149"/>
  <c r="J143"/>
  <c r="J137"/>
  <c r="J135"/>
  <c r="BK272"/>
  <c r="BK256"/>
  <c r="J233"/>
  <c r="J200"/>
  <c r="J191"/>
  <c r="BK165"/>
  <c r="BK155"/>
  <c r="J148"/>
  <c r="BK245"/>
  <c r="J234"/>
  <c r="BK201"/>
  <c r="J172"/>
  <c r="J155"/>
  <c r="BK139"/>
  <c i="14" r="J243"/>
  <c r="BK237"/>
  <c r="J232"/>
  <c r="BK225"/>
  <c r="J215"/>
  <c r="J207"/>
  <c r="BK197"/>
  <c r="J192"/>
  <c r="BK186"/>
  <c r="BK180"/>
  <c r="BK164"/>
  <c r="BK155"/>
  <c r="J142"/>
  <c r="J136"/>
  <c r="BK245"/>
  <c r="BK238"/>
  <c r="BK220"/>
  <c r="BK215"/>
  <c r="BK205"/>
  <c r="J197"/>
  <c r="BK192"/>
  <c r="J186"/>
  <c r="J173"/>
  <c r="BK161"/>
  <c r="BK154"/>
  <c r="J147"/>
  <c r="BK144"/>
  <c r="BK135"/>
  <c r="J181"/>
  <c r="J175"/>
  <c r="J154"/>
  <c r="J140"/>
  <c r="BK207"/>
  <c r="BK201"/>
  <c r="BK143"/>
  <c i="15" r="J152"/>
  <c r="J144"/>
  <c r="J138"/>
  <c r="BK134"/>
  <c r="BK162"/>
  <c r="BK144"/>
  <c r="BK141"/>
  <c r="J139"/>
  <c r="BK133"/>
  <c r="J156"/>
  <c r="J143"/>
  <c r="BK142"/>
  <c i="16" r="J195"/>
  <c r="J161"/>
  <c r="J154"/>
  <c r="BK153"/>
  <c r="BK143"/>
  <c r="BK137"/>
  <c r="BK176"/>
  <c r="BK172"/>
  <c r="J165"/>
  <c r="BK154"/>
  <c r="BK150"/>
  <c r="BK142"/>
  <c r="J178"/>
  <c r="J159"/>
  <c r="BK145"/>
  <c r="BK189"/>
  <c r="BK178"/>
  <c r="BK173"/>
  <c r="BK174"/>
  <c i="17" r="J367"/>
  <c r="BK353"/>
  <c r="J337"/>
  <c r="J332"/>
  <c r="BK321"/>
  <c r="BK277"/>
  <c r="BK161"/>
  <c r="BK361"/>
  <c r="J349"/>
  <c r="BK342"/>
  <c r="BK333"/>
  <c r="J314"/>
  <c r="J311"/>
  <c r="J303"/>
  <c r="BK290"/>
  <c r="BK211"/>
  <c r="J206"/>
  <c r="BK181"/>
  <c r="BK177"/>
  <c r="J167"/>
  <c r="J161"/>
  <c r="J158"/>
  <c r="J152"/>
  <c r="J360"/>
  <c r="J352"/>
  <c r="BK347"/>
  <c r="BK351"/>
  <c r="BK339"/>
  <c r="BK334"/>
  <c r="J308"/>
  <c r="J296"/>
  <c r="J293"/>
  <c r="J290"/>
  <c r="BK284"/>
  <c r="BK276"/>
  <c r="BK272"/>
  <c r="BK270"/>
  <c r="BK362"/>
  <c r="J356"/>
  <c r="J355"/>
  <c r="J344"/>
  <c r="BK343"/>
  <c r="J342"/>
  <c r="J338"/>
  <c r="J331"/>
  <c r="BK326"/>
  <c r="BK322"/>
  <c r="J318"/>
  <c r="J313"/>
  <c r="BK302"/>
  <c r="J295"/>
  <c r="BK281"/>
  <c r="J273"/>
  <c r="BK271"/>
  <c r="J322"/>
  <c r="BK318"/>
  <c r="BK311"/>
  <c r="BK309"/>
  <c r="BK306"/>
  <c r="J302"/>
  <c r="J300"/>
  <c r="J299"/>
  <c r="BK296"/>
  <c r="BK292"/>
  <c r="BK288"/>
  <c r="J286"/>
  <c r="J280"/>
  <c r="J274"/>
  <c r="J270"/>
  <c r="BK263"/>
  <c r="BK261"/>
  <c r="BK258"/>
  <c r="J257"/>
  <c r="J254"/>
  <c r="J251"/>
  <c r="BK247"/>
  <c r="BK243"/>
  <c r="J238"/>
  <c r="BK229"/>
  <c r="BK225"/>
  <c r="J219"/>
  <c r="BK215"/>
  <c r="BK212"/>
  <c r="BK208"/>
  <c r="BK203"/>
  <c r="J199"/>
  <c r="BK194"/>
  <c r="BK182"/>
  <c r="J177"/>
  <c r="BK171"/>
  <c r="J164"/>
  <c r="BK158"/>
  <c r="J153"/>
  <c r="J150"/>
  <c r="BK231"/>
  <c r="BK206"/>
  <c r="J169"/>
  <c r="J255"/>
  <c r="J226"/>
  <c r="J211"/>
  <c r="J201"/>
  <c r="BK190"/>
  <c r="J174"/>
  <c r="J151"/>
  <c r="J228"/>
  <c r="BK214"/>
  <c r="J155"/>
  <c i="18" r="J180"/>
  <c r="J172"/>
  <c r="J167"/>
  <c r="J162"/>
  <c r="J156"/>
  <c r="BK145"/>
  <c r="J141"/>
  <c r="BK182"/>
  <c r="J179"/>
  <c r="BK168"/>
  <c r="J166"/>
  <c r="J164"/>
  <c r="J154"/>
  <c r="BK148"/>
  <c r="BK142"/>
  <c r="BK136"/>
  <c r="J168"/>
  <c r="BK152"/>
  <c r="J136"/>
  <c r="J173"/>
  <c r="BK146"/>
  <c r="J138"/>
  <c r="J149"/>
  <c i="19" r="BK234"/>
  <c r="BK230"/>
  <c r="BK224"/>
  <c r="BK216"/>
  <c r="J213"/>
  <c r="BK207"/>
  <c r="J199"/>
  <c r="BK194"/>
  <c r="BK190"/>
  <c r="J186"/>
  <c r="BK182"/>
  <c r="BK178"/>
  <c r="BK164"/>
  <c r="J158"/>
  <c r="J151"/>
  <c r="BK148"/>
  <c r="J136"/>
  <c r="J238"/>
  <c r="J230"/>
  <c r="J227"/>
  <c r="J221"/>
  <c r="BK213"/>
  <c r="J210"/>
  <c r="BK203"/>
  <c r="BK197"/>
  <c r="BK192"/>
  <c r="BK186"/>
  <c r="J182"/>
  <c r="BK174"/>
  <c r="BK169"/>
  <c r="J157"/>
  <c r="BK151"/>
  <c r="J144"/>
  <c r="J141"/>
  <c r="J234"/>
  <c r="J215"/>
  <c r="J201"/>
  <c r="J194"/>
  <c r="J148"/>
  <c i="20" r="J131"/>
  <c i="21" r="BK169"/>
  <c r="BK164"/>
  <c r="J157"/>
  <c r="J156"/>
  <c r="J152"/>
  <c r="BK148"/>
  <c r="BK143"/>
  <c r="J138"/>
  <c r="BK144"/>
  <c r="BK140"/>
  <c r="J134"/>
  <c r="BK134"/>
  <c r="BK135"/>
  <c i="22" r="BK170"/>
  <c r="BK162"/>
  <c r="J156"/>
  <c r="J151"/>
  <c r="BK145"/>
  <c r="J140"/>
  <c r="J132"/>
  <c r="BK144"/>
  <c r="J138"/>
  <c r="BK168"/>
  <c r="J160"/>
  <c r="J155"/>
  <c r="BK169"/>
  <c r="J158"/>
  <c r="J152"/>
  <c r="J143"/>
  <c r="J139"/>
  <c r="BK159"/>
  <c r="BK130"/>
  <c i="23" r="BK175"/>
  <c r="J164"/>
  <c r="J151"/>
  <c r="J136"/>
  <c r="BK176"/>
  <c r="BK171"/>
  <c r="BK167"/>
  <c r="J162"/>
  <c r="J156"/>
  <c r="J146"/>
  <c r="J141"/>
  <c r="J178"/>
  <c r="J148"/>
  <c r="BK136"/>
  <c r="J168"/>
  <c r="J163"/>
  <c r="J157"/>
  <c r="J152"/>
  <c r="BK141"/>
  <c r="BK138"/>
  <c i="24" r="BK177"/>
  <c r="BK173"/>
  <c r="BK170"/>
  <c r="J163"/>
  <c r="BK159"/>
  <c r="J151"/>
  <c r="BK148"/>
  <c r="BK142"/>
  <c r="BK139"/>
  <c r="BK134"/>
  <c r="BK176"/>
  <c r="BK172"/>
  <c r="BK167"/>
  <c r="BK162"/>
  <c r="J149"/>
  <c r="BK144"/>
  <c r="BK168"/>
  <c r="BK158"/>
  <c r="J142"/>
  <c r="J136"/>
  <c r="J165"/>
  <c r="J157"/>
  <c r="J138"/>
  <c i="25" r="J181"/>
  <c r="BK171"/>
  <c r="J166"/>
  <c r="BK159"/>
  <c r="BK156"/>
  <c r="BK149"/>
  <c r="BK142"/>
  <c r="BK138"/>
  <c r="BK133"/>
  <c r="J175"/>
  <c r="BK166"/>
  <c r="BK160"/>
  <c r="J154"/>
  <c r="J148"/>
  <c r="J137"/>
  <c r="J171"/>
  <c r="BK161"/>
  <c r="J150"/>
  <c r="J142"/>
  <c r="BK137"/>
  <c i="26" r="J379"/>
  <c r="J371"/>
  <c r="J365"/>
  <c r="BK361"/>
  <c r="BK350"/>
  <c r="J344"/>
  <c r="BK341"/>
  <c r="BK333"/>
  <c r="J321"/>
  <c r="J308"/>
  <c r="BK302"/>
  <c r="J294"/>
  <c r="BK287"/>
  <c r="J282"/>
  <c r="BK278"/>
  <c r="BK266"/>
  <c r="J259"/>
  <c r="J248"/>
  <c r="BK245"/>
  <c r="J235"/>
  <c r="J223"/>
  <c r="J216"/>
  <c r="J208"/>
  <c r="J205"/>
  <c r="BK198"/>
  <c r="J193"/>
  <c r="BK182"/>
  <c r="BK176"/>
  <c r="BK169"/>
  <c r="BK162"/>
  <c r="BK155"/>
  <c r="BK369"/>
  <c r="J352"/>
  <c r="J337"/>
  <c r="J322"/>
  <c r="BK314"/>
  <c r="J302"/>
  <c r="J301"/>
  <c r="J280"/>
  <c r="J265"/>
  <c r="BK244"/>
  <c r="BK240"/>
  <c r="J230"/>
  <c r="BK223"/>
  <c r="BK214"/>
  <c r="BK196"/>
  <c r="J186"/>
  <c r="BK376"/>
  <c r="J373"/>
  <c r="J368"/>
  <c r="BK363"/>
  <c r="BK356"/>
  <c r="J348"/>
  <c r="J343"/>
  <c r="J334"/>
  <c r="BK326"/>
  <c r="BK325"/>
  <c r="BK316"/>
  <c r="J312"/>
  <c r="J304"/>
  <c r="BK298"/>
  <c r="BK291"/>
  <c r="J289"/>
  <c r="BK279"/>
  <c r="J269"/>
  <c r="BK259"/>
  <c r="J257"/>
  <c r="BK247"/>
  <c r="J238"/>
  <c r="BK228"/>
  <c r="BK218"/>
  <c r="J212"/>
  <c r="BK205"/>
  <c r="J200"/>
  <c r="BK192"/>
  <c r="J187"/>
  <c r="J185"/>
  <c r="J180"/>
  <c r="J176"/>
  <c r="BK173"/>
  <c r="J170"/>
  <c r="BK160"/>
  <c r="J155"/>
  <c r="BK152"/>
  <c r="BK364"/>
  <c r="BK345"/>
  <c r="J323"/>
  <c r="BK299"/>
  <c r="BK282"/>
  <c r="BK271"/>
  <c r="J228"/>
  <c r="BK221"/>
  <c r="J207"/>
  <c r="J195"/>
  <c r="BK165"/>
  <c r="BK153"/>
  <c r="J350"/>
  <c r="BK330"/>
  <c r="J309"/>
  <c r="J298"/>
  <c r="J288"/>
  <c r="BK275"/>
  <c r="J267"/>
  <c r="J250"/>
  <c r="J229"/>
  <c r="BK194"/>
  <c r="BK166"/>
  <c i="27" r="BK185"/>
  <c r="J180"/>
  <c r="BK178"/>
  <c r="J174"/>
  <c r="BK168"/>
  <c r="J156"/>
  <c r="BK152"/>
  <c r="J147"/>
  <c r="BK138"/>
  <c r="BK194"/>
  <c r="BK190"/>
  <c r="J182"/>
  <c r="J176"/>
  <c r="BK172"/>
  <c r="J166"/>
  <c r="BK161"/>
  <c r="BK156"/>
  <c r="BK154"/>
  <c r="BK146"/>
  <c r="BK145"/>
  <c r="BK134"/>
  <c r="J162"/>
  <c r="J137"/>
  <c r="J184"/>
  <c r="J171"/>
  <c r="BK139"/>
  <c i="28" r="J205"/>
  <c r="BK201"/>
  <c r="J195"/>
  <c r="J183"/>
  <c r="BK176"/>
  <c r="BK169"/>
  <c r="BK152"/>
  <c r="J146"/>
  <c r="BK141"/>
  <c r="J191"/>
  <c r="BK172"/>
  <c r="J148"/>
  <c r="BK138"/>
  <c r="J168"/>
  <c r="J141"/>
  <c r="J186"/>
  <c r="J176"/>
  <c r="BK157"/>
  <c r="BK135"/>
  <c r="J197"/>
  <c r="J192"/>
  <c r="J184"/>
  <c r="BK178"/>
  <c r="BK171"/>
  <c r="BK162"/>
  <c r="BK155"/>
  <c r="BK150"/>
  <c r="J145"/>
  <c r="J142"/>
  <c r="BK184"/>
  <c r="J167"/>
  <c r="J149"/>
  <c r="J135"/>
  <c i="29" r="BK176"/>
  <c r="BK167"/>
  <c r="BK163"/>
  <c r="J157"/>
  <c r="BK152"/>
  <c r="J145"/>
  <c r="J140"/>
  <c r="J179"/>
  <c r="BK175"/>
  <c r="J173"/>
  <c r="J163"/>
  <c r="J159"/>
  <c r="BK148"/>
  <c r="J144"/>
  <c r="J138"/>
  <c r="J134"/>
  <c r="J175"/>
  <c r="J160"/>
  <c r="J151"/>
  <c r="BK139"/>
  <c r="BK177"/>
  <c r="BK169"/>
  <c r="BK137"/>
  <c r="BK131"/>
  <c i="30" r="BK168"/>
  <c r="BK164"/>
  <c r="BK156"/>
  <c r="BK147"/>
  <c r="BK139"/>
  <c r="J167"/>
  <c r="J156"/>
  <c r="J145"/>
  <c r="J139"/>
  <c r="BK167"/>
  <c r="J168"/>
  <c i="31" r="BK398"/>
  <c r="BK392"/>
  <c r="J374"/>
  <c r="J362"/>
  <c r="J350"/>
  <c r="BK339"/>
  <c r="J329"/>
  <c r="J320"/>
  <c r="J310"/>
  <c r="BK387"/>
  <c r="BK380"/>
  <c r="J368"/>
  <c r="J358"/>
  <c r="BK353"/>
  <c r="BK342"/>
  <c r="BK335"/>
  <c r="BK315"/>
  <c r="J311"/>
  <c r="J305"/>
  <c r="BK300"/>
  <c r="BK294"/>
  <c r="J286"/>
  <c r="J277"/>
  <c r="J267"/>
  <c r="J257"/>
  <c r="J251"/>
  <c r="J241"/>
  <c r="BK231"/>
  <c r="J221"/>
  <c r="BK211"/>
  <c r="BK201"/>
  <c r="J188"/>
  <c r="BK177"/>
  <c r="J168"/>
  <c r="BK162"/>
  <c r="J395"/>
  <c r="J371"/>
  <c r="J333"/>
  <c r="BK318"/>
  <c r="J370"/>
  <c r="J352"/>
  <c r="BK331"/>
  <c r="J294"/>
  <c r="J287"/>
  <c r="J279"/>
  <c r="BK272"/>
  <c r="BK260"/>
  <c r="BK251"/>
  <c r="BK241"/>
  <c r="J233"/>
  <c r="J222"/>
  <c r="J214"/>
  <c r="BK207"/>
  <c r="J192"/>
  <c r="J181"/>
  <c r="J172"/>
  <c r="BK169"/>
  <c r="BK158"/>
  <c r="J285"/>
  <c r="J254"/>
  <c r="J234"/>
  <c r="J203"/>
  <c r="J182"/>
  <c r="J278"/>
  <c r="BK224"/>
  <c r="J202"/>
  <c r="BK166"/>
  <c i="32" r="BK159"/>
  <c r="BK132"/>
  <c r="J155"/>
  <c r="BK146"/>
  <c r="BK141"/>
  <c r="BK161"/>
  <c r="J133"/>
  <c r="BK137"/>
  <c i="34" r="BK155"/>
  <c r="BK136"/>
  <c r="J129"/>
  <c r="BK160"/>
  <c r="J150"/>
  <c r="J142"/>
  <c r="BK129"/>
  <c r="J147"/>
  <c r="J135"/>
  <c r="BK150"/>
  <c i="35" r="J266"/>
  <c r="BK254"/>
  <c r="BK242"/>
  <c r="J240"/>
  <c r="J232"/>
  <c r="BK213"/>
  <c r="J184"/>
  <c r="J168"/>
  <c r="J152"/>
  <c r="BK263"/>
  <c r="J255"/>
  <c r="BK243"/>
  <c r="J233"/>
  <c r="BK221"/>
  <c r="J212"/>
  <c r="BK204"/>
  <c r="J193"/>
  <c r="BK178"/>
  <c r="J159"/>
  <c r="J137"/>
  <c r="J221"/>
  <c i="36" r="J428"/>
  <c r="BK401"/>
  <c r="J385"/>
  <c r="BK365"/>
  <c r="J342"/>
  <c r="BK332"/>
  <c r="J318"/>
  <c r="BK306"/>
  <c r="J291"/>
  <c r="J278"/>
  <c r="BK266"/>
  <c r="BK256"/>
  <c r="BK234"/>
  <c r="BK218"/>
  <c r="BK204"/>
  <c i="2" r="BK156"/>
  <c r="J154"/>
  <c r="J151"/>
  <c r="J146"/>
  <c r="J134"/>
  <c r="BK164"/>
  <c r="BK161"/>
  <c r="J133"/>
  <c r="J37"/>
  <c r="J135"/>
  <c r="BK165"/>
  <c r="J138"/>
  <c i="1" r="AS131"/>
  <c i="2" r="F41"/>
  <c i="3" r="BK142"/>
  <c r="J135"/>
  <c r="BK160"/>
  <c r="J154"/>
  <c r="J147"/>
  <c r="BK135"/>
  <c r="J137"/>
  <c r="BK150"/>
  <c i="4" r="J173"/>
  <c r="BK166"/>
  <c r="BK163"/>
  <c r="J150"/>
  <c r="J146"/>
  <c r="BK175"/>
  <c r="J158"/>
  <c r="J147"/>
  <c r="BK137"/>
  <c r="BK142"/>
  <c r="J167"/>
  <c i="5" r="BK161"/>
  <c r="J163"/>
  <c r="BK150"/>
  <c r="J141"/>
  <c r="BK165"/>
  <c r="BK145"/>
  <c r="J136"/>
  <c r="BK140"/>
  <c i="6" r="BK208"/>
  <c r="J139"/>
  <c r="BK194"/>
  <c r="BK165"/>
  <c r="BK210"/>
  <c r="J151"/>
  <c r="BK140"/>
  <c r="J205"/>
  <c r="BK196"/>
  <c r="J180"/>
  <c r="J185"/>
  <c r="BK138"/>
  <c r="BK172"/>
  <c r="BK156"/>
  <c r="BK195"/>
  <c i="7" r="J130"/>
  <c r="J127"/>
  <c i="8" r="BK204"/>
  <c r="J190"/>
  <c r="BK187"/>
  <c r="BK169"/>
  <c i="10" r="J243"/>
  <c r="BK237"/>
  <c r="J236"/>
  <c r="BK220"/>
  <c r="BK219"/>
  <c r="J204"/>
  <c r="BK200"/>
  <c r="J192"/>
  <c r="J188"/>
  <c r="J181"/>
  <c r="BK175"/>
  <c r="J171"/>
  <c r="J166"/>
  <c r="J156"/>
  <c r="J149"/>
  <c r="BK267"/>
  <c r="BK257"/>
  <c r="J252"/>
  <c r="J246"/>
  <c r="J239"/>
  <c r="J234"/>
  <c r="BK218"/>
  <c r="BK210"/>
  <c r="BK198"/>
  <c r="J191"/>
  <c r="J189"/>
  <c r="J180"/>
  <c r="BK170"/>
  <c r="BK161"/>
  <c r="J154"/>
  <c r="J262"/>
  <c r="J227"/>
  <c r="J196"/>
  <c r="J178"/>
  <c r="J165"/>
  <c r="BK149"/>
  <c r="J199"/>
  <c r="J190"/>
  <c r="J164"/>
  <c i="11" r="J211"/>
  <c r="BK205"/>
  <c r="J196"/>
  <c r="BK185"/>
  <c r="J177"/>
  <c r="J171"/>
  <c r="J165"/>
  <c r="J156"/>
  <c r="BK150"/>
  <c r="J142"/>
  <c r="J221"/>
  <c r="J173"/>
  <c r="J157"/>
  <c r="J224"/>
  <c r="J216"/>
  <c r="J213"/>
  <c r="BK204"/>
  <c r="BK198"/>
  <c r="J195"/>
  <c r="J189"/>
  <c r="BK180"/>
  <c r="J168"/>
  <c r="BK163"/>
  <c r="BK154"/>
  <c r="J148"/>
  <c r="J138"/>
  <c r="BK133"/>
  <c r="BK193"/>
  <c r="J175"/>
  <c r="J155"/>
  <c r="BK132"/>
  <c i="12" r="BK271"/>
  <c r="J262"/>
  <c r="J252"/>
  <c r="BK246"/>
  <c r="BK233"/>
  <c r="BK229"/>
  <c r="J223"/>
  <c r="BK217"/>
  <c r="BK206"/>
  <c r="BK198"/>
  <c r="BK188"/>
  <c r="BK184"/>
  <c r="J177"/>
  <c r="BK171"/>
  <c r="BK163"/>
  <c r="J157"/>
  <c r="BK151"/>
  <c r="J271"/>
  <c r="BK259"/>
  <c r="J256"/>
  <c r="BK243"/>
  <c r="J231"/>
  <c r="J229"/>
  <c r="BK223"/>
  <c r="BK213"/>
  <c r="J206"/>
  <c r="J259"/>
  <c r="J234"/>
  <c r="BK227"/>
  <c r="J169"/>
  <c r="BK159"/>
  <c r="J150"/>
  <c r="BK225"/>
  <c r="BK204"/>
  <c r="J162"/>
  <c r="J258"/>
  <c r="BK252"/>
  <c r="J245"/>
  <c r="J235"/>
  <c r="J186"/>
  <c r="J149"/>
  <c i="13" r="J295"/>
  <c r="J289"/>
  <c r="BK284"/>
  <c r="J279"/>
  <c r="J273"/>
  <c r="BK265"/>
  <c r="J260"/>
  <c r="J256"/>
  <c r="J245"/>
  <c r="BK242"/>
  <c r="J236"/>
  <c r="BK231"/>
  <c r="BK221"/>
  <c r="J215"/>
  <c r="BK210"/>
  <c r="J203"/>
  <c r="BK193"/>
  <c r="BK186"/>
  <c r="BK178"/>
  <c r="J174"/>
  <c r="BK172"/>
  <c r="BK166"/>
  <c r="J162"/>
  <c r="J156"/>
  <c r="J142"/>
  <c r="BK295"/>
  <c r="BK280"/>
  <c r="J271"/>
  <c r="J264"/>
  <c r="BK253"/>
  <c r="BK247"/>
  <c r="BK246"/>
  <c r="J227"/>
  <c r="J219"/>
  <c r="J214"/>
  <c r="BK206"/>
  <c r="J201"/>
  <c r="J184"/>
  <c r="BK176"/>
  <c r="J171"/>
  <c r="J164"/>
  <c r="BK158"/>
  <c r="J153"/>
  <c r="BK147"/>
  <c r="J136"/>
  <c r="J281"/>
  <c r="J275"/>
  <c r="BK259"/>
  <c r="J243"/>
  <c r="J225"/>
  <c r="BK205"/>
  <c r="J199"/>
  <c r="J192"/>
  <c r="BK179"/>
  <c r="BK171"/>
  <c r="J159"/>
  <c r="J144"/>
  <c r="BK285"/>
  <c r="J278"/>
  <c r="BK263"/>
  <c r="BK260"/>
  <c r="J251"/>
  <c r="BK241"/>
  <c r="J228"/>
  <c r="J221"/>
  <c r="J213"/>
  <c r="BK199"/>
  <c r="J193"/>
  <c r="BK188"/>
  <c r="BK149"/>
  <c i="14" r="J248"/>
  <c r="BK241"/>
  <c r="J238"/>
  <c r="BK235"/>
  <c r="BK228"/>
  <c r="J223"/>
  <c r="BK211"/>
  <c r="J204"/>
  <c r="J198"/>
  <c r="BK194"/>
  <c r="BK189"/>
  <c r="J174"/>
  <c r="J167"/>
  <c r="J157"/>
  <c r="BK148"/>
  <c r="J143"/>
  <c r="BK139"/>
  <c r="J240"/>
  <c r="J237"/>
  <c r="J228"/>
  <c r="J226"/>
  <c r="BK221"/>
  <c r="J217"/>
  <c r="BK204"/>
  <c r="BK195"/>
  <c r="BK190"/>
  <c r="J187"/>
  <c r="J182"/>
  <c r="BK174"/>
  <c r="J137"/>
  <c r="BK231"/>
  <c r="BK209"/>
  <c r="BK169"/>
  <c r="J210"/>
  <c r="BK199"/>
  <c r="J163"/>
  <c r="J139"/>
  <c r="BK134"/>
  <c i="15" r="J165"/>
  <c r="J157"/>
  <c r="BK150"/>
  <c r="J171"/>
  <c r="BK165"/>
  <c r="BK159"/>
  <c r="J148"/>
  <c r="J147"/>
  <c r="BK143"/>
  <c r="BK135"/>
  <c r="BK132"/>
  <c r="BK157"/>
  <c r="BK147"/>
  <c r="J145"/>
  <c i="16" r="BK164"/>
  <c r="BK152"/>
  <c r="J147"/>
  <c r="BK139"/>
  <c r="J186"/>
  <c r="J179"/>
  <c r="BK177"/>
  <c r="BK168"/>
  <c r="BK161"/>
  <c r="J153"/>
  <c r="J148"/>
  <c r="J137"/>
  <c r="J189"/>
  <c r="BK179"/>
  <c r="J168"/>
  <c r="J152"/>
  <c r="J146"/>
  <c r="BK138"/>
  <c r="J185"/>
  <c r="J176"/>
  <c r="J150"/>
  <c r="J139"/>
  <c r="BK171"/>
  <c i="17" r="BK364"/>
  <c r="J351"/>
  <c r="BK307"/>
  <c r="J276"/>
  <c r="J163"/>
  <c r="J364"/>
  <c r="BK356"/>
  <c r="BK348"/>
  <c r="BK338"/>
  <c r="BK335"/>
  <c r="J334"/>
  <c r="BK330"/>
  <c r="BK329"/>
  <c r="J326"/>
  <c r="BK313"/>
  <c r="J310"/>
  <c r="BK299"/>
  <c r="J294"/>
  <c r="J289"/>
  <c r="J285"/>
  <c r="BK279"/>
  <c r="BK273"/>
  <c r="BK268"/>
  <c r="J267"/>
  <c r="J265"/>
  <c r="BK264"/>
  <c r="J262"/>
  <c r="J261"/>
  <c r="BK251"/>
  <c r="J243"/>
  <c r="J239"/>
  <c r="J232"/>
  <c r="BK227"/>
  <c r="BK218"/>
  <c r="BK199"/>
  <c r="J198"/>
  <c r="J194"/>
  <c r="BK189"/>
  <c r="J180"/>
  <c r="BK170"/>
  <c r="J340"/>
  <c r="J316"/>
  <c r="BK308"/>
  <c r="BK301"/>
  <c r="J292"/>
  <c r="J279"/>
  <c r="BK275"/>
  <c r="BK323"/>
  <c r="BK320"/>
  <c r="BK314"/>
  <c r="BK310"/>
  <c r="J307"/>
  <c r="J304"/>
  <c r="J301"/>
  <c r="BK297"/>
  <c r="BK295"/>
  <c r="BK294"/>
  <c r="BK291"/>
  <c r="BK287"/>
  <c r="BK285"/>
  <c r="J283"/>
  <c r="J278"/>
  <c r="J271"/>
  <c r="BK266"/>
  <c r="J264"/>
  <c r="BK262"/>
  <c r="J260"/>
  <c r="BK257"/>
  <c r="BK256"/>
  <c r="BK252"/>
  <c r="BK249"/>
  <c r="J244"/>
  <c r="BK241"/>
  <c r="BK230"/>
  <c r="J227"/>
  <c r="BK220"/>
  <c r="BK217"/>
  <c r="J214"/>
  <c r="BK210"/>
  <c r="J205"/>
  <c r="BK202"/>
  <c r="BK197"/>
  <c r="J188"/>
  <c r="BK183"/>
  <c r="J181"/>
  <c r="BK173"/>
  <c r="BK165"/>
  <c r="J159"/>
  <c r="BK156"/>
  <c r="BK151"/>
  <c r="J248"/>
  <c r="BK228"/>
  <c r="J202"/>
  <c r="BK175"/>
  <c r="J165"/>
  <c r="BK244"/>
  <c r="BK238"/>
  <c r="BK219"/>
  <c r="BK207"/>
  <c r="BK198"/>
  <c r="J189"/>
  <c r="BK176"/>
  <c r="BK248"/>
  <c r="J218"/>
  <c r="BK192"/>
  <c i="18" r="J182"/>
  <c r="J176"/>
  <c r="BK171"/>
  <c r="BK166"/>
  <c r="J160"/>
  <c r="BK151"/>
  <c r="J144"/>
  <c r="J139"/>
  <c r="BK180"/>
  <c r="BK167"/>
  <c r="J165"/>
  <c r="BK161"/>
  <c r="J152"/>
  <c r="J146"/>
  <c r="BK141"/>
  <c r="BK135"/>
  <c r="J134"/>
  <c r="BK156"/>
  <c r="BK150"/>
  <c r="BK175"/>
  <c r="BK158"/>
  <c r="J153"/>
  <c i="19" r="BK236"/>
  <c r="BK233"/>
  <c r="BK228"/>
  <c r="BK223"/>
  <c r="BK217"/>
  <c r="BK214"/>
  <c r="J208"/>
  <c r="BK201"/>
  <c r="J195"/>
  <c r="J191"/>
  <c r="BK188"/>
  <c r="BK184"/>
  <c r="J179"/>
  <c r="BK176"/>
  <c r="J169"/>
  <c r="BK162"/>
  <c r="BK157"/>
  <c r="BK149"/>
  <c r="J146"/>
  <c r="BK144"/>
  <c r="BK141"/>
  <c r="BK137"/>
  <c r="J239"/>
  <c r="J233"/>
  <c r="J228"/>
  <c r="J225"/>
  <c r="J223"/>
  <c r="BK215"/>
  <c r="J211"/>
  <c r="BK208"/>
  <c r="BK199"/>
  <c r="BK198"/>
  <c r="BK193"/>
  <c r="J189"/>
  <c r="J184"/>
  <c r="BK179"/>
  <c r="J170"/>
  <c r="BK167"/>
  <c r="J154"/>
  <c r="BK152"/>
  <c r="J145"/>
  <c r="BK140"/>
  <c r="J241"/>
  <c r="J222"/>
  <c r="J203"/>
  <c r="BK196"/>
  <c r="J180"/>
  <c i="20" r="BK131"/>
  <c r="J129"/>
  <c i="21" r="J165"/>
  <c r="J159"/>
  <c r="BK155"/>
  <c r="BK153"/>
  <c r="J148"/>
  <c r="J143"/>
  <c r="BK138"/>
  <c r="J151"/>
  <c r="BK145"/>
  <c r="BK139"/>
  <c i="22" r="J172"/>
  <c r="BK161"/>
  <c r="BK158"/>
  <c r="BK152"/>
  <c r="J150"/>
  <c r="BK141"/>
  <c r="J133"/>
  <c r="J166"/>
  <c r="BK142"/>
  <c r="J164"/>
  <c r="BK156"/>
  <c r="BK171"/>
  <c r="BK163"/>
  <c r="BK157"/>
  <c r="BK147"/>
  <c r="J141"/>
  <c r="J131"/>
  <c r="BK148"/>
  <c r="BK132"/>
  <c i="23" r="J176"/>
  <c r="BK166"/>
  <c r="BK157"/>
  <c r="BK139"/>
  <c r="BK178"/>
  <c r="J175"/>
  <c r="BK170"/>
  <c r="BK165"/>
  <c r="J161"/>
  <c r="J154"/>
  <c r="BK144"/>
  <c r="J138"/>
  <c r="BK164"/>
  <c r="BK145"/>
  <c r="J170"/>
  <c r="J167"/>
  <c r="J158"/>
  <c r="BK154"/>
  <c r="BK151"/>
  <c r="BK146"/>
  <c r="BK137"/>
  <c i="24" r="BK149"/>
  <c r="BK141"/>
  <c r="J137"/>
  <c r="J131"/>
  <c r="BK175"/>
  <c r="J170"/>
  <c r="J166"/>
  <c r="BK156"/>
  <c r="BK146"/>
  <c r="J139"/>
  <c r="BK165"/>
  <c r="J160"/>
  <c r="BK138"/>
  <c r="J175"/>
  <c r="BK163"/>
  <c r="J148"/>
  <c r="BK143"/>
  <c r="BK131"/>
  <c i="25" r="BK177"/>
  <c r="BK170"/>
  <c r="BK165"/>
  <c r="J160"/>
  <c r="BK157"/>
  <c r="J152"/>
  <c r="BK148"/>
  <c r="J143"/>
  <c r="BK140"/>
  <c r="BK136"/>
  <c r="J177"/>
  <c r="BK173"/>
  <c r="J165"/>
  <c r="BK158"/>
  <c r="J156"/>
  <c r="BK152"/>
  <c r="J146"/>
  <c r="J136"/>
  <c r="J162"/>
  <c r="J145"/>
  <c r="BK144"/>
  <c r="J134"/>
  <c i="26" r="BK374"/>
  <c r="J367"/>
  <c r="J363"/>
  <c r="J358"/>
  <c r="BK348"/>
  <c r="J342"/>
  <c r="BK338"/>
  <c r="J328"/>
  <c r="BK324"/>
  <c r="BK309"/>
  <c r="BK305"/>
  <c r="BK297"/>
  <c r="BK293"/>
  <c r="BK284"/>
  <c r="BK281"/>
  <c r="BK270"/>
  <c r="BK264"/>
  <c r="BK251"/>
  <c r="J247"/>
  <c r="BK241"/>
  <c r="J234"/>
  <c r="BK222"/>
  <c r="J214"/>
  <c r="BK209"/>
  <c r="BK206"/>
  <c r="J202"/>
  <c r="BK197"/>
  <c r="BK187"/>
  <c r="BK180"/>
  <c r="J175"/>
  <c r="BK168"/>
  <c r="J165"/>
  <c r="J160"/>
  <c r="J152"/>
  <c r="J355"/>
  <c r="BK346"/>
  <c r="BK335"/>
  <c r="BK331"/>
  <c r="J320"/>
  <c r="J310"/>
  <c r="BK286"/>
  <c r="BK268"/>
  <c r="BK246"/>
  <c r="BK238"/>
  <c r="BK229"/>
  <c r="J221"/>
  <c r="J209"/>
  <c r="BK190"/>
  <c r="BK167"/>
  <c r="J374"/>
  <c r="BK371"/>
  <c r="J361"/>
  <c r="BK354"/>
  <c r="BK344"/>
  <c r="BK342"/>
  <c r="J332"/>
  <c r="J326"/>
  <c r="BK323"/>
  <c r="BK317"/>
  <c r="J314"/>
  <c r="J311"/>
  <c r="BK301"/>
  <c r="BK296"/>
  <c r="BK290"/>
  <c r="J285"/>
  <c r="J275"/>
  <c r="J270"/>
  <c r="J264"/>
  <c r="BK261"/>
  <c r="J251"/>
  <c r="BK242"/>
  <c r="BK236"/>
  <c r="BK230"/>
  <c r="BK225"/>
  <c r="BK216"/>
  <c r="J204"/>
  <c r="J196"/>
  <c r="J190"/>
  <c r="BK185"/>
  <c r="J182"/>
  <c r="BK175"/>
  <c r="BK172"/>
  <c r="BK163"/>
  <c r="BK156"/>
  <c r="J153"/>
  <c r="J351"/>
  <c r="BK329"/>
  <c r="J295"/>
  <c r="J276"/>
  <c r="J268"/>
  <c r="J258"/>
  <c r="J240"/>
  <c r="J222"/>
  <c r="BK203"/>
  <c r="BK178"/>
  <c r="J171"/>
  <c r="J159"/>
  <c r="J354"/>
  <c r="J341"/>
  <c r="J319"/>
  <c r="BK303"/>
  <c r="J290"/>
  <c r="BK276"/>
  <c r="BK269"/>
  <c r="BK253"/>
  <c r="BK234"/>
  <c r="BK208"/>
  <c r="J177"/>
  <c r="BK161"/>
  <c i="27" r="BK192"/>
  <c r="BK188"/>
  <c r="J179"/>
  <c r="J177"/>
  <c r="BK173"/>
  <c r="J169"/>
  <c r="J164"/>
  <c r="J155"/>
  <c r="BK151"/>
  <c r="J145"/>
  <c r="BK142"/>
  <c r="BK137"/>
  <c r="J133"/>
  <c r="J192"/>
  <c r="BK187"/>
  <c r="J178"/>
  <c r="J173"/>
  <c r="J168"/>
  <c r="J159"/>
  <c r="BK155"/>
  <c r="J149"/>
  <c r="J146"/>
  <c r="J143"/>
  <c r="BK136"/>
  <c r="BK133"/>
  <c r="BK149"/>
  <c r="BK135"/>
  <c r="J183"/>
  <c r="BK164"/>
  <c r="J141"/>
  <c i="28" r="J206"/>
  <c r="J204"/>
  <c r="BK197"/>
  <c r="BK188"/>
  <c r="BK181"/>
  <c r="J175"/>
  <c r="J171"/>
  <c r="J157"/>
  <c r="J150"/>
  <c r="BK145"/>
  <c r="BK136"/>
  <c r="BK205"/>
  <c r="BK163"/>
  <c r="J144"/>
  <c r="J190"/>
  <c r="J156"/>
  <c r="J138"/>
  <c r="J200"/>
  <c r="J180"/>
  <c r="J169"/>
  <c r="BK140"/>
  <c r="BK195"/>
  <c r="BK187"/>
  <c r="J179"/>
  <c r="J177"/>
  <c r="J166"/>
  <c r="BK156"/>
  <c r="J154"/>
  <c r="BK148"/>
  <c r="J143"/>
  <c r="J188"/>
  <c r="BK173"/>
  <c r="J163"/>
  <c r="J140"/>
  <c i="29" r="BK179"/>
  <c r="J169"/>
  <c r="J165"/>
  <c r="J158"/>
  <c r="J154"/>
  <c r="BK149"/>
  <c r="J146"/>
  <c r="BK141"/>
  <c r="J136"/>
  <c r="J177"/>
  <c r="J170"/>
  <c r="BK165"/>
  <c r="BK158"/>
  <c r="BK146"/>
  <c r="BK140"/>
  <c r="J131"/>
  <c r="BK170"/>
  <c r="J152"/>
  <c r="J137"/>
  <c r="BK173"/>
  <c r="J149"/>
  <c r="BK150"/>
  <c i="30" r="J174"/>
  <c r="BK165"/>
  <c r="J158"/>
  <c r="BK151"/>
  <c r="BK145"/>
  <c r="BK134"/>
  <c r="J165"/>
  <c r="J161"/>
  <c r="J154"/>
  <c r="J143"/>
  <c r="J134"/>
  <c r="J144"/>
  <c r="J142"/>
  <c i="31" r="J393"/>
  <c r="J387"/>
  <c r="J377"/>
  <c r="J359"/>
  <c r="BK347"/>
  <c r="J332"/>
  <c r="J322"/>
  <c r="J318"/>
  <c r="BK378"/>
  <c r="J356"/>
  <c r="J344"/>
  <c r="J338"/>
  <c r="J316"/>
  <c r="BK312"/>
  <c r="J306"/>
  <c r="BK301"/>
  <c r="BK297"/>
  <c r="J290"/>
  <c r="BK282"/>
  <c r="BK273"/>
  <c r="BK264"/>
  <c r="J258"/>
  <c r="J255"/>
  <c r="BK242"/>
  <c r="J237"/>
  <c r="J225"/>
  <c r="BK215"/>
  <c r="BK203"/>
  <c r="BK193"/>
  <c r="BK179"/>
  <c r="BK172"/>
  <c r="J166"/>
  <c r="J154"/>
  <c r="J378"/>
  <c r="J345"/>
  <c r="BK320"/>
  <c r="J373"/>
  <c r="J343"/>
  <c r="J328"/>
  <c r="J297"/>
  <c r="BK290"/>
  <c r="J281"/>
  <c r="BK277"/>
  <c r="J269"/>
  <c r="BK259"/>
  <c r="BK252"/>
  <c r="J238"/>
  <c r="BK230"/>
  <c r="BK221"/>
  <c r="BK212"/>
  <c r="J194"/>
  <c r="J186"/>
  <c r="BK178"/>
  <c r="BK171"/>
  <c r="BK164"/>
  <c r="BK154"/>
  <c r="J268"/>
  <c r="J252"/>
  <c r="J232"/>
  <c r="BK200"/>
  <c r="J176"/>
  <c r="J164"/>
  <c r="J261"/>
  <c r="BK232"/>
  <c r="BK213"/>
  <c r="BK183"/>
  <c i="32" r="BK162"/>
  <c r="BK152"/>
  <c r="BK145"/>
  <c r="BK135"/>
  <c r="J163"/>
  <c r="BK151"/>
  <c r="J144"/>
  <c r="J135"/>
  <c r="J151"/>
  <c r="J157"/>
  <c i="33" r="BK132"/>
  <c r="J132"/>
  <c i="34" r="BK161"/>
  <c r="J152"/>
  <c r="J141"/>
  <c r="J133"/>
  <c r="J163"/>
  <c r="J151"/>
  <c r="J146"/>
  <c r="J138"/>
  <c r="BK156"/>
  <c r="J136"/>
  <c r="BK144"/>
  <c r="BK135"/>
  <c i="35" r="BK256"/>
  <c r="J251"/>
  <c r="BK234"/>
  <c r="J230"/>
  <c r="BK218"/>
  <c r="BK208"/>
  <c r="J186"/>
  <c r="BK172"/>
  <c r="BK159"/>
  <c r="BK145"/>
  <c r="BK266"/>
  <c r="J252"/>
  <c r="BK245"/>
  <c r="J229"/>
  <c r="J195"/>
  <c r="J160"/>
  <c r="J135"/>
  <c r="J213"/>
  <c r="BK197"/>
  <c r="J148"/>
  <c i="36" r="J446"/>
  <c r="BK417"/>
  <c r="J394"/>
  <c r="J381"/>
  <c r="BK376"/>
  <c r="J366"/>
  <c r="J347"/>
  <c r="BK341"/>
  <c r="J333"/>
  <c r="BK322"/>
  <c r="J315"/>
  <c r="J301"/>
  <c r="BK283"/>
  <c r="BK260"/>
  <c r="J249"/>
  <c r="J240"/>
  <c r="J230"/>
  <c r="BK222"/>
  <c r="J199"/>
  <c r="BK180"/>
  <c r="BK169"/>
  <c r="BK160"/>
  <c r="BK456"/>
  <c r="J420"/>
  <c r="J405"/>
  <c r="J376"/>
  <c r="J326"/>
  <c r="BK309"/>
  <c r="J277"/>
  <c r="J251"/>
  <c r="J227"/>
  <c r="BK189"/>
  <c r="J165"/>
  <c r="BK450"/>
  <c r="BK432"/>
  <c r="BK393"/>
  <c r="J371"/>
  <c r="J345"/>
  <c r="J320"/>
  <c r="J295"/>
  <c r="J260"/>
  <c r="J206"/>
  <c r="J434"/>
  <c r="BK382"/>
  <c r="BK366"/>
  <c r="BK342"/>
  <c r="BK327"/>
  <c r="J285"/>
  <c r="BK238"/>
  <c r="BK217"/>
  <c r="J177"/>
  <c r="BK448"/>
  <c r="J419"/>
  <c r="BK352"/>
  <c r="J308"/>
  <c r="BK281"/>
  <c r="J261"/>
  <c r="J246"/>
  <c r="J208"/>
  <c r="J193"/>
  <c r="J161"/>
  <c r="J399"/>
  <c r="J367"/>
  <c r="BK356"/>
  <c r="BK331"/>
  <c r="J311"/>
  <c r="BK294"/>
  <c r="BK288"/>
  <c r="BK277"/>
  <c r="BK257"/>
  <c r="BK242"/>
  <c r="BK232"/>
  <c r="J224"/>
  <c r="J219"/>
  <c r="BK207"/>
  <c i="38" r="J163"/>
  <c r="BK150"/>
  <c r="BK140"/>
  <c r="BK162"/>
  <c r="J142"/>
  <c r="J154"/>
  <c r="J145"/>
  <c r="J155"/>
  <c r="J139"/>
  <c i="39" r="J179"/>
  <c r="J162"/>
  <c r="BK154"/>
  <c r="J136"/>
  <c r="BK179"/>
  <c r="BK162"/>
  <c r="J146"/>
  <c r="J131"/>
  <c r="J156"/>
  <c r="J140"/>
  <c r="BK168"/>
  <c r="J144"/>
  <c r="BK160"/>
  <c r="BK146"/>
  <c i="40" r="BK147"/>
  <c r="BK152"/>
  <c r="BK151"/>
  <c r="J134"/>
  <c r="J139"/>
  <c r="J130"/>
  <c i="41" r="J267"/>
  <c r="BK255"/>
  <c r="J243"/>
  <c r="BK236"/>
  <c r="J223"/>
  <c r="BK208"/>
  <c r="J261"/>
  <c r="J252"/>
  <c r="BK241"/>
  <c r="J231"/>
  <c r="J221"/>
  <c r="BK211"/>
  <c r="J202"/>
  <c r="BK200"/>
  <c r="J195"/>
  <c r="BK187"/>
  <c r="BK176"/>
  <c r="BK160"/>
  <c r="BK151"/>
  <c r="J137"/>
  <c r="J234"/>
  <c r="J206"/>
  <c r="J170"/>
  <c r="J146"/>
  <c r="BK227"/>
  <c r="J205"/>
  <c r="BK189"/>
  <c r="J182"/>
  <c r="J174"/>
  <c i="42" r="BK365"/>
  <c r="J351"/>
  <c r="BK331"/>
  <c r="BK308"/>
  <c r="BK291"/>
  <c r="J274"/>
  <c r="J263"/>
  <c r="J243"/>
  <c r="J224"/>
  <c r="J164"/>
  <c r="J388"/>
  <c r="J367"/>
  <c r="BK348"/>
  <c r="BK332"/>
  <c r="BK316"/>
  <c r="J300"/>
  <c r="J288"/>
  <c r="BK276"/>
  <c r="BK263"/>
  <c r="BK239"/>
  <c r="J221"/>
  <c r="BK213"/>
  <c r="BK201"/>
  <c r="BK185"/>
  <c r="J174"/>
  <c r="BK380"/>
  <c r="J347"/>
  <c r="J381"/>
  <c r="BK336"/>
  <c r="J304"/>
  <c r="J290"/>
  <c r="BK259"/>
  <c r="J215"/>
  <c r="BK191"/>
  <c r="J162"/>
  <c r="BK297"/>
  <c r="BK260"/>
  <c r="J233"/>
  <c r="BK199"/>
  <c r="J177"/>
  <c r="J326"/>
  <c r="BK258"/>
  <c r="BK236"/>
  <c r="BK194"/>
  <c r="J175"/>
  <c i="43" r="BK140"/>
  <c r="J150"/>
  <c i="44" r="J132"/>
  <c i="45" r="J151"/>
  <c r="BK131"/>
  <c r="J148"/>
  <c r="BK137"/>
  <c r="BK148"/>
  <c i="46" r="BK240"/>
  <c r="BK227"/>
  <c r="J218"/>
  <c r="J203"/>
  <c r="J187"/>
  <c r="J158"/>
  <c r="BK141"/>
  <c r="BK232"/>
  <c r="J215"/>
  <c r="BK199"/>
  <c r="J186"/>
  <c r="J166"/>
  <c r="BK140"/>
  <c r="BK220"/>
  <c r="J190"/>
  <c r="J160"/>
  <c r="BK143"/>
  <c r="J217"/>
  <c r="J194"/>
  <c r="J144"/>
  <c r="J138"/>
  <c i="47" r="BK135"/>
  <c r="BK144"/>
  <c r="J126"/>
  <c r="J146"/>
  <c r="J122"/>
  <c i="48" r="J138"/>
  <c r="J150"/>
  <c r="BK145"/>
  <c r="J130"/>
  <c r="J126"/>
  <c i="49" r="J158"/>
  <c r="J141"/>
  <c r="BK146"/>
  <c r="BK147"/>
  <c r="BK137"/>
  <c r="J136"/>
  <c i="50" r="J154"/>
  <c r="J138"/>
  <c r="J149"/>
  <c r="J134"/>
  <c r="J122"/>
  <c r="BK130"/>
  <c r="BK124"/>
  <c i="51" r="BK155"/>
  <c r="J144"/>
  <c r="J131"/>
  <c r="J158"/>
  <c r="BK144"/>
  <c r="BK132"/>
  <c r="BK151"/>
  <c r="J136"/>
  <c i="52" r="BK134"/>
  <c r="J140"/>
  <c r="BK132"/>
  <c r="J127"/>
  <c i="53" r="BK137"/>
  <c r="BK138"/>
  <c r="BK128"/>
  <c i="54" r="BK137"/>
  <c r="J132"/>
  <c r="J131"/>
  <c i="55" r="BK130"/>
  <c r="J130"/>
  <c i="56" r="BK143"/>
  <c r="J144"/>
  <c r="BK130"/>
  <c r="J141"/>
  <c i="57" r="J152"/>
  <c r="J135"/>
  <c r="J157"/>
  <c r="J147"/>
  <c r="BK133"/>
  <c r="BK141"/>
  <c i="58" r="BK151"/>
  <c r="BK139"/>
  <c r="BK130"/>
  <c r="BK146"/>
  <c r="BK135"/>
  <c r="BK128"/>
  <c r="BK144"/>
  <c i="59" r="BK150"/>
  <c r="J138"/>
  <c r="J154"/>
  <c r="BK144"/>
  <c r="J129"/>
  <c r="BK140"/>
  <c i="60" r="BK139"/>
  <c r="BK133"/>
  <c r="J135"/>
  <c i="61" r="J133"/>
  <c r="J132"/>
  <c i="2" l="1" r="BK131"/>
  <c r="J131"/>
  <c r="J102"/>
  <c i="4" r="BK143"/>
  <c r="J143"/>
  <c r="J102"/>
  <c r="P162"/>
  <c i="5" r="P133"/>
  <c r="T155"/>
  <c i="6" r="BK137"/>
  <c r="J137"/>
  <c r="J100"/>
  <c r="R148"/>
  <c r="P159"/>
  <c r="R164"/>
  <c r="R193"/>
  <c r="BK198"/>
  <c r="J198"/>
  <c r="J110"/>
  <c r="T202"/>
  <c i="7" r="T125"/>
  <c r="T124"/>
  <c r="T123"/>
  <c i="8" r="BK140"/>
  <c r="P149"/>
  <c r="BK159"/>
  <c r="J159"/>
  <c r="J104"/>
  <c r="T164"/>
  <c r="BK176"/>
  <c r="J176"/>
  <c r="J110"/>
  <c r="P192"/>
  <c r="BK197"/>
  <c r="J197"/>
  <c r="J112"/>
  <c r="T201"/>
  <c i="9" r="BK134"/>
  <c r="J134"/>
  <c r="J102"/>
  <c r="P140"/>
  <c r="R145"/>
  <c r="T151"/>
  <c i="10" r="BK157"/>
  <c r="J157"/>
  <c r="J103"/>
  <c r="P173"/>
  <c r="BK202"/>
  <c r="J202"/>
  <c r="J106"/>
  <c r="BK229"/>
  <c r="J229"/>
  <c r="J113"/>
  <c r="P245"/>
  <c r="R263"/>
  <c i="11" r="T174"/>
  <c r="R212"/>
  <c i="12" r="BK148"/>
  <c r="J148"/>
  <c r="J102"/>
  <c r="T173"/>
  <c r="R208"/>
  <c r="BK244"/>
  <c r="J244"/>
  <c r="J116"/>
  <c r="BK266"/>
  <c r="J266"/>
  <c r="J119"/>
  <c r="BK274"/>
  <c r="J274"/>
  <c r="J121"/>
  <c i="13" r="R134"/>
  <c r="T238"/>
  <c r="T248"/>
  <c r="R282"/>
  <c i="14" r="R172"/>
  <c r="P214"/>
  <c i="15" r="P155"/>
  <c r="BK160"/>
  <c r="J160"/>
  <c r="J104"/>
  <c i="16" r="BK135"/>
  <c r="J135"/>
  <c r="J100"/>
  <c r="R135"/>
  <c r="T144"/>
  <c r="BK163"/>
  <c r="J163"/>
  <c r="J106"/>
  <c r="P166"/>
  <c r="T175"/>
  <c r="R184"/>
  <c r="BK193"/>
  <c r="J193"/>
  <c r="J111"/>
  <c i="17" r="R148"/>
  <c r="BK162"/>
  <c r="J162"/>
  <c r="J103"/>
  <c r="BK172"/>
  <c r="J172"/>
  <c r="J104"/>
  <c r="T172"/>
  <c r="BK191"/>
  <c r="J191"/>
  <c r="J106"/>
  <c r="R224"/>
  <c r="BK237"/>
  <c r="J237"/>
  <c r="J110"/>
  <c r="BK253"/>
  <c r="J253"/>
  <c r="J111"/>
  <c r="R282"/>
  <c r="BK298"/>
  <c r="J298"/>
  <c r="J113"/>
  <c r="P305"/>
  <c r="BK317"/>
  <c r="J317"/>
  <c r="J115"/>
  <c r="T317"/>
  <c r="P327"/>
  <c r="R345"/>
  <c r="P350"/>
  <c r="R359"/>
  <c r="P365"/>
  <c i="18" r="BK133"/>
  <c r="J133"/>
  <c r="J102"/>
  <c r="BK159"/>
  <c r="J159"/>
  <c r="J105"/>
  <c r="BK170"/>
  <c r="J170"/>
  <c r="J106"/>
  <c r="BK174"/>
  <c r="J174"/>
  <c r="J107"/>
  <c i="19" r="P134"/>
  <c r="P133"/>
  <c r="R156"/>
  <c r="BK181"/>
  <c r="J181"/>
  <c r="J107"/>
  <c r="P206"/>
  <c i="20" r="T128"/>
  <c r="T127"/>
  <c r="T126"/>
  <c i="21" r="P133"/>
  <c r="T133"/>
  <c r="P147"/>
  <c r="R150"/>
  <c r="BK163"/>
  <c r="J163"/>
  <c r="J105"/>
  <c r="R163"/>
  <c r="BK168"/>
  <c r="J168"/>
  <c r="J107"/>
  <c r="T168"/>
  <c i="22" r="P129"/>
  <c r="P146"/>
  <c i="23" r="R133"/>
  <c r="T159"/>
  <c i="24" r="R133"/>
  <c r="R140"/>
  <c r="T169"/>
  <c i="25" r="P147"/>
  <c i="38" r="P164"/>
  <c i="39" r="T129"/>
  <c r="T176"/>
  <c i="40" r="P137"/>
  <c i="41" r="P217"/>
  <c i="46" r="R134"/>
  <c r="R133"/>
  <c r="T206"/>
  <c i="47" r="R141"/>
  <c i="49" r="BK124"/>
  <c r="J124"/>
  <c r="J98"/>
  <c i="50" r="T121"/>
  <c i="51" r="BK125"/>
  <c r="J125"/>
  <c r="J100"/>
  <c i="52" r="T125"/>
  <c r="T124"/>
  <c r="T123"/>
  <c i="53" r="R125"/>
  <c r="R124"/>
  <c r="R123"/>
  <c i="56" r="P126"/>
  <c i="57" r="BK125"/>
  <c i="2" r="R141"/>
  <c r="BK159"/>
  <c r="J159"/>
  <c r="J105"/>
  <c i="3" r="T129"/>
  <c r="P136"/>
  <c i="4" r="R135"/>
  <c r="P157"/>
  <c r="BK171"/>
  <c r="J171"/>
  <c r="J110"/>
  <c i="5" r="BK138"/>
  <c r="J138"/>
  <c r="J101"/>
  <c r="P152"/>
  <c i="6" r="P137"/>
  <c r="P148"/>
  <c r="T159"/>
  <c r="T164"/>
  <c r="BK193"/>
  <c r="J193"/>
  <c r="J109"/>
  <c r="T193"/>
  <c r="R202"/>
  <c i="7" r="R125"/>
  <c r="R124"/>
  <c r="R123"/>
  <c i="8" r="R140"/>
  <c r="T149"/>
  <c r="R164"/>
  <c r="R176"/>
  <c r="T192"/>
  <c r="R201"/>
  <c i="9" r="P134"/>
  <c r="BK140"/>
  <c r="J140"/>
  <c r="J103"/>
  <c r="P145"/>
  <c r="T145"/>
  <c r="BK151"/>
  <c r="J151"/>
  <c r="J107"/>
  <c r="P159"/>
  <c i="10" r="R148"/>
  <c r="BK182"/>
  <c r="J182"/>
  <c r="J105"/>
  <c r="P205"/>
  <c r="R215"/>
  <c r="P229"/>
  <c r="P228"/>
  <c r="T233"/>
  <c r="P241"/>
  <c r="R241"/>
  <c r="BK259"/>
  <c r="J259"/>
  <c r="J118"/>
  <c r="T259"/>
  <c r="R268"/>
  <c i="11" r="BK131"/>
  <c r="J131"/>
  <c r="J101"/>
  <c r="P174"/>
  <c r="P208"/>
  <c r="BK217"/>
  <c r="J217"/>
  <c r="J106"/>
  <c i="12" r="P148"/>
  <c r="P170"/>
  <c r="R182"/>
  <c r="P208"/>
  <c r="T248"/>
  <c r="T270"/>
  <c i="13" r="BK134"/>
  <c r="R229"/>
  <c r="BK248"/>
  <c r="J248"/>
  <c r="J105"/>
  <c r="P269"/>
  <c r="T282"/>
  <c i="14" r="BK133"/>
  <c r="BK132"/>
  <c r="J132"/>
  <c r="J101"/>
  <c i="15" r="T130"/>
  <c r="R155"/>
  <c r="R160"/>
  <c i="16" r="R144"/>
  <c r="R134"/>
  <c r="T163"/>
  <c r="T166"/>
  <c r="BK184"/>
  <c r="J184"/>
  <c r="J109"/>
  <c r="P184"/>
  <c r="P188"/>
  <c r="R193"/>
  <c i="17" r="P148"/>
  <c r="P172"/>
  <c r="P184"/>
  <c r="P191"/>
  <c r="T224"/>
  <c r="P237"/>
  <c r="P253"/>
  <c r="T282"/>
  <c r="P298"/>
  <c r="T305"/>
  <c r="P317"/>
  <c r="BK324"/>
  <c r="J324"/>
  <c r="J116"/>
  <c r="P324"/>
  <c r="T324"/>
  <c r="BK345"/>
  <c r="J345"/>
  <c r="J118"/>
  <c r="BK350"/>
  <c r="J350"/>
  <c r="J119"/>
  <c r="P359"/>
  <c r="BK365"/>
  <c r="J365"/>
  <c r="J122"/>
  <c i="18" r="T133"/>
  <c r="T159"/>
  <c r="R170"/>
  <c r="T174"/>
  <c i="19" r="R134"/>
  <c r="R133"/>
  <c r="T156"/>
  <c r="R175"/>
  <c r="T175"/>
  <c r="P181"/>
  <c r="T181"/>
  <c i="20" r="R128"/>
  <c r="R127"/>
  <c r="R126"/>
  <c i="21" r="BK133"/>
  <c r="R133"/>
  <c r="R132"/>
  <c r="R131"/>
  <c r="BK147"/>
  <c r="J147"/>
  <c r="J103"/>
  <c r="R147"/>
  <c r="T147"/>
  <c r="T150"/>
  <c r="P163"/>
  <c r="T163"/>
  <c r="P168"/>
  <c r="R168"/>
  <c i="22" r="T129"/>
  <c r="R146"/>
  <c i="23" r="P143"/>
  <c r="P150"/>
  <c r="BK174"/>
  <c r="J174"/>
  <c r="J107"/>
  <c i="24" r="BK130"/>
  <c r="J130"/>
  <c r="J101"/>
  <c r="BK140"/>
  <c r="J140"/>
  <c r="J103"/>
  <c r="T152"/>
  <c i="25" r="R147"/>
  <c i="26" r="BK157"/>
  <c r="J157"/>
  <c r="J103"/>
  <c r="BK191"/>
  <c r="J191"/>
  <c r="J105"/>
  <c r="R231"/>
  <c r="BK307"/>
  <c r="J307"/>
  <c r="J113"/>
  <c r="P340"/>
  <c r="P359"/>
  <c r="R370"/>
  <c i="27" r="T167"/>
  <c i="28" r="T133"/>
  <c i="29" r="R128"/>
  <c r="T172"/>
  <c i="30" r="BK159"/>
  <c r="J159"/>
  <c r="J106"/>
  <c i="31" r="BK152"/>
  <c r="J152"/>
  <c r="J102"/>
  <c r="R206"/>
  <c r="R304"/>
  <c r="BK341"/>
  <c r="J341"/>
  <c r="J117"/>
  <c r="P348"/>
  <c r="R369"/>
  <c r="R383"/>
  <c i="32" r="P134"/>
  <c r="P138"/>
  <c i="33" r="P128"/>
  <c r="P127"/>
  <c r="P126"/>
  <c i="1" r="AU140"/>
  <c i="34" r="P126"/>
  <c r="P125"/>
  <c i="1" r="AU141"/>
  <c i="35" r="T158"/>
  <c i="46" r="P206"/>
  <c i="47" r="P120"/>
  <c r="T132"/>
  <c r="T141"/>
  <c i="48" r="BK136"/>
  <c r="J136"/>
  <c r="J99"/>
  <c i="49" r="R139"/>
  <c r="BK157"/>
  <c r="J157"/>
  <c r="J102"/>
  <c i="50" r="BK121"/>
  <c r="J121"/>
  <c r="J98"/>
  <c r="P137"/>
  <c i="51" r="T125"/>
  <c r="T124"/>
  <c r="T123"/>
  <c i="56" r="BK126"/>
  <c r="J126"/>
  <c r="J100"/>
  <c i="58" r="R125"/>
  <c r="R124"/>
  <c r="R123"/>
  <c i="59" r="R125"/>
  <c r="R124"/>
  <c r="R123"/>
  <c i="60" r="R125"/>
  <c r="R124"/>
  <c r="R123"/>
  <c i="5" r="T138"/>
  <c r="T152"/>
  <c r="T151"/>
  <c i="6" r="T137"/>
  <c r="BK164"/>
  <c r="J164"/>
  <c r="J103"/>
  <c r="BK177"/>
  <c r="J177"/>
  <c r="J108"/>
  <c r="P202"/>
  <c i="8" r="P159"/>
  <c r="T176"/>
  <c r="T175"/>
  <c r="T197"/>
  <c i="9" r="T134"/>
  <c r="P151"/>
  <c r="P150"/>
  <c i="10" r="R157"/>
  <c r="R173"/>
  <c r="P202"/>
  <c r="T205"/>
  <c r="P233"/>
  <c r="T245"/>
  <c r="BK263"/>
  <c r="J263"/>
  <c r="J119"/>
  <c r="T268"/>
  <c i="11" r="R131"/>
  <c r="R174"/>
  <c r="P212"/>
  <c i="12" r="R148"/>
  <c r="BK173"/>
  <c r="J173"/>
  <c r="J106"/>
  <c r="T208"/>
  <c r="T244"/>
  <c r="P274"/>
  <c i="13" r="R170"/>
  <c r="R252"/>
  <c r="BK288"/>
  <c r="J288"/>
  <c r="J109"/>
  <c i="14" r="T153"/>
  <c r="BK214"/>
  <c r="J214"/>
  <c r="J107"/>
  <c i="15" r="BK130"/>
  <c i="16" r="P135"/>
  <c r="T135"/>
  <c r="R163"/>
  <c r="P175"/>
  <c r="R188"/>
  <c i="17" r="T148"/>
  <c r="R172"/>
  <c r="R184"/>
  <c r="BK224"/>
  <c r="J224"/>
  <c r="J107"/>
  <c r="T237"/>
  <c r="P282"/>
  <c r="T298"/>
  <c r="R327"/>
  <c r="T350"/>
  <c r="T365"/>
  <c i="18" r="P159"/>
  <c r="R174"/>
  <c i="19" r="BK156"/>
  <c r="J156"/>
  <c r="J105"/>
  <c r="R206"/>
  <c i="21" r="P150"/>
  <c i="22" r="BK136"/>
  <c r="J136"/>
  <c r="J102"/>
  <c r="BK146"/>
  <c r="J146"/>
  <c r="J103"/>
  <c r="P165"/>
  <c i="23" r="P133"/>
  <c r="BK150"/>
  <c r="J150"/>
  <c r="J104"/>
  <c r="R159"/>
  <c r="R174"/>
  <c i="24" r="P130"/>
  <c r="BK133"/>
  <c r="J133"/>
  <c r="J102"/>
  <c r="BK152"/>
  <c r="J152"/>
  <c r="J104"/>
  <c r="P169"/>
  <c i="25" r="P132"/>
  <c r="P131"/>
  <c r="T179"/>
  <c r="T178"/>
  <c i="31" r="T206"/>
  <c r="BK274"/>
  <c r="J274"/>
  <c r="J112"/>
  <c r="P323"/>
  <c r="P341"/>
  <c r="R348"/>
  <c r="P369"/>
  <c r="R379"/>
  <c r="BK394"/>
  <c r="J394"/>
  <c r="J126"/>
  <c i="32" r="T147"/>
  <c i="34" r="BK126"/>
  <c r="BK125"/>
  <c r="J125"/>
  <c i="35" r="BK134"/>
  <c r="J134"/>
  <c r="J102"/>
  <c i="42" r="P160"/>
  <c r="T184"/>
  <c r="BK238"/>
  <c r="J238"/>
  <c r="J108"/>
  <c r="P253"/>
  <c r="R305"/>
  <c r="T324"/>
  <c r="R339"/>
  <c r="R350"/>
  <c r="BK361"/>
  <c r="J361"/>
  <c r="J120"/>
  <c r="R368"/>
  <c r="T372"/>
  <c r="R383"/>
  <c i="44" r="R128"/>
  <c r="R127"/>
  <c r="R126"/>
  <c i="45" r="R126"/>
  <c r="R125"/>
  <c i="47" r="BK132"/>
  <c r="J132"/>
  <c r="J98"/>
  <c r="P141"/>
  <c i="58" r="P125"/>
  <c r="P124"/>
  <c r="P123"/>
  <c i="1" r="AU168"/>
  <c i="4" r="T143"/>
  <c r="R162"/>
  <c i="5" r="BK133"/>
  <c r="J133"/>
  <c r="J100"/>
  <c r="R152"/>
  <c i="12" r="T155"/>
  <c r="BK182"/>
  <c r="J182"/>
  <c r="J107"/>
  <c r="BK202"/>
  <c r="J202"/>
  <c r="J113"/>
  <c r="R232"/>
  <c r="R270"/>
  <c i="13" r="P170"/>
  <c r="P252"/>
  <c r="R288"/>
  <c i="14" r="BK153"/>
  <c r="J153"/>
  <c r="J104"/>
  <c r="R214"/>
  <c i="25" r="T147"/>
  <c i="26" r="BK149"/>
  <c r="J149"/>
  <c r="J102"/>
  <c r="T149"/>
  <c r="P181"/>
  <c r="T191"/>
  <c r="R201"/>
  <c r="BK255"/>
  <c r="J255"/>
  <c r="J111"/>
  <c r="P277"/>
  <c r="BK327"/>
  <c r="J327"/>
  <c r="J114"/>
  <c r="BK336"/>
  <c r="J336"/>
  <c r="J115"/>
  <c r="T336"/>
  <c r="T353"/>
  <c r="T359"/>
  <c r="P370"/>
  <c i="27" r="R132"/>
  <c r="R160"/>
  <c r="R167"/>
  <c r="P181"/>
  <c r="BK186"/>
  <c r="J186"/>
  <c r="J107"/>
  <c i="28" r="BK133"/>
  <c r="J133"/>
  <c r="J102"/>
  <c r="P139"/>
  <c r="BK170"/>
  <c r="J170"/>
  <c r="J105"/>
  <c i="29" r="BK128"/>
  <c r="BK172"/>
  <c r="J172"/>
  <c r="J103"/>
  <c i="30" r="R153"/>
  <c i="31" r="P160"/>
  <c r="T197"/>
  <c r="T250"/>
  <c r="T327"/>
  <c r="T341"/>
  <c r="R363"/>
  <c r="P379"/>
  <c r="P390"/>
  <c i="32" r="R138"/>
  <c i="35" r="R183"/>
  <c i="36" r="T151"/>
  <c r="R183"/>
  <c r="R205"/>
  <c r="R252"/>
  <c r="P300"/>
  <c r="BK350"/>
  <c r="J350"/>
  <c r="J114"/>
  <c r="BK364"/>
  <c r="J364"/>
  <c r="J116"/>
  <c r="T373"/>
  <c r="T398"/>
  <c r="T407"/>
  <c r="T422"/>
  <c i="38" r="R127"/>
  <c i="40" r="BK137"/>
  <c r="J137"/>
  <c r="J102"/>
  <c r="R145"/>
  <c i="41" r="BK217"/>
  <c r="J217"/>
  <c r="J108"/>
  <c i="42" r="T160"/>
  <c r="BK197"/>
  <c r="J197"/>
  <c r="J105"/>
  <c r="P238"/>
  <c r="T253"/>
  <c r="BK328"/>
  <c r="J328"/>
  <c r="J115"/>
  <c r="R343"/>
  <c r="T353"/>
  <c r="T368"/>
  <c r="P383"/>
  <c i="43" r="R148"/>
  <c i="44" r="T128"/>
  <c r="T127"/>
  <c r="T126"/>
  <c i="46" r="BK156"/>
  <c r="J156"/>
  <c r="J105"/>
  <c r="P181"/>
  <c i="47" r="T120"/>
  <c r="T119"/>
  <c i="48" r="T121"/>
  <c i="49" r="R124"/>
  <c r="R123"/>
  <c i="50" r="R137"/>
  <c i="54" r="T125"/>
  <c r="T124"/>
  <c r="T123"/>
  <c i="56" r="R126"/>
  <c i="60" r="T125"/>
  <c r="T124"/>
  <c r="T123"/>
  <c i="6" r="T148"/>
  <c r="R177"/>
  <c r="R176"/>
  <c r="R198"/>
  <c i="8" r="BK149"/>
  <c r="J149"/>
  <c r="J103"/>
  <c r="T159"/>
  <c r="R192"/>
  <c r="P201"/>
  <c i="9" r="R140"/>
  <c r="BK159"/>
  <c r="J159"/>
  <c r="J108"/>
  <c i="10" r="P157"/>
  <c r="P182"/>
  <c r="BK205"/>
  <c r="J205"/>
  <c r="J107"/>
  <c r="T215"/>
  <c r="T229"/>
  <c r="T228"/>
  <c r="BK233"/>
  <c r="J233"/>
  <c r="J115"/>
  <c r="BK245"/>
  <c r="J245"/>
  <c r="J117"/>
  <c r="P259"/>
  <c r="P263"/>
  <c r="BK268"/>
  <c r="J268"/>
  <c r="J121"/>
  <c i="11" r="T131"/>
  <c r="T144"/>
  <c r="R208"/>
  <c r="P217"/>
  <c i="12" r="BK170"/>
  <c r="J170"/>
  <c r="J105"/>
  <c r="R173"/>
  <c r="P202"/>
  <c r="T232"/>
  <c i="13" r="T170"/>
  <c r="BK252"/>
  <c r="J252"/>
  <c r="J106"/>
  <c i="14" r="T133"/>
  <c r="T132"/>
  <c r="BK172"/>
  <c r="J172"/>
  <c r="J105"/>
  <c r="T172"/>
  <c i="25" r="BK179"/>
  <c r="J179"/>
  <c r="J106"/>
  <c i="31" r="BK184"/>
  <c r="J184"/>
  <c r="J104"/>
  <c r="P197"/>
  <c r="BK250"/>
  <c r="T304"/>
  <c r="BK337"/>
  <c r="J337"/>
  <c r="J116"/>
  <c r="BK348"/>
  <c r="J348"/>
  <c r="J118"/>
  <c r="BK363"/>
  <c r="J363"/>
  <c r="J120"/>
  <c r="R375"/>
  <c r="T383"/>
  <c i="32" r="BK131"/>
  <c r="J131"/>
  <c r="J102"/>
  <c r="R147"/>
  <c i="33" r="T128"/>
  <c r="T127"/>
  <c r="T126"/>
  <c i="35" r="T134"/>
  <c r="T133"/>
  <c i="42" r="P184"/>
  <c r="R197"/>
  <c r="BK277"/>
  <c r="J277"/>
  <c r="J112"/>
  <c r="P328"/>
  <c r="T343"/>
  <c r="T361"/>
  <c r="P376"/>
  <c r="T387"/>
  <c i="43" r="BK155"/>
  <c r="J155"/>
  <c r="J105"/>
  <c i="46" r="R175"/>
  <c i="53" r="T125"/>
  <c r="T124"/>
  <c r="T123"/>
  <c i="54" r="R125"/>
  <c r="R124"/>
  <c r="R123"/>
  <c i="55" r="R125"/>
  <c r="R124"/>
  <c r="R123"/>
  <c i="56" r="T126"/>
  <c i="57" r="T125"/>
  <c r="T124"/>
  <c r="T123"/>
  <c i="2" r="P141"/>
  <c i="3" r="R129"/>
  <c r="T136"/>
  <c i="4" r="BK162"/>
  <c r="J162"/>
  <c r="J109"/>
  <c i="5" r="R138"/>
  <c r="BK152"/>
  <c r="J152"/>
  <c r="J107"/>
  <c i="6" r="BK159"/>
  <c r="J159"/>
  <c r="J102"/>
  <c r="T177"/>
  <c r="T176"/>
  <c r="T198"/>
  <c i="7" r="BK125"/>
  <c i="8" r="R149"/>
  <c r="P164"/>
  <c r="P197"/>
  <c i="9" r="T140"/>
  <c r="T159"/>
  <c i="10" r="T148"/>
  <c r="T182"/>
  <c r="R205"/>
  <c r="R233"/>
  <c r="R245"/>
  <c r="T263"/>
  <c i="11" r="P131"/>
  <c r="P144"/>
  <c r="BK208"/>
  <c r="J208"/>
  <c r="J104"/>
  <c r="T212"/>
  <c i="12" r="BK155"/>
  <c r="J155"/>
  <c r="J103"/>
  <c r="P173"/>
  <c r="P197"/>
  <c r="P232"/>
  <c r="P244"/>
  <c r="R266"/>
  <c r="R274"/>
  <c i="13" r="T229"/>
  <c r="P248"/>
  <c r="P282"/>
  <c i="15" r="P130"/>
  <c r="BK155"/>
  <c r="J155"/>
  <c r="J102"/>
  <c i="16" r="BK144"/>
  <c r="J144"/>
  <c r="J101"/>
  <c r="R166"/>
  <c r="BK188"/>
  <c r="J188"/>
  <c r="J110"/>
  <c r="T193"/>
  <c i="17" r="P162"/>
  <c r="T191"/>
  <c r="R237"/>
  <c r="BK282"/>
  <c r="J282"/>
  <c r="J112"/>
  <c r="R298"/>
  <c r="BK327"/>
  <c r="J327"/>
  <c r="J117"/>
  <c r="T345"/>
  <c r="R365"/>
  <c i="18" r="R159"/>
  <c r="P174"/>
  <c i="19" r="P156"/>
  <c r="BK206"/>
  <c r="J206"/>
  <c r="J108"/>
  <c i="21" r="BK150"/>
  <c r="J150"/>
  <c r="J104"/>
  <c i="22" r="BK129"/>
  <c r="J129"/>
  <c r="J101"/>
  <c r="R136"/>
  <c r="R165"/>
  <c i="23" r="T133"/>
  <c r="P159"/>
  <c r="P174"/>
  <c i="24" r="R130"/>
  <c r="P152"/>
  <c i="25" r="BK132"/>
  <c r="P179"/>
  <c r="P178"/>
  <c r="P130"/>
  <c i="1" r="AU129"/>
  <c i="26" r="P149"/>
  <c r="R181"/>
  <c r="T201"/>
  <c r="T277"/>
  <c r="T327"/>
  <c r="BK353"/>
  <c r="J353"/>
  <c r="J117"/>
  <c r="R362"/>
  <c i="27" r="P167"/>
  <c i="28" r="R170"/>
  <c i="29" r="P128"/>
  <c r="P172"/>
  <c i="30" r="P132"/>
  <c r="P131"/>
  <c r="P153"/>
  <c i="31" r="BK160"/>
  <c r="J160"/>
  <c r="J103"/>
  <c r="P206"/>
  <c r="R274"/>
  <c r="BK323"/>
  <c r="J323"/>
  <c r="J114"/>
  <c r="P337"/>
  <c r="P351"/>
  <c r="T369"/>
  <c r="T390"/>
  <c i="32" r="T131"/>
  <c r="R134"/>
  <c r="T138"/>
  <c i="33" r="R128"/>
  <c r="R127"/>
  <c r="R126"/>
  <c i="35" r="BK158"/>
  <c r="J158"/>
  <c r="J105"/>
  <c r="BK177"/>
  <c r="J177"/>
  <c r="J106"/>
  <c r="P177"/>
  <c r="T177"/>
  <c r="P219"/>
  <c i="36" r="T159"/>
  <c r="R214"/>
  <c r="R276"/>
  <c r="BK328"/>
  <c r="J328"/>
  <c r="J113"/>
  <c r="P354"/>
  <c r="P373"/>
  <c r="BK398"/>
  <c r="J398"/>
  <c r="J120"/>
  <c r="BK407"/>
  <c r="J407"/>
  <c r="J122"/>
  <c r="T411"/>
  <c r="R418"/>
  <c i="37" r="R128"/>
  <c r="R127"/>
  <c r="R126"/>
  <c i="38" r="T164"/>
  <c i="39" r="BK176"/>
  <c r="J176"/>
  <c r="J104"/>
  <c i="40" r="BK128"/>
  <c r="R137"/>
  <c i="41" r="BK134"/>
  <c r="R181"/>
  <c i="2" r="P131"/>
  <c r="BK150"/>
  <c r="J150"/>
  <c r="J104"/>
  <c r="R159"/>
  <c i="3" r="BK145"/>
  <c r="J145"/>
  <c r="J104"/>
  <c i="4" r="P135"/>
  <c r="R157"/>
  <c i="5" r="R133"/>
  <c i="6" r="R137"/>
  <c r="R136"/>
  <c r="R135"/>
  <c r="R159"/>
  <c r="P177"/>
  <c r="P198"/>
  <c i="8" r="T140"/>
  <c r="T139"/>
  <c r="BK164"/>
  <c r="J164"/>
  <c r="J105"/>
  <c r="BK192"/>
  <c r="J192"/>
  <c r="J111"/>
  <c r="BK201"/>
  <c r="J201"/>
  <c r="J113"/>
  <c i="9" r="R134"/>
  <c r="R133"/>
  <c r="R151"/>
  <c i="10" r="P148"/>
  <c r="T157"/>
  <c r="R182"/>
  <c r="R202"/>
  <c r="BK215"/>
  <c r="J215"/>
  <c r="J108"/>
  <c i="11" r="BK144"/>
  <c r="BK174"/>
  <c r="J174"/>
  <c r="J103"/>
  <c r="T208"/>
  <c r="R217"/>
  <c i="12" r="R155"/>
  <c r="R197"/>
  <c r="T202"/>
  <c r="BK248"/>
  <c r="J248"/>
  <c r="J117"/>
  <c r="BK270"/>
  <c r="J270"/>
  <c r="J120"/>
  <c i="13" r="P229"/>
  <c r="T269"/>
  <c i="14" r="P153"/>
  <c r="T178"/>
  <c i="31" r="R184"/>
  <c r="P250"/>
  <c r="BK327"/>
  <c r="J327"/>
  <c r="J115"/>
  <c r="R351"/>
  <c r="BK375"/>
  <c r="J375"/>
  <c r="J122"/>
  <c r="BK390"/>
  <c r="J390"/>
  <c r="J125"/>
  <c i="32" r="BK134"/>
  <c r="J134"/>
  <c r="J103"/>
  <c i="35" r="P134"/>
  <c r="P133"/>
  <c r="R177"/>
  <c r="P183"/>
  <c r="T183"/>
  <c i="36" r="R159"/>
  <c r="P214"/>
  <c r="P276"/>
  <c r="R328"/>
  <c r="T350"/>
  <c r="P364"/>
  <c r="T368"/>
  <c r="P398"/>
  <c r="R407"/>
  <c r="P418"/>
  <c i="39" r="P129"/>
  <c r="R176"/>
  <c i="42" r="R160"/>
  <c r="R184"/>
  <c r="T197"/>
  <c r="T238"/>
  <c r="R253"/>
  <c r="BK305"/>
  <c r="J305"/>
  <c r="J113"/>
  <c r="R328"/>
  <c r="P343"/>
  <c r="P353"/>
  <c r="P361"/>
  <c r="BK368"/>
  <c r="J368"/>
  <c r="J122"/>
  <c r="BK372"/>
  <c r="J372"/>
  <c r="J123"/>
  <c r="BK383"/>
  <c r="J383"/>
  <c r="J125"/>
  <c r="BK387"/>
  <c r="J387"/>
  <c r="J126"/>
  <c i="43" r="BK148"/>
  <c r="J148"/>
  <c r="J103"/>
  <c r="BK151"/>
  <c r="J151"/>
  <c r="J104"/>
  <c r="T155"/>
  <c i="44" r="BK128"/>
  <c r="BK127"/>
  <c r="J127"/>
  <c r="J101"/>
  <c i="46" r="BK134"/>
  <c r="J134"/>
  <c r="J102"/>
  <c r="T156"/>
  <c r="BK175"/>
  <c r="J175"/>
  <c r="J106"/>
  <c r="R181"/>
  <c i="50" r="BK137"/>
  <c r="J137"/>
  <c r="J99"/>
  <c i="51" r="P125"/>
  <c r="P124"/>
  <c r="P123"/>
  <c i="1" r="AU161"/>
  <c i="52" r="R125"/>
  <c r="R124"/>
  <c r="R123"/>
  <c i="53" r="P125"/>
  <c r="P124"/>
  <c r="P123"/>
  <c i="1" r="AU163"/>
  <c i="54" r="P125"/>
  <c r="P124"/>
  <c r="P123"/>
  <c i="1" r="AU164"/>
  <c i="55" r="P125"/>
  <c r="P124"/>
  <c r="P123"/>
  <c i="1" r="AU165"/>
  <c i="56" r="T131"/>
  <c i="57" r="R125"/>
  <c r="R124"/>
  <c r="R123"/>
  <c i="58" r="BK125"/>
  <c r="J125"/>
  <c r="J100"/>
  <c i="59" r="T125"/>
  <c r="T124"/>
  <c r="T123"/>
  <c i="4" r="P143"/>
  <c r="R171"/>
  <c i="5" r="R155"/>
  <c r="R151"/>
  <c i="15" r="P160"/>
  <c i="16" r="P144"/>
  <c r="P134"/>
  <c r="BK166"/>
  <c r="J166"/>
  <c r="J107"/>
  <c r="R175"/>
  <c r="T188"/>
  <c i="17" r="BK148"/>
  <c r="T162"/>
  <c r="BK184"/>
  <c r="J184"/>
  <c r="J105"/>
  <c r="T184"/>
  <c r="P224"/>
  <c r="R253"/>
  <c r="BK305"/>
  <c r="J305"/>
  <c r="J114"/>
  <c r="T327"/>
  <c r="R350"/>
  <c r="T359"/>
  <c i="18" r="P133"/>
  <c r="T170"/>
  <c i="19" r="BK134"/>
  <c r="J134"/>
  <c r="J102"/>
  <c r="P175"/>
  <c r="T206"/>
  <c i="20" r="BK128"/>
  <c r="J128"/>
  <c r="J102"/>
  <c i="22" r="T136"/>
  <c r="T165"/>
  <c i="23" r="BK133"/>
  <c r="J133"/>
  <c r="J102"/>
  <c r="T143"/>
  <c r="T150"/>
  <c i="24" r="T133"/>
  <c r="T140"/>
  <c r="BK169"/>
  <c r="J169"/>
  <c r="J105"/>
  <c i="25" r="T132"/>
  <c r="T131"/>
  <c r="T130"/>
  <c i="26" r="T157"/>
  <c r="P201"/>
  <c r="R255"/>
  <c r="R307"/>
  <c r="R340"/>
  <c r="T362"/>
  <c i="27" r="T132"/>
  <c r="T181"/>
  <c i="28" r="T139"/>
  <c i="29" r="R166"/>
  <c i="30" r="BK153"/>
  <c r="J153"/>
  <c r="J105"/>
  <c r="T153"/>
  <c i="31" r="T160"/>
  <c r="R197"/>
  <c r="T235"/>
  <c r="T274"/>
  <c r="T323"/>
  <c r="R341"/>
  <c r="P363"/>
  <c r="T379"/>
  <c i="32" r="R131"/>
  <c r="BK147"/>
  <c r="J147"/>
  <c r="J105"/>
  <c i="34" r="T126"/>
  <c r="T125"/>
  <c i="35" r="R134"/>
  <c r="R133"/>
  <c r="BK219"/>
  <c r="J219"/>
  <c r="J108"/>
  <c i="36" r="R151"/>
  <c r="R150"/>
  <c r="P183"/>
  <c r="T205"/>
  <c r="P252"/>
  <c r="T300"/>
  <c r="R350"/>
  <c r="BK373"/>
  <c r="J373"/>
  <c r="J118"/>
  <c r="R398"/>
  <c r="BK411"/>
  <c r="J411"/>
  <c r="J123"/>
  <c r="BK418"/>
  <c r="J418"/>
  <c r="J124"/>
  <c r="T418"/>
  <c i="37" r="BK128"/>
  <c r="J128"/>
  <c r="J102"/>
  <c i="39" r="R129"/>
  <c r="R128"/>
  <c r="R169"/>
  <c r="P176"/>
  <c i="40" r="R128"/>
  <c r="R127"/>
  <c r="T137"/>
  <c i="41" r="T134"/>
  <c r="T133"/>
  <c r="BK156"/>
  <c r="J156"/>
  <c r="J105"/>
  <c r="R156"/>
  <c r="BK181"/>
  <c r="J181"/>
  <c r="J107"/>
  <c r="R217"/>
  <c i="42" r="BK184"/>
  <c r="J184"/>
  <c r="J104"/>
  <c r="P197"/>
  <c r="R238"/>
  <c r="T305"/>
  <c r="P339"/>
  <c r="BK353"/>
  <c r="J353"/>
  <c r="J119"/>
  <c r="P364"/>
  <c r="BK376"/>
  <c r="J376"/>
  <c r="J124"/>
  <c i="43" r="R131"/>
  <c r="P151"/>
  <c i="45" r="P126"/>
  <c r="P125"/>
  <c i="1" r="AU154"/>
  <c i="46" r="P134"/>
  <c r="P133"/>
  <c r="R206"/>
  <c i="47" r="R132"/>
  <c i="48" r="P136"/>
  <c i="49" r="P124"/>
  <c r="T157"/>
  <c r="T156"/>
  <c i="50" r="T137"/>
  <c r="T120"/>
  <c r="T119"/>
  <c i="51" r="R125"/>
  <c r="R124"/>
  <c r="R123"/>
  <c i="52" r="BK125"/>
  <c r="J125"/>
  <c r="J100"/>
  <c i="53" r="BK125"/>
  <c i="55" r="BK125"/>
  <c i="57" r="P125"/>
  <c r="P124"/>
  <c r="P123"/>
  <c i="1" r="AU167"/>
  <c i="61" r="BK125"/>
  <c r="J125"/>
  <c r="J100"/>
  <c i="2" r="T131"/>
  <c r="R150"/>
  <c i="3" r="BK129"/>
  <c r="J129"/>
  <c r="J101"/>
  <c r="P145"/>
  <c r="P144"/>
  <c i="4" r="T162"/>
  <c i="5" r="P138"/>
  <c r="BK155"/>
  <c r="J155"/>
  <c r="J108"/>
  <c i="12" r="R170"/>
  <c r="T182"/>
  <c r="BK197"/>
  <c r="J197"/>
  <c r="J112"/>
  <c r="R202"/>
  <c r="P248"/>
  <c r="T266"/>
  <c i="13" r="T134"/>
  <c r="BK238"/>
  <c r="J238"/>
  <c r="J104"/>
  <c r="T252"/>
  <c r="BK282"/>
  <c r="J282"/>
  <c r="J108"/>
  <c i="14" r="R133"/>
  <c r="R132"/>
  <c r="P178"/>
  <c i="15" r="R130"/>
  <c r="R129"/>
  <c r="R128"/>
  <c r="T155"/>
  <c r="T160"/>
  <c i="16" r="P163"/>
  <c r="P162"/>
  <c r="BK175"/>
  <c r="J175"/>
  <c r="J108"/>
  <c r="T184"/>
  <c r="P193"/>
  <c i="17" r="R162"/>
  <c r="R191"/>
  <c r="T253"/>
  <c r="R305"/>
  <c r="R317"/>
  <c r="R324"/>
  <c r="P345"/>
  <c r="BK359"/>
  <c r="J359"/>
  <c r="J121"/>
  <c i="18" r="R133"/>
  <c r="R132"/>
  <c r="R131"/>
  <c r="P170"/>
  <c i="19" r="T134"/>
  <c r="T133"/>
  <c r="BK175"/>
  <c r="J175"/>
  <c r="J106"/>
  <c r="R181"/>
  <c r="R155"/>
  <c r="R132"/>
  <c i="20" r="P128"/>
  <c r="P127"/>
  <c r="P126"/>
  <c i="1" r="AU121"/>
  <c i="22" r="P136"/>
  <c r="BK165"/>
  <c r="J165"/>
  <c r="J104"/>
  <c i="23" r="R143"/>
  <c r="R150"/>
  <c i="24" r="T130"/>
  <c r="T129"/>
  <c r="P140"/>
  <c r="R169"/>
  <c i="26" r="P157"/>
  <c r="P191"/>
  <c r="T231"/>
  <c r="BK277"/>
  <c r="J277"/>
  <c r="J112"/>
  <c r="P327"/>
  <c r="R336"/>
  <c r="BK359"/>
  <c r="J359"/>
  <c r="J118"/>
  <c r="T370"/>
  <c i="27" r="BK160"/>
  <c r="J160"/>
  <c r="J102"/>
  <c i="28" r="BK139"/>
  <c r="J139"/>
  <c r="J103"/>
  <c i="29" r="T128"/>
  <c i="30" r="BK132"/>
  <c r="R159"/>
  <c i="31" r="R152"/>
  <c r="T184"/>
  <c r="BK235"/>
  <c r="J235"/>
  <c r="J108"/>
  <c r="P274"/>
  <c r="R327"/>
  <c r="BK379"/>
  <c r="J379"/>
  <c r="J123"/>
  <c r="R394"/>
  <c i="32" r="P147"/>
  <c i="38" r="T127"/>
  <c r="T126"/>
  <c i="39" r="P169"/>
  <c i="40" r="P128"/>
  <c r="P127"/>
  <c i="1" r="AU148"/>
  <c i="40" r="P145"/>
  <c i="41" r="P134"/>
  <c r="P133"/>
  <c r="T181"/>
  <c i="42" r="BK160"/>
  <c r="J160"/>
  <c r="J103"/>
  <c r="T207"/>
  <c r="T277"/>
  <c r="BK324"/>
  <c r="J324"/>
  <c r="J114"/>
  <c r="BK343"/>
  <c r="J343"/>
  <c r="J117"/>
  <c r="R353"/>
  <c r="T364"/>
  <c r="T376"/>
  <c i="43" r="BK131"/>
  <c r="BK130"/>
  <c r="J130"/>
  <c r="J101"/>
  <c r="R151"/>
  <c i="46" r="P156"/>
  <c r="T181"/>
  <c i="47" r="P132"/>
  <c i="48" r="R136"/>
  <c i="49" r="T139"/>
  <c r="P157"/>
  <c r="P156"/>
  <c i="50" r="P121"/>
  <c r="P120"/>
  <c r="P119"/>
  <c i="1" r="AU159"/>
  <c i="54" r="BK125"/>
  <c i="2" r="BK141"/>
  <c r="J141"/>
  <c r="J103"/>
  <c r="P150"/>
  <c r="T159"/>
  <c i="3" r="BK136"/>
  <c r="J136"/>
  <c r="J102"/>
  <c r="T145"/>
  <c r="T144"/>
  <c i="4" r="T135"/>
  <c r="T134"/>
  <c r="T133"/>
  <c r="T157"/>
  <c r="T156"/>
  <c r="T171"/>
  <c i="5" r="T133"/>
  <c r="T132"/>
  <c r="T131"/>
  <c r="P155"/>
  <c i="6" r="BK148"/>
  <c r="J148"/>
  <c r="J101"/>
  <c r="P164"/>
  <c r="P193"/>
  <c r="BK202"/>
  <c r="J202"/>
  <c r="J111"/>
  <c i="7" r="P125"/>
  <c r="P124"/>
  <c r="P123"/>
  <c i="1" r="AU102"/>
  <c i="8" r="P140"/>
  <c r="P139"/>
  <c r="R159"/>
  <c r="P176"/>
  <c r="P175"/>
  <c r="R197"/>
  <c i="9" r="BK145"/>
  <c r="J145"/>
  <c r="J104"/>
  <c r="R159"/>
  <c i="10" r="BK148"/>
  <c r="J148"/>
  <c r="J102"/>
  <c r="BK173"/>
  <c r="J173"/>
  <c r="J104"/>
  <c r="T173"/>
  <c r="T202"/>
  <c r="P215"/>
  <c r="R229"/>
  <c r="R228"/>
  <c r="BK241"/>
  <c r="J241"/>
  <c r="J116"/>
  <c r="T241"/>
  <c r="R259"/>
  <c r="P268"/>
  <c i="11" r="R144"/>
  <c r="BK212"/>
  <c r="J212"/>
  <c r="J105"/>
  <c r="T217"/>
  <c i="12" r="T148"/>
  <c r="P182"/>
  <c r="T197"/>
  <c r="BK232"/>
  <c r="J232"/>
  <c r="J115"/>
  <c r="R244"/>
  <c r="P270"/>
  <c i="13" r="P134"/>
  <c r="P133"/>
  <c i="1" r="AU112"/>
  <c i="13" r="P238"/>
  <c r="R248"/>
  <c r="P288"/>
  <c i="14" r="P133"/>
  <c r="P132"/>
  <c r="P172"/>
  <c r="T214"/>
  <c i="26" r="R149"/>
  <c r="T181"/>
  <c r="BK231"/>
  <c r="J231"/>
  <c r="J108"/>
  <c r="T255"/>
  <c r="T254"/>
  <c r="T307"/>
  <c r="T340"/>
  <c r="BK362"/>
  <c r="J362"/>
  <c r="J119"/>
  <c i="27" r="BK132"/>
  <c r="J132"/>
  <c r="J101"/>
  <c r="BK167"/>
  <c r="J167"/>
  <c r="J105"/>
  <c r="R186"/>
  <c i="28" r="P133"/>
  <c r="P170"/>
  <c i="29" r="P166"/>
  <c i="30" r="T132"/>
  <c r="T131"/>
  <c r="T159"/>
  <c i="31" r="P152"/>
  <c r="P184"/>
  <c r="R235"/>
  <c r="P304"/>
  <c r="R337"/>
  <c r="T348"/>
  <c r="BK369"/>
  <c r="J369"/>
  <c r="J121"/>
  <c r="BK383"/>
  <c r="J383"/>
  <c r="J124"/>
  <c r="R390"/>
  <c i="32" r="T134"/>
  <c i="33" r="BK128"/>
  <c r="BK127"/>
  <c r="BK126"/>
  <c r="J126"/>
  <c r="J100"/>
  <c i="34" r="R126"/>
  <c r="R125"/>
  <c i="35" r="T219"/>
  <c i="36" r="BK151"/>
  <c r="J151"/>
  <c r="J102"/>
  <c r="P159"/>
  <c r="T183"/>
  <c r="BK214"/>
  <c r="J214"/>
  <c r="J107"/>
  <c r="T252"/>
  <c r="T276"/>
  <c r="P328"/>
  <c r="P350"/>
  <c r="T354"/>
  <c r="R364"/>
  <c r="P368"/>
  <c r="BK390"/>
  <c r="J390"/>
  <c r="J119"/>
  <c r="T390"/>
  <c r="P404"/>
  <c r="P407"/>
  <c r="R411"/>
  <c r="R422"/>
  <c i="37" r="P128"/>
  <c r="P127"/>
  <c r="P126"/>
  <c i="1" r="AU145"/>
  <c i="38" r="BK127"/>
  <c r="BK126"/>
  <c r="J126"/>
  <c r="BK164"/>
  <c r="J164"/>
  <c r="J102"/>
  <c i="39" r="BK129"/>
  <c r="J129"/>
  <c r="J101"/>
  <c r="BK169"/>
  <c r="J169"/>
  <c r="J103"/>
  <c r="T169"/>
  <c i="41" r="R134"/>
  <c r="R133"/>
  <c r="P156"/>
  <c r="T156"/>
  <c r="BK175"/>
  <c r="J175"/>
  <c r="J106"/>
  <c r="P175"/>
  <c r="R175"/>
  <c r="T175"/>
  <c r="T217"/>
  <c i="42" r="T152"/>
  <c r="T151"/>
  <c r="BK207"/>
  <c r="J207"/>
  <c r="J107"/>
  <c r="P277"/>
  <c r="T328"/>
  <c r="T350"/>
  <c r="R364"/>
  <c r="R372"/>
  <c r="P387"/>
  <c i="43" r="P131"/>
  <c r="T151"/>
  <c i="46" r="R156"/>
  <c r="R155"/>
  <c r="P175"/>
  <c r="T175"/>
  <c i="47" r="BK120"/>
  <c r="J120"/>
  <c r="J97"/>
  <c r="BK141"/>
  <c r="J141"/>
  <c r="J99"/>
  <c i="48" r="P121"/>
  <c i="49" r="P139"/>
  <c i="56" r="BK131"/>
  <c r="J131"/>
  <c r="J101"/>
  <c i="61" r="T125"/>
  <c r="T124"/>
  <c r="T123"/>
  <c i="2" r="R131"/>
  <c r="T150"/>
  <c i="3" r="P129"/>
  <c r="R136"/>
  <c i="4" r="BK135"/>
  <c i="13" r="BK229"/>
  <c r="J229"/>
  <c r="J103"/>
  <c r="R269"/>
  <c i="14" r="R153"/>
  <c r="R178"/>
  <c i="24" r="P133"/>
  <c r="R152"/>
  <c i="25" r="R132"/>
  <c r="R131"/>
  <c i="26" r="BK181"/>
  <c r="J181"/>
  <c r="J104"/>
  <c r="BK201"/>
  <c r="J201"/>
  <c r="J107"/>
  <c r="P255"/>
  <c r="P254"/>
  <c r="P307"/>
  <c r="P336"/>
  <c r="P353"/>
  <c r="P362"/>
  <c i="27" r="P160"/>
  <c r="P186"/>
  <c i="28" r="BK160"/>
  <c r="J160"/>
  <c r="J104"/>
  <c i="29" r="BK166"/>
  <c r="J166"/>
  <c r="J102"/>
  <c r="T166"/>
  <c i="30" r="R132"/>
  <c r="R131"/>
  <c r="P159"/>
  <c i="31" r="T152"/>
  <c r="T151"/>
  <c r="BK206"/>
  <c r="J206"/>
  <c r="J107"/>
  <c r="R250"/>
  <c r="P327"/>
  <c r="BK351"/>
  <c r="J351"/>
  <c r="J119"/>
  <c r="T363"/>
  <c r="T375"/>
  <c r="T394"/>
  <c i="35" r="R158"/>
  <c r="R219"/>
  <c i="36" r="BK159"/>
  <c r="J159"/>
  <c r="J103"/>
  <c r="P205"/>
  <c r="T214"/>
  <c r="BK276"/>
  <c r="BK300"/>
  <c r="J300"/>
  <c r="J112"/>
  <c r="T328"/>
  <c r="R354"/>
  <c r="BK368"/>
  <c r="J368"/>
  <c r="J117"/>
  <c r="R373"/>
  <c r="P390"/>
  <c r="BK404"/>
  <c r="J404"/>
  <c r="J121"/>
  <c r="R404"/>
  <c r="P411"/>
  <c r="BK422"/>
  <c r="J422"/>
  <c r="J125"/>
  <c i="38" r="P127"/>
  <c r="P126"/>
  <c i="1" r="AU146"/>
  <c i="40" r="T128"/>
  <c r="T127"/>
  <c r="BK145"/>
  <c r="J145"/>
  <c r="J103"/>
  <c r="T145"/>
  <c i="42" r="BK152"/>
  <c r="J152"/>
  <c r="J102"/>
  <c r="P152"/>
  <c r="R207"/>
  <c r="BK253"/>
  <c r="J253"/>
  <c r="J111"/>
  <c r="P305"/>
  <c r="P324"/>
  <c r="BK339"/>
  <c r="J339"/>
  <c r="J116"/>
  <c r="P350"/>
  <c r="R361"/>
  <c r="P368"/>
  <c r="R376"/>
  <c r="T383"/>
  <c i="43" r="T131"/>
  <c r="T130"/>
  <c r="T129"/>
  <c r="T148"/>
  <c r="P155"/>
  <c i="44" r="P128"/>
  <c r="P127"/>
  <c r="P126"/>
  <c i="1" r="AU153"/>
  <c i="45" r="T126"/>
  <c r="T125"/>
  <c i="46" r="BK206"/>
  <c r="J206"/>
  <c r="J108"/>
  <c i="48" r="BK121"/>
  <c r="J121"/>
  <c r="J98"/>
  <c r="R121"/>
  <c r="R120"/>
  <c r="R119"/>
  <c i="49" r="BK139"/>
  <c r="J139"/>
  <c r="J99"/>
  <c r="R157"/>
  <c r="R156"/>
  <c i="56" r="R131"/>
  <c i="59" r="P125"/>
  <c r="P124"/>
  <c r="P123"/>
  <c i="1" r="AU169"/>
  <c i="60" r="BK125"/>
  <c i="61" r="P125"/>
  <c r="P124"/>
  <c r="P123"/>
  <c i="1" r="AU171"/>
  <c i="2" r="T141"/>
  <c r="P159"/>
  <c i="3" r="R145"/>
  <c r="R144"/>
  <c i="4" r="R143"/>
  <c r="BK157"/>
  <c r="J157"/>
  <c r="J108"/>
  <c r="P171"/>
  <c i="12" r="P155"/>
  <c r="T170"/>
  <c r="BK208"/>
  <c r="J208"/>
  <c r="J114"/>
  <c r="R248"/>
  <c r="P266"/>
  <c r="T274"/>
  <c i="13" r="BK170"/>
  <c r="J170"/>
  <c r="J102"/>
  <c r="R238"/>
  <c r="BK269"/>
  <c r="J269"/>
  <c r="J107"/>
  <c r="T288"/>
  <c i="14" r="BK178"/>
  <c r="J178"/>
  <c r="J106"/>
  <c i="22" r="R129"/>
  <c r="R128"/>
  <c r="T146"/>
  <c i="23" r="BK143"/>
  <c r="J143"/>
  <c r="J103"/>
  <c r="BK159"/>
  <c r="J159"/>
  <c r="J105"/>
  <c r="T174"/>
  <c i="25" r="BK147"/>
  <c r="J147"/>
  <c r="J103"/>
  <c r="R179"/>
  <c r="R178"/>
  <c i="26" r="R157"/>
  <c r="R191"/>
  <c r="P231"/>
  <c r="R277"/>
  <c r="R327"/>
  <c r="BK340"/>
  <c r="J340"/>
  <c r="J116"/>
  <c r="R353"/>
  <c r="R359"/>
  <c r="BK370"/>
  <c r="J370"/>
  <c r="J120"/>
  <c i="27" r="P132"/>
  <c r="P131"/>
  <c i="1" r="AU133"/>
  <c i="27" r="T160"/>
  <c r="BK181"/>
  <c r="J181"/>
  <c r="J106"/>
  <c r="R181"/>
  <c r="T186"/>
  <c i="28" r="R133"/>
  <c r="R139"/>
  <c r="P160"/>
  <c r="R160"/>
  <c r="T160"/>
  <c r="T170"/>
  <c r="BK193"/>
  <c r="J193"/>
  <c r="J106"/>
  <c r="P193"/>
  <c r="R193"/>
  <c r="T193"/>
  <c r="BK203"/>
  <c r="J203"/>
  <c r="J107"/>
  <c r="P203"/>
  <c r="R203"/>
  <c r="T203"/>
  <c i="29" r="R172"/>
  <c i="31" r="R160"/>
  <c r="BK197"/>
  <c r="J197"/>
  <c r="J105"/>
  <c r="P235"/>
  <c r="BK304"/>
  <c r="J304"/>
  <c r="J113"/>
  <c r="R323"/>
  <c r="T337"/>
  <c r="T351"/>
  <c r="P375"/>
  <c r="P383"/>
  <c r="P394"/>
  <c i="32" r="P131"/>
  <c r="P130"/>
  <c r="P129"/>
  <c i="1" r="AU139"/>
  <c i="32" r="BK138"/>
  <c r="J138"/>
  <c r="J104"/>
  <c i="35" r="P158"/>
  <c r="P157"/>
  <c r="BK183"/>
  <c r="J183"/>
  <c r="J107"/>
  <c i="36" r="P151"/>
  <c r="P150"/>
  <c r="BK183"/>
  <c r="J183"/>
  <c r="J104"/>
  <c r="BK205"/>
  <c r="J205"/>
  <c r="J105"/>
  <c r="BK252"/>
  <c r="J252"/>
  <c r="J108"/>
  <c r="R300"/>
  <c r="BK354"/>
  <c r="J354"/>
  <c r="J115"/>
  <c r="T364"/>
  <c r="R368"/>
  <c r="R390"/>
  <c r="T404"/>
  <c r="P422"/>
  <c i="37" r="T128"/>
  <c r="T127"/>
  <c r="T126"/>
  <c i="38" r="R164"/>
  <c i="41" r="P181"/>
  <c i="42" r="R152"/>
  <c r="P207"/>
  <c r="R277"/>
  <c r="R324"/>
  <c r="T339"/>
  <c r="BK350"/>
  <c r="J350"/>
  <c r="J118"/>
  <c r="BK364"/>
  <c r="J364"/>
  <c r="J121"/>
  <c r="P372"/>
  <c r="R387"/>
  <c i="43" r="P148"/>
  <c r="R155"/>
  <c i="45" r="BK126"/>
  <c r="BK125"/>
  <c r="J125"/>
  <c r="J100"/>
  <c i="46" r="T134"/>
  <c r="T133"/>
  <c r="BK181"/>
  <c r="J181"/>
  <c r="J107"/>
  <c i="47" r="R120"/>
  <c r="R119"/>
  <c i="48" r="T136"/>
  <c i="49" r="T124"/>
  <c r="T123"/>
  <c r="T122"/>
  <c i="50" r="R121"/>
  <c r="R120"/>
  <c r="R119"/>
  <c i="52" r="P125"/>
  <c r="P124"/>
  <c r="P123"/>
  <c i="1" r="AU162"/>
  <c i="55" r="T125"/>
  <c r="T124"/>
  <c r="T123"/>
  <c i="56" r="P131"/>
  <c i="58" r="T125"/>
  <c r="T124"/>
  <c r="T123"/>
  <c i="59" r="BK125"/>
  <c r="J125"/>
  <c r="J100"/>
  <c i="60" r="P125"/>
  <c r="P124"/>
  <c r="P123"/>
  <c i="1" r="AU170"/>
  <c i="61" r="R125"/>
  <c r="R124"/>
  <c r="R123"/>
  <c i="62" r="BK118"/>
  <c r="J118"/>
  <c r="J97"/>
  <c r="P118"/>
  <c r="P117"/>
  <c i="1" r="AU172"/>
  <c i="62" r="R118"/>
  <c r="R117"/>
  <c r="T118"/>
  <c r="T117"/>
  <c i="6" r="BK174"/>
  <c r="J174"/>
  <c r="J106"/>
  <c r="BK209"/>
  <c r="J209"/>
  <c r="J113"/>
  <c i="9" r="BK148"/>
  <c r="J148"/>
  <c r="J105"/>
  <c i="15" r="BK153"/>
  <c r="J153"/>
  <c r="J101"/>
  <c i="16" r="BK158"/>
  <c r="J158"/>
  <c r="J103"/>
  <c i="19" r="BK153"/>
  <c r="J153"/>
  <c r="J103"/>
  <c i="21" r="BK166"/>
  <c r="J166"/>
  <c r="J106"/>
  <c i="4" r="BK151"/>
  <c r="J151"/>
  <c r="J104"/>
  <c i="5" r="BK146"/>
  <c r="J146"/>
  <c r="J103"/>
  <c i="6" r="BK171"/>
  <c r="J171"/>
  <c r="J104"/>
  <c i="10" r="BK226"/>
  <c r="J226"/>
  <c r="J111"/>
  <c i="12" r="BK277"/>
  <c r="J277"/>
  <c r="J122"/>
  <c i="15" r="BK158"/>
  <c r="J158"/>
  <c r="J103"/>
  <c r="BK170"/>
  <c r="J170"/>
  <c r="J106"/>
  <c i="16" r="BK156"/>
  <c r="J156"/>
  <c r="J102"/>
  <c i="25" r="BK176"/>
  <c r="J176"/>
  <c r="J104"/>
  <c i="46" r="BK153"/>
  <c r="J153"/>
  <c r="J103"/>
  <c i="8" r="BK208"/>
  <c r="J208"/>
  <c r="J114"/>
  <c i="12" r="BK168"/>
  <c r="J168"/>
  <c r="J104"/>
  <c r="BK191"/>
  <c r="J191"/>
  <c r="J108"/>
  <c r="BK264"/>
  <c r="J264"/>
  <c r="J118"/>
  <c i="15" r="BK167"/>
  <c r="J167"/>
  <c r="J105"/>
  <c i="57" r="BK156"/>
  <c r="J156"/>
  <c r="J101"/>
  <c i="60" r="BK141"/>
  <c r="J141"/>
  <c r="J101"/>
  <c i="4" r="BK174"/>
  <c r="J174"/>
  <c r="J111"/>
  <c i="5" r="BK149"/>
  <c r="J149"/>
  <c r="J105"/>
  <c i="35" r="BK155"/>
  <c r="J155"/>
  <c r="J103"/>
  <c i="56" r="BK146"/>
  <c r="J146"/>
  <c r="J102"/>
  <c i="8" r="BK173"/>
  <c r="J173"/>
  <c r="J108"/>
  <c i="10" r="BK271"/>
  <c r="J271"/>
  <c r="J122"/>
  <c i="4" r="BK141"/>
  <c r="J141"/>
  <c r="J101"/>
  <c i="7" r="BK131"/>
  <c r="J131"/>
  <c r="J101"/>
  <c i="10" r="BK223"/>
  <c r="J223"/>
  <c r="J109"/>
  <c i="17" r="BK357"/>
  <c r="J357"/>
  <c r="J120"/>
  <c i="39" r="BK167"/>
  <c r="J167"/>
  <c r="J102"/>
  <c i="6" r="BK207"/>
  <c r="J207"/>
  <c r="J112"/>
  <c i="8" r="BK170"/>
  <c r="J170"/>
  <c r="J106"/>
  <c i="10" r="BK266"/>
  <c r="J266"/>
  <c r="J120"/>
  <c i="31" r="BK204"/>
  <c r="J204"/>
  <c r="J106"/>
  <c i="42" r="BK205"/>
  <c r="J205"/>
  <c r="J106"/>
  <c i="51" r="BK162"/>
  <c r="J162"/>
  <c r="J101"/>
  <c i="53" r="BK141"/>
  <c r="J141"/>
  <c r="J101"/>
  <c i="54" r="BK136"/>
  <c r="J136"/>
  <c r="J101"/>
  <c i="58" r="BK153"/>
  <c r="J153"/>
  <c r="J101"/>
  <c i="16" r="BK160"/>
  <c r="J160"/>
  <c r="J104"/>
  <c i="17" r="BK234"/>
  <c r="J234"/>
  <c r="J108"/>
  <c i="18" r="BK157"/>
  <c r="J157"/>
  <c r="J104"/>
  <c i="42" r="BK250"/>
  <c r="J250"/>
  <c r="J109"/>
  <c i="49" r="BK154"/>
  <c r="J154"/>
  <c r="J100"/>
  <c i="55" r="BK136"/>
  <c r="J136"/>
  <c r="J101"/>
  <c i="18" r="BK155"/>
  <c r="J155"/>
  <c r="J103"/>
  <c i="30" r="BK150"/>
  <c r="J150"/>
  <c r="J103"/>
  <c i="59" r="BK153"/>
  <c r="J153"/>
  <c r="J101"/>
  <c i="4" r="BK149"/>
  <c r="J149"/>
  <c r="J103"/>
  <c r="BK154"/>
  <c r="J154"/>
  <c r="J106"/>
  <c i="5" r="BK144"/>
  <c r="J144"/>
  <c r="J102"/>
  <c i="26" r="BK378"/>
  <c r="J378"/>
  <c r="J123"/>
  <c i="41" r="BK153"/>
  <c r="J153"/>
  <c r="J103"/>
  <c i="26" r="BK375"/>
  <c r="J375"/>
  <c r="J121"/>
  <c i="31" r="BK247"/>
  <c r="J247"/>
  <c r="J109"/>
  <c i="5" r="BK164"/>
  <c r="J164"/>
  <c r="J109"/>
  <c i="12" r="BK194"/>
  <c r="BK193"/>
  <c r="J193"/>
  <c r="J109"/>
  <c i="23" r="BK172"/>
  <c r="J172"/>
  <c r="J106"/>
  <c i="26" r="BK199"/>
  <c r="J199"/>
  <c r="J106"/>
  <c r="BK252"/>
  <c r="J252"/>
  <c r="J109"/>
  <c i="27" r="BK163"/>
  <c r="J163"/>
  <c r="J103"/>
  <c r="BK165"/>
  <c r="J165"/>
  <c r="J104"/>
  <c i="36" r="BK212"/>
  <c r="J212"/>
  <c r="J106"/>
  <c r="BK273"/>
  <c r="J273"/>
  <c r="J109"/>
  <c i="52" r="BK141"/>
  <c r="J141"/>
  <c r="J101"/>
  <c i="61" r="BK134"/>
  <c r="J134"/>
  <c r="J101"/>
  <c i="62" r="E85"/>
  <c r="BF119"/>
  <c i="61" r="BK124"/>
  <c r="BK123"/>
  <c r="J123"/>
  <c r="J98"/>
  <c i="62" r="F114"/>
  <c r="J89"/>
  <c r="BF120"/>
  <c i="60" r="J125"/>
  <c r="J100"/>
  <c i="61" r="E85"/>
  <c r="F94"/>
  <c r="BF127"/>
  <c r="BF131"/>
  <c r="BF132"/>
  <c r="BF133"/>
  <c r="J91"/>
  <c r="BF126"/>
  <c r="BF128"/>
  <c r="BF130"/>
  <c r="BF129"/>
  <c r="BF135"/>
  <c i="60" r="J117"/>
  <c r="BF135"/>
  <c r="BF136"/>
  <c r="E85"/>
  <c r="F94"/>
  <c r="BF127"/>
  <c r="BF142"/>
  <c i="59" r="BK124"/>
  <c r="BK123"/>
  <c r="J123"/>
  <c r="J98"/>
  <c i="60" r="BF126"/>
  <c r="BF129"/>
  <c r="BF128"/>
  <c r="BF132"/>
  <c r="BF133"/>
  <c r="BF139"/>
  <c r="BF131"/>
  <c r="BF134"/>
  <c r="BF137"/>
  <c r="BF138"/>
  <c r="BF140"/>
  <c i="58" r="BK124"/>
  <c r="J124"/>
  <c r="J99"/>
  <c i="59" r="E111"/>
  <c r="BF130"/>
  <c r="BF136"/>
  <c r="BF138"/>
  <c r="BF142"/>
  <c r="BF144"/>
  <c r="BF154"/>
  <c r="J91"/>
  <c r="BF129"/>
  <c r="BF133"/>
  <c r="BF150"/>
  <c r="BF128"/>
  <c r="BF134"/>
  <c r="BF135"/>
  <c r="BF143"/>
  <c r="BF149"/>
  <c r="F94"/>
  <c r="BF126"/>
  <c r="BF127"/>
  <c r="BF137"/>
  <c r="BF139"/>
  <c r="BF140"/>
  <c r="BF141"/>
  <c r="BF145"/>
  <c r="BF148"/>
  <c r="BF151"/>
  <c r="BF152"/>
  <c r="BF132"/>
  <c r="BF146"/>
  <c r="BF147"/>
  <c i="57" r="J125"/>
  <c r="J100"/>
  <c i="58" r="J91"/>
  <c r="BF132"/>
  <c r="BF134"/>
  <c r="BF135"/>
  <c r="E85"/>
  <c r="BF127"/>
  <c r="BF136"/>
  <c r="BF140"/>
  <c r="BF152"/>
  <c r="F94"/>
  <c r="BF126"/>
  <c r="BF128"/>
  <c r="BF129"/>
  <c r="BF130"/>
  <c r="BF137"/>
  <c r="BF138"/>
  <c r="BF141"/>
  <c r="BF142"/>
  <c r="BF144"/>
  <c r="BF146"/>
  <c r="BF147"/>
  <c r="BF148"/>
  <c r="BF150"/>
  <c r="BF151"/>
  <c r="BF133"/>
  <c r="BF139"/>
  <c r="BF143"/>
  <c r="BF145"/>
  <c r="BF149"/>
  <c r="BF154"/>
  <c i="57" r="E85"/>
  <c r="F94"/>
  <c r="BF133"/>
  <c r="BF140"/>
  <c r="BF146"/>
  <c r="J91"/>
  <c r="BF127"/>
  <c r="BF130"/>
  <c r="BF134"/>
  <c r="BF135"/>
  <c r="BF138"/>
  <c r="BF141"/>
  <c r="BF142"/>
  <c r="BF144"/>
  <c r="BF147"/>
  <c r="BF149"/>
  <c r="BF150"/>
  <c r="BF151"/>
  <c r="BF152"/>
  <c r="BF153"/>
  <c r="BF154"/>
  <c r="BF157"/>
  <c r="BF126"/>
  <c r="BF128"/>
  <c r="BF129"/>
  <c r="BF132"/>
  <c r="BF136"/>
  <c r="BF137"/>
  <c r="BF139"/>
  <c r="BF143"/>
  <c r="BF145"/>
  <c r="BF148"/>
  <c r="BF155"/>
  <c i="56" r="BF147"/>
  <c i="55" r="J125"/>
  <c r="J100"/>
  <c i="56" r="E85"/>
  <c r="F94"/>
  <c r="J118"/>
  <c r="BF130"/>
  <c r="BF134"/>
  <c r="BF127"/>
  <c r="BF133"/>
  <c r="BF136"/>
  <c r="BF139"/>
  <c r="BF140"/>
  <c r="BF141"/>
  <c r="BF143"/>
  <c r="BF145"/>
  <c r="BF129"/>
  <c r="BF132"/>
  <c r="BF135"/>
  <c r="BF137"/>
  <c r="BF138"/>
  <c r="BF142"/>
  <c r="BF144"/>
  <c i="55" r="F120"/>
  <c i="54" r="J125"/>
  <c r="J100"/>
  <c i="55" r="J91"/>
  <c r="BF129"/>
  <c r="BF128"/>
  <c r="BF133"/>
  <c r="BF134"/>
  <c r="BF135"/>
  <c r="BF137"/>
  <c r="E85"/>
  <c r="BF126"/>
  <c r="BF127"/>
  <c r="BF130"/>
  <c r="BF131"/>
  <c r="BF132"/>
  <c i="53" r="J125"/>
  <c r="J100"/>
  <c i="54" r="J91"/>
  <c r="BF126"/>
  <c r="BF128"/>
  <c r="BF129"/>
  <c r="E85"/>
  <c r="BF127"/>
  <c r="BF130"/>
  <c r="BF134"/>
  <c r="F94"/>
  <c r="BF131"/>
  <c r="BF132"/>
  <c r="BF133"/>
  <c r="BF135"/>
  <c r="BF137"/>
  <c i="53" r="J91"/>
  <c r="BF128"/>
  <c r="BF129"/>
  <c r="BF131"/>
  <c r="E111"/>
  <c r="BF132"/>
  <c r="BF127"/>
  <c r="BF140"/>
  <c r="F94"/>
  <c r="BF126"/>
  <c r="BF130"/>
  <c r="BF133"/>
  <c r="BF135"/>
  <c r="BF139"/>
  <c r="BF134"/>
  <c r="BF136"/>
  <c r="BF137"/>
  <c r="BF138"/>
  <c r="BF142"/>
  <c i="52" r="BF128"/>
  <c i="51" r="BK124"/>
  <c r="J124"/>
  <c r="J99"/>
  <c i="52" r="J117"/>
  <c r="BF134"/>
  <c r="E111"/>
  <c r="F120"/>
  <c r="BF126"/>
  <c r="BF140"/>
  <c r="BF127"/>
  <c r="BF130"/>
  <c r="BF135"/>
  <c r="BF137"/>
  <c r="BF138"/>
  <c r="BF129"/>
  <c r="BF131"/>
  <c r="BF132"/>
  <c r="BF133"/>
  <c r="BF136"/>
  <c r="BF139"/>
  <c r="BF142"/>
  <c i="51" r="J91"/>
  <c r="E111"/>
  <c r="BF134"/>
  <c r="BF142"/>
  <c r="F94"/>
  <c r="BF127"/>
  <c r="BF130"/>
  <c r="BF132"/>
  <c r="BF133"/>
  <c r="BF140"/>
  <c r="BF143"/>
  <c r="BF146"/>
  <c r="BF153"/>
  <c r="BF158"/>
  <c r="BF126"/>
  <c r="BF128"/>
  <c r="BF135"/>
  <c r="BF136"/>
  <c r="BF141"/>
  <c r="BF144"/>
  <c r="BF159"/>
  <c r="BF139"/>
  <c r="BF149"/>
  <c r="BF151"/>
  <c r="BF131"/>
  <c r="BF138"/>
  <c r="BF145"/>
  <c r="BF147"/>
  <c r="BF148"/>
  <c r="BF150"/>
  <c r="BF152"/>
  <c r="BF155"/>
  <c r="BF160"/>
  <c r="BF129"/>
  <c r="BF137"/>
  <c r="BF154"/>
  <c r="BF156"/>
  <c r="BF157"/>
  <c r="BF161"/>
  <c r="BF163"/>
  <c i="50" r="E109"/>
  <c r="F116"/>
  <c r="BF126"/>
  <c r="BF142"/>
  <c r="BF124"/>
  <c r="BF129"/>
  <c r="BF153"/>
  <c r="J113"/>
  <c r="BF123"/>
  <c r="BF125"/>
  <c r="BF128"/>
  <c r="BF130"/>
  <c r="BF134"/>
  <c r="BF136"/>
  <c r="BF139"/>
  <c r="BF140"/>
  <c r="BF143"/>
  <c r="BF145"/>
  <c r="BF146"/>
  <c r="BF147"/>
  <c r="BF149"/>
  <c r="BF150"/>
  <c r="BF154"/>
  <c r="BF156"/>
  <c r="BF122"/>
  <c r="BF127"/>
  <c r="BF131"/>
  <c r="BF132"/>
  <c r="BF133"/>
  <c r="BF135"/>
  <c r="BF138"/>
  <c r="BF141"/>
  <c r="BF144"/>
  <c r="BF148"/>
  <c r="BF151"/>
  <c r="BF152"/>
  <c r="BF155"/>
  <c r="BF157"/>
  <c i="49" r="BF132"/>
  <c r="E112"/>
  <c r="BF126"/>
  <c r="BF127"/>
  <c r="BF130"/>
  <c r="BF135"/>
  <c r="BF144"/>
  <c r="BF148"/>
  <c r="BF150"/>
  <c r="BF151"/>
  <c r="F119"/>
  <c r="BF141"/>
  <c r="BF145"/>
  <c r="BF149"/>
  <c r="BF128"/>
  <c r="BF134"/>
  <c r="BF137"/>
  <c r="BF138"/>
  <c r="BF146"/>
  <c r="BF158"/>
  <c r="BF159"/>
  <c r="J89"/>
  <c r="BF125"/>
  <c r="BF129"/>
  <c r="BF131"/>
  <c r="BF133"/>
  <c r="BF136"/>
  <c r="BF140"/>
  <c r="BF142"/>
  <c r="BF143"/>
  <c r="BF147"/>
  <c r="BF153"/>
  <c r="BF155"/>
  <c i="48" r="E85"/>
  <c r="BF122"/>
  <c r="BF131"/>
  <c r="BF145"/>
  <c r="BF148"/>
  <c i="47" r="BK119"/>
  <c r="J119"/>
  <c r="J96"/>
  <c i="48" r="BF123"/>
  <c r="BF125"/>
  <c r="BF128"/>
  <c r="BF134"/>
  <c r="BF135"/>
  <c r="BF138"/>
  <c r="BF139"/>
  <c r="BF141"/>
  <c r="BF143"/>
  <c r="BF124"/>
  <c r="BF132"/>
  <c r="BF144"/>
  <c r="J89"/>
  <c r="BF142"/>
  <c r="BF147"/>
  <c r="BF151"/>
  <c r="F92"/>
  <c r="BF129"/>
  <c r="BF130"/>
  <c r="BF140"/>
  <c r="BF126"/>
  <c r="BF127"/>
  <c r="BF133"/>
  <c r="BF137"/>
  <c r="BF146"/>
  <c r="BF150"/>
  <c i="46" r="BK133"/>
  <c r="J133"/>
  <c r="J101"/>
  <c i="47" r="E85"/>
  <c r="J89"/>
  <c r="BF133"/>
  <c r="BF142"/>
  <c r="BF146"/>
  <c r="F116"/>
  <c r="BF126"/>
  <c r="BF135"/>
  <c r="BF137"/>
  <c r="BF138"/>
  <c r="BF143"/>
  <c r="BF125"/>
  <c r="BF127"/>
  <c r="BF129"/>
  <c r="BF144"/>
  <c i="46" r="BK155"/>
  <c r="J155"/>
  <c r="J104"/>
  <c i="47" r="BF121"/>
  <c r="BF124"/>
  <c r="BF128"/>
  <c r="BF131"/>
  <c r="BF136"/>
  <c r="BF139"/>
  <c r="BF140"/>
  <c r="BF148"/>
  <c r="BF122"/>
  <c r="BF130"/>
  <c r="BF134"/>
  <c r="BF145"/>
  <c r="BF147"/>
  <c i="46" r="J93"/>
  <c r="BF135"/>
  <c r="BF136"/>
  <c r="BF143"/>
  <c r="BF145"/>
  <c r="BF152"/>
  <c r="BF158"/>
  <c r="BF176"/>
  <c r="BF183"/>
  <c r="BF186"/>
  <c r="BF191"/>
  <c r="BF195"/>
  <c r="BF201"/>
  <c r="BF219"/>
  <c r="BF230"/>
  <c i="45" r="J126"/>
  <c r="J101"/>
  <c i="46" r="F96"/>
  <c r="BF138"/>
  <c r="BF147"/>
  <c r="BF148"/>
  <c r="BF154"/>
  <c r="BF167"/>
  <c r="BF179"/>
  <c r="BF184"/>
  <c r="BF198"/>
  <c r="BF239"/>
  <c r="BF243"/>
  <c r="BF150"/>
  <c r="BF151"/>
  <c r="BF172"/>
  <c r="BF174"/>
  <c r="BF221"/>
  <c r="BF240"/>
  <c r="BF140"/>
  <c r="BF141"/>
  <c r="BF162"/>
  <c r="BF164"/>
  <c r="BF177"/>
  <c r="BF182"/>
  <c r="BF185"/>
  <c r="BF187"/>
  <c r="BF188"/>
  <c r="BF196"/>
  <c r="BF199"/>
  <c r="BF200"/>
  <c r="BF202"/>
  <c r="BF203"/>
  <c r="BF205"/>
  <c r="BF210"/>
  <c r="BF211"/>
  <c r="BF215"/>
  <c r="BF217"/>
  <c r="BF220"/>
  <c r="BF222"/>
  <c r="BF226"/>
  <c r="BF234"/>
  <c r="BF237"/>
  <c r="BF241"/>
  <c r="E85"/>
  <c r="BF137"/>
  <c r="BF144"/>
  <c r="BF146"/>
  <c r="BF149"/>
  <c r="BF157"/>
  <c r="BF160"/>
  <c r="BF166"/>
  <c r="BF169"/>
  <c r="BF170"/>
  <c r="BF178"/>
  <c r="BF180"/>
  <c r="BF189"/>
  <c r="BF190"/>
  <c r="BF192"/>
  <c r="BF193"/>
  <c r="BF194"/>
  <c r="BF197"/>
  <c r="BF207"/>
  <c r="BF208"/>
  <c r="BF209"/>
  <c r="BF212"/>
  <c r="BF213"/>
  <c r="BF214"/>
  <c r="BF216"/>
  <c r="BF218"/>
  <c r="BF223"/>
  <c r="BF224"/>
  <c r="BF225"/>
  <c r="BF227"/>
  <c r="BF228"/>
  <c r="BF231"/>
  <c r="BF232"/>
  <c r="BF233"/>
  <c r="BF235"/>
  <c r="BF236"/>
  <c r="BF238"/>
  <c i="45" r="BF130"/>
  <c r="BF134"/>
  <c r="BF144"/>
  <c i="44" r="J128"/>
  <c r="J102"/>
  <c i="45" r="E85"/>
  <c r="F96"/>
  <c r="BF132"/>
  <c r="BF145"/>
  <c r="BF150"/>
  <c r="BF151"/>
  <c r="J119"/>
  <c r="BF127"/>
  <c r="BF128"/>
  <c r="BF135"/>
  <c r="BF136"/>
  <c r="BF137"/>
  <c r="BF138"/>
  <c r="BF139"/>
  <c r="BF142"/>
  <c r="BF147"/>
  <c r="BF148"/>
  <c r="BF152"/>
  <c r="BF153"/>
  <c r="BF154"/>
  <c r="BF155"/>
  <c i="44" r="BK126"/>
  <c r="J126"/>
  <c i="45" r="BF129"/>
  <c r="BF131"/>
  <c r="BF133"/>
  <c r="BF140"/>
  <c r="BF141"/>
  <c r="BF143"/>
  <c r="BF146"/>
  <c r="BF149"/>
  <c i="43" r="J131"/>
  <c r="J102"/>
  <c i="44" r="J120"/>
  <c r="BF131"/>
  <c r="BF132"/>
  <c r="F96"/>
  <c i="43" r="BK129"/>
  <c r="J129"/>
  <c r="J100"/>
  <c i="44" r="E112"/>
  <c r="BF129"/>
  <c r="BF130"/>
  <c i="43" r="BF137"/>
  <c r="BF147"/>
  <c r="BF154"/>
  <c i="42" r="BK252"/>
  <c r="J252"/>
  <c r="J110"/>
  <c i="43" r="E115"/>
  <c r="BF133"/>
  <c r="BF152"/>
  <c r="BF158"/>
  <c r="BF161"/>
  <c r="F96"/>
  <c r="BF136"/>
  <c r="BF139"/>
  <c r="BF141"/>
  <c r="BF162"/>
  <c i="42" r="BK151"/>
  <c r="J151"/>
  <c r="J101"/>
  <c i="43" r="BF132"/>
  <c r="BF138"/>
  <c r="BF140"/>
  <c r="BF146"/>
  <c r="BF149"/>
  <c r="BF159"/>
  <c r="J93"/>
  <c r="BF134"/>
  <c r="BF135"/>
  <c r="BF142"/>
  <c r="BF143"/>
  <c r="BF144"/>
  <c r="BF145"/>
  <c r="BF150"/>
  <c r="BF153"/>
  <c r="BF156"/>
  <c r="BF157"/>
  <c r="BF160"/>
  <c r="BF163"/>
  <c i="42" r="BF162"/>
  <c r="BF167"/>
  <c r="E85"/>
  <c r="BF156"/>
  <c r="BF158"/>
  <c r="BF159"/>
  <c r="BF170"/>
  <c r="BF172"/>
  <c r="BF174"/>
  <c r="BF180"/>
  <c r="BF196"/>
  <c r="BF200"/>
  <c r="BF203"/>
  <c r="BF206"/>
  <c r="BF210"/>
  <c r="BF213"/>
  <c r="BF217"/>
  <c r="BF224"/>
  <c r="BF226"/>
  <c r="BF227"/>
  <c r="BF228"/>
  <c r="BF265"/>
  <c r="BF267"/>
  <c r="BF268"/>
  <c r="BF270"/>
  <c r="BF275"/>
  <c r="BF276"/>
  <c r="BF288"/>
  <c r="BF290"/>
  <c r="BF295"/>
  <c r="BF298"/>
  <c r="BF299"/>
  <c r="BF300"/>
  <c r="BF304"/>
  <c r="BF310"/>
  <c r="BF321"/>
  <c r="BF323"/>
  <c r="BF331"/>
  <c r="F147"/>
  <c r="BF154"/>
  <c r="BF155"/>
  <c r="BF161"/>
  <c r="BF166"/>
  <c r="BF186"/>
  <c r="BF187"/>
  <c r="BF189"/>
  <c r="BF192"/>
  <c r="BF218"/>
  <c r="BF221"/>
  <c r="BF248"/>
  <c r="BF254"/>
  <c r="BF281"/>
  <c r="BF289"/>
  <c r="BF293"/>
  <c r="BF301"/>
  <c r="BF302"/>
  <c r="BF326"/>
  <c r="BF337"/>
  <c r="BF338"/>
  <c r="BF340"/>
  <c r="BF344"/>
  <c r="BF351"/>
  <c r="BF357"/>
  <c r="BF359"/>
  <c i="41" r="J134"/>
  <c r="J102"/>
  <c i="42" r="BF163"/>
  <c r="BF182"/>
  <c r="BF188"/>
  <c r="BF190"/>
  <c r="BF211"/>
  <c r="BF233"/>
  <c r="BF239"/>
  <c r="BF245"/>
  <c r="BF283"/>
  <c r="BF284"/>
  <c r="BF286"/>
  <c r="BF306"/>
  <c r="BF308"/>
  <c r="BF311"/>
  <c r="BF312"/>
  <c r="BF314"/>
  <c r="BF346"/>
  <c r="BF355"/>
  <c r="BF369"/>
  <c r="BF370"/>
  <c r="BF375"/>
  <c r="BF382"/>
  <c r="BF384"/>
  <c i="41" r="BK155"/>
  <c r="J155"/>
  <c r="J104"/>
  <c i="42" r="J144"/>
  <c r="BF153"/>
  <c r="BF165"/>
  <c r="BF168"/>
  <c r="BF171"/>
  <c r="BF173"/>
  <c r="BF175"/>
  <c r="BF178"/>
  <c r="BF179"/>
  <c r="BF181"/>
  <c r="BF183"/>
  <c r="BF185"/>
  <c r="BF191"/>
  <c r="BF193"/>
  <c r="BF194"/>
  <c r="BF195"/>
  <c r="BF198"/>
  <c r="BF199"/>
  <c r="BF201"/>
  <c r="BF202"/>
  <c r="BF204"/>
  <c r="BF208"/>
  <c r="BF209"/>
  <c r="BF212"/>
  <c r="BF214"/>
  <c r="BF215"/>
  <c r="BF216"/>
  <c r="BF219"/>
  <c r="BF220"/>
  <c r="BF222"/>
  <c r="BF225"/>
  <c r="BF229"/>
  <c r="BF230"/>
  <c r="BF236"/>
  <c r="BF240"/>
  <c r="BF242"/>
  <c r="BF244"/>
  <c r="BF249"/>
  <c r="BF255"/>
  <c r="BF256"/>
  <c r="BF259"/>
  <c r="BF260"/>
  <c r="BF262"/>
  <c r="BF272"/>
  <c r="BF273"/>
  <c r="BF282"/>
  <c r="BF285"/>
  <c r="BF291"/>
  <c r="BF292"/>
  <c r="BF315"/>
  <c r="BF317"/>
  <c r="BF319"/>
  <c r="BF320"/>
  <c r="BF322"/>
  <c r="BF325"/>
  <c r="BF329"/>
  <c r="BF330"/>
  <c r="BF333"/>
  <c r="BF342"/>
  <c r="BF349"/>
  <c r="BF356"/>
  <c r="BF362"/>
  <c r="BF366"/>
  <c r="BF367"/>
  <c r="BF373"/>
  <c r="BF374"/>
  <c r="BF378"/>
  <c r="BF389"/>
  <c r="BF392"/>
  <c r="BF157"/>
  <c r="BF164"/>
  <c r="BF169"/>
  <c r="BF176"/>
  <c r="BF177"/>
  <c r="BF223"/>
  <c r="BF231"/>
  <c r="BF234"/>
  <c r="BF235"/>
  <c r="BF237"/>
  <c r="BF241"/>
  <c r="BF243"/>
  <c r="BF246"/>
  <c r="BF247"/>
  <c r="BF251"/>
  <c r="BF257"/>
  <c r="BF258"/>
  <c r="BF261"/>
  <c r="BF263"/>
  <c r="BF264"/>
  <c r="BF266"/>
  <c r="BF269"/>
  <c r="BF271"/>
  <c r="BF274"/>
  <c r="BF278"/>
  <c r="BF279"/>
  <c r="BF280"/>
  <c r="BF287"/>
  <c r="BF294"/>
  <c r="BF296"/>
  <c r="BF297"/>
  <c r="BF303"/>
  <c r="BF307"/>
  <c r="BF309"/>
  <c r="BF313"/>
  <c r="BF316"/>
  <c r="BF318"/>
  <c r="BF327"/>
  <c r="BF332"/>
  <c r="BF334"/>
  <c r="BF335"/>
  <c r="BF336"/>
  <c r="BF341"/>
  <c r="BF345"/>
  <c r="BF347"/>
  <c r="BF348"/>
  <c r="BF352"/>
  <c r="BF354"/>
  <c r="BF358"/>
  <c r="BF360"/>
  <c r="BF363"/>
  <c r="BF365"/>
  <c r="BF371"/>
  <c r="BF377"/>
  <c r="BF379"/>
  <c r="BF380"/>
  <c r="BF381"/>
  <c r="BF385"/>
  <c r="BF386"/>
  <c r="BF388"/>
  <c r="BF390"/>
  <c r="BF391"/>
  <c i="41" r="BF152"/>
  <c r="BF158"/>
  <c r="BF160"/>
  <c r="BF169"/>
  <c i="40" r="J128"/>
  <c r="J101"/>
  <c i="41" r="J93"/>
  <c r="E118"/>
  <c r="BF145"/>
  <c r="BF157"/>
  <c r="BF167"/>
  <c r="BF170"/>
  <c r="BF135"/>
  <c r="BF141"/>
  <c r="BF144"/>
  <c r="BF146"/>
  <c r="BF148"/>
  <c r="BF149"/>
  <c r="BF150"/>
  <c r="BF176"/>
  <c r="BF178"/>
  <c r="BF182"/>
  <c r="BF183"/>
  <c r="BF185"/>
  <c r="BF188"/>
  <c r="BF189"/>
  <c r="BF190"/>
  <c r="BF192"/>
  <c r="BF211"/>
  <c r="BF228"/>
  <c r="BF230"/>
  <c r="BF239"/>
  <c r="BF242"/>
  <c r="BF245"/>
  <c r="BF256"/>
  <c r="BF136"/>
  <c r="BF137"/>
  <c r="BF143"/>
  <c r="BF147"/>
  <c r="BF151"/>
  <c r="BF154"/>
  <c r="BF179"/>
  <c r="BF180"/>
  <c r="BF184"/>
  <c r="BF187"/>
  <c r="BF207"/>
  <c r="BF220"/>
  <c r="BF221"/>
  <c r="BF223"/>
  <c r="BF235"/>
  <c r="BF250"/>
  <c r="BF255"/>
  <c r="BF208"/>
  <c r="BF213"/>
  <c r="BF232"/>
  <c r="BF234"/>
  <c r="BF236"/>
  <c r="BF249"/>
  <c r="BF253"/>
  <c r="BF259"/>
  <c r="BF262"/>
  <c r="F96"/>
  <c r="BF138"/>
  <c r="BF140"/>
  <c r="BF162"/>
  <c r="BF164"/>
  <c r="BF166"/>
  <c r="BF172"/>
  <c r="BF174"/>
  <c r="BF177"/>
  <c r="BF186"/>
  <c r="BF191"/>
  <c r="BF193"/>
  <c r="BF194"/>
  <c r="BF195"/>
  <c r="BF196"/>
  <c r="BF197"/>
  <c r="BF198"/>
  <c r="BF199"/>
  <c r="BF200"/>
  <c r="BF201"/>
  <c r="BF202"/>
  <c r="BF203"/>
  <c r="BF204"/>
  <c r="BF205"/>
  <c r="BF216"/>
  <c r="BF219"/>
  <c r="BF222"/>
  <c r="BF225"/>
  <c r="BF226"/>
  <c r="BF227"/>
  <c r="BF233"/>
  <c r="BF237"/>
  <c r="BF248"/>
  <c r="BF252"/>
  <c r="BF258"/>
  <c r="BF260"/>
  <c r="BF264"/>
  <c r="BF265"/>
  <c r="BF269"/>
  <c r="BF270"/>
  <c r="BF206"/>
  <c r="BF210"/>
  <c r="BF212"/>
  <c r="BF214"/>
  <c r="BF218"/>
  <c r="BF224"/>
  <c r="BF229"/>
  <c r="BF231"/>
  <c r="BF238"/>
  <c r="BF240"/>
  <c r="BF241"/>
  <c r="BF243"/>
  <c r="BF246"/>
  <c r="BF251"/>
  <c r="BF254"/>
  <c r="BF257"/>
  <c r="BF261"/>
  <c r="BF267"/>
  <c r="BF272"/>
  <c i="39" r="BK128"/>
  <c r="J128"/>
  <c i="40" r="BF139"/>
  <c r="BF143"/>
  <c r="F96"/>
  <c r="E85"/>
  <c r="J93"/>
  <c r="BF129"/>
  <c r="BF132"/>
  <c r="BF140"/>
  <c r="BF141"/>
  <c r="BF147"/>
  <c r="BF150"/>
  <c r="BF152"/>
  <c r="BF133"/>
  <c r="BF134"/>
  <c r="BF135"/>
  <c r="BF138"/>
  <c r="BF149"/>
  <c r="BF130"/>
  <c r="BF136"/>
  <c r="BF142"/>
  <c r="BF144"/>
  <c r="BF146"/>
  <c r="BF148"/>
  <c r="BF151"/>
  <c i="39" r="BF148"/>
  <c r="BF150"/>
  <c r="BF151"/>
  <c r="BF152"/>
  <c r="BF170"/>
  <c r="BF174"/>
  <c r="BF177"/>
  <c i="38" r="J100"/>
  <c r="J127"/>
  <c r="J101"/>
  <c i="39" r="F96"/>
  <c r="BF138"/>
  <c r="BF139"/>
  <c r="BF145"/>
  <c r="BF146"/>
  <c r="BF154"/>
  <c r="BF162"/>
  <c r="BF175"/>
  <c r="J122"/>
  <c r="BF131"/>
  <c r="BF171"/>
  <c r="BF173"/>
  <c r="E85"/>
  <c r="BF130"/>
  <c r="BF136"/>
  <c r="BF141"/>
  <c r="BF142"/>
  <c r="BF147"/>
  <c r="BF153"/>
  <c r="BF155"/>
  <c r="BF158"/>
  <c r="BF159"/>
  <c r="BF160"/>
  <c r="BF164"/>
  <c r="BF165"/>
  <c r="BF166"/>
  <c r="BF179"/>
  <c r="BF132"/>
  <c r="BF133"/>
  <c r="BF134"/>
  <c r="BF135"/>
  <c r="BF137"/>
  <c r="BF140"/>
  <c r="BF143"/>
  <c r="BF144"/>
  <c r="BF149"/>
  <c r="BF156"/>
  <c r="BF157"/>
  <c r="BF161"/>
  <c r="BF163"/>
  <c r="BF168"/>
  <c r="BF172"/>
  <c r="BF178"/>
  <c r="BF180"/>
  <c i="37" r="BK127"/>
  <c r="J127"/>
  <c r="J101"/>
  <c i="38" r="J120"/>
  <c r="BF128"/>
  <c r="BF134"/>
  <c r="BF139"/>
  <c r="BF141"/>
  <c r="BF132"/>
  <c r="BF136"/>
  <c r="BF150"/>
  <c r="BF152"/>
  <c r="BF170"/>
  <c r="E85"/>
  <c r="F123"/>
  <c r="BF131"/>
  <c r="BF138"/>
  <c r="BF142"/>
  <c r="BF149"/>
  <c r="BF153"/>
  <c r="BF154"/>
  <c r="BF156"/>
  <c r="BF157"/>
  <c r="BF159"/>
  <c r="BF169"/>
  <c r="BF151"/>
  <c r="BF163"/>
  <c r="BF167"/>
  <c r="BF171"/>
  <c r="BF130"/>
  <c r="BF143"/>
  <c r="BF146"/>
  <c r="BF147"/>
  <c r="BF148"/>
  <c r="BF155"/>
  <c r="BF173"/>
  <c r="BF174"/>
  <c r="BF129"/>
  <c r="BF133"/>
  <c r="BF135"/>
  <c r="BF137"/>
  <c r="BF140"/>
  <c r="BF144"/>
  <c r="BF145"/>
  <c r="BF158"/>
  <c r="BF160"/>
  <c r="BF162"/>
  <c r="BF166"/>
  <c r="BF168"/>
  <c r="BF175"/>
  <c r="BF176"/>
  <c r="BF177"/>
  <c r="BF178"/>
  <c r="BF180"/>
  <c r="BF161"/>
  <c r="BF165"/>
  <c r="BF172"/>
  <c r="BF179"/>
  <c r="BF181"/>
  <c r="BF182"/>
  <c r="BF183"/>
  <c i="36" r="J276"/>
  <c r="J111"/>
  <c r="BK150"/>
  <c r="J150"/>
  <c r="J101"/>
  <c i="37" r="E85"/>
  <c r="F96"/>
  <c r="J120"/>
  <c r="BF129"/>
  <c r="BF130"/>
  <c r="BF131"/>
  <c r="BF132"/>
  <c i="36" r="J93"/>
  <c r="BF154"/>
  <c r="BF161"/>
  <c r="BF165"/>
  <c r="BF186"/>
  <c r="BF195"/>
  <c r="BF197"/>
  <c r="BF198"/>
  <c r="BF202"/>
  <c r="BF208"/>
  <c r="BF216"/>
  <c r="BF218"/>
  <c r="BF228"/>
  <c r="BF235"/>
  <c r="BF239"/>
  <c r="BF246"/>
  <c r="BF258"/>
  <c r="BF265"/>
  <c r="BF272"/>
  <c r="BF278"/>
  <c r="BF280"/>
  <c r="BF293"/>
  <c r="BF295"/>
  <c r="BF299"/>
  <c r="BF303"/>
  <c r="BF310"/>
  <c r="BF329"/>
  <c r="BF334"/>
  <c r="BF336"/>
  <c r="BF337"/>
  <c r="BF342"/>
  <c r="BF344"/>
  <c r="BF345"/>
  <c r="BF358"/>
  <c r="BF360"/>
  <c r="BF367"/>
  <c r="BF369"/>
  <c r="BF383"/>
  <c r="BF387"/>
  <c r="BF388"/>
  <c r="BF401"/>
  <c r="BF162"/>
  <c r="BF177"/>
  <c r="BF236"/>
  <c r="BF240"/>
  <c r="BF241"/>
  <c r="BF242"/>
  <c r="BF262"/>
  <c r="BF269"/>
  <c r="BF271"/>
  <c r="BF277"/>
  <c r="BF282"/>
  <c r="BF294"/>
  <c r="BF302"/>
  <c r="BF315"/>
  <c r="BF326"/>
  <c r="BF330"/>
  <c r="BF349"/>
  <c r="BF355"/>
  <c r="BF375"/>
  <c r="BF377"/>
  <c r="BF378"/>
  <c r="BF379"/>
  <c r="BF389"/>
  <c r="BF402"/>
  <c r="BF403"/>
  <c r="BF417"/>
  <c r="BF440"/>
  <c r="BF444"/>
  <c r="E135"/>
  <c r="BF156"/>
  <c r="BF166"/>
  <c r="BF184"/>
  <c r="BF188"/>
  <c r="BF189"/>
  <c r="BF193"/>
  <c r="BF194"/>
  <c r="BF203"/>
  <c r="BF204"/>
  <c r="BF206"/>
  <c r="BF221"/>
  <c r="BF223"/>
  <c r="BF226"/>
  <c r="BF229"/>
  <c r="BF230"/>
  <c r="BF231"/>
  <c r="BF232"/>
  <c r="BF243"/>
  <c r="BF247"/>
  <c r="BF250"/>
  <c r="BF255"/>
  <c r="BF256"/>
  <c r="BF257"/>
  <c r="BF264"/>
  <c r="BF268"/>
  <c r="BF270"/>
  <c r="BF288"/>
  <c r="BF296"/>
  <c r="BF307"/>
  <c r="BF308"/>
  <c r="BF309"/>
  <c r="BF314"/>
  <c r="BF325"/>
  <c r="BF335"/>
  <c r="BF340"/>
  <c r="BF346"/>
  <c r="BF347"/>
  <c r="BF361"/>
  <c r="BF362"/>
  <c r="BF394"/>
  <c r="BF395"/>
  <c r="BF396"/>
  <c r="BF412"/>
  <c r="BF423"/>
  <c r="BF426"/>
  <c r="BF428"/>
  <c r="BF448"/>
  <c r="BF456"/>
  <c r="BF458"/>
  <c r="F96"/>
  <c r="BF153"/>
  <c r="BF155"/>
  <c r="BF160"/>
  <c r="BF164"/>
  <c r="BF170"/>
  <c r="BF172"/>
  <c r="BF173"/>
  <c r="BF178"/>
  <c r="BF179"/>
  <c r="BF182"/>
  <c r="BF191"/>
  <c r="BF192"/>
  <c r="BF199"/>
  <c r="BF207"/>
  <c r="BF209"/>
  <c r="BF211"/>
  <c r="BF224"/>
  <c r="BF225"/>
  <c r="BF234"/>
  <c r="BF245"/>
  <c r="BF249"/>
  <c r="BF251"/>
  <c r="BF253"/>
  <c r="BF254"/>
  <c r="BF260"/>
  <c r="BF266"/>
  <c r="BF283"/>
  <c r="BF284"/>
  <c r="BF289"/>
  <c r="BF290"/>
  <c r="BF291"/>
  <c r="BF318"/>
  <c r="BF352"/>
  <c r="BF363"/>
  <c r="BF385"/>
  <c r="BF399"/>
  <c r="BF400"/>
  <c r="BF430"/>
  <c r="BF442"/>
  <c r="BF452"/>
  <c r="BF454"/>
  <c i="35" r="BK133"/>
  <c r="J133"/>
  <c r="J101"/>
  <c r="BK157"/>
  <c r="J157"/>
  <c r="J104"/>
  <c i="36" r="BF158"/>
  <c r="BF168"/>
  <c r="BF181"/>
  <c r="BF187"/>
  <c r="BF196"/>
  <c r="BF213"/>
  <c r="BF217"/>
  <c r="BF219"/>
  <c r="BF220"/>
  <c r="BF248"/>
  <c r="BF292"/>
  <c r="BF297"/>
  <c r="BF304"/>
  <c r="BF323"/>
  <c r="BF327"/>
  <c r="BF331"/>
  <c r="BF343"/>
  <c r="BF356"/>
  <c r="BF357"/>
  <c r="BF366"/>
  <c r="BF374"/>
  <c r="BF380"/>
  <c r="BF386"/>
  <c r="BF392"/>
  <c r="BF413"/>
  <c r="BF414"/>
  <c r="BF415"/>
  <c r="BF421"/>
  <c r="BF432"/>
  <c r="BF152"/>
  <c r="BF157"/>
  <c r="BF163"/>
  <c r="BF167"/>
  <c r="BF169"/>
  <c r="BF171"/>
  <c r="BF174"/>
  <c r="BF175"/>
  <c r="BF176"/>
  <c r="BF180"/>
  <c r="BF185"/>
  <c r="BF190"/>
  <c r="BF200"/>
  <c r="BF201"/>
  <c r="BF210"/>
  <c r="BF215"/>
  <c r="BF222"/>
  <c r="BF227"/>
  <c r="BF233"/>
  <c r="BF237"/>
  <c r="BF238"/>
  <c r="BF259"/>
  <c r="BF261"/>
  <c r="BF263"/>
  <c r="BF267"/>
  <c r="BF274"/>
  <c r="BF279"/>
  <c r="BF281"/>
  <c r="BF285"/>
  <c r="BF286"/>
  <c r="BF287"/>
  <c r="BF298"/>
  <c r="BF301"/>
  <c r="BF305"/>
  <c r="BF306"/>
  <c r="BF311"/>
  <c r="BF312"/>
  <c r="BF313"/>
  <c r="BF316"/>
  <c r="BF317"/>
  <c r="BF319"/>
  <c r="BF320"/>
  <c r="BF321"/>
  <c r="BF322"/>
  <c r="BF324"/>
  <c r="BF332"/>
  <c r="BF333"/>
  <c r="BF338"/>
  <c r="BF339"/>
  <c r="BF341"/>
  <c r="BF348"/>
  <c r="BF351"/>
  <c r="BF353"/>
  <c r="BF359"/>
  <c r="BF365"/>
  <c r="BF370"/>
  <c r="BF371"/>
  <c r="BF372"/>
  <c r="BF376"/>
  <c r="BF381"/>
  <c r="BF382"/>
  <c r="BF384"/>
  <c r="BF391"/>
  <c r="BF393"/>
  <c r="BF397"/>
  <c r="BF405"/>
  <c r="BF406"/>
  <c r="BF408"/>
  <c r="BF409"/>
  <c r="BF410"/>
  <c r="BF416"/>
  <c r="BF419"/>
  <c r="BF420"/>
  <c r="BF424"/>
  <c r="BF434"/>
  <c r="BF436"/>
  <c r="BF438"/>
  <c r="BF446"/>
  <c r="BF450"/>
  <c i="34" r="J126"/>
  <c r="J101"/>
  <c i="35" r="E85"/>
  <c r="BF150"/>
  <c r="BF154"/>
  <c r="BF162"/>
  <c r="BF193"/>
  <c r="BF194"/>
  <c r="BF216"/>
  <c r="BF218"/>
  <c r="BF220"/>
  <c r="BF233"/>
  <c r="BF234"/>
  <c r="BF235"/>
  <c r="BF238"/>
  <c r="BF242"/>
  <c r="BF246"/>
  <c i="34" r="J100"/>
  <c i="35" r="BF139"/>
  <c r="BF140"/>
  <c r="BF147"/>
  <c r="BF156"/>
  <c r="BF171"/>
  <c r="BF201"/>
  <c r="BF205"/>
  <c r="BF209"/>
  <c r="BF221"/>
  <c r="BF223"/>
  <c r="BF225"/>
  <c r="BF239"/>
  <c r="BF241"/>
  <c r="BF245"/>
  <c r="BF248"/>
  <c r="BF253"/>
  <c r="BF256"/>
  <c r="F96"/>
  <c r="BF135"/>
  <c r="BF136"/>
  <c r="BF137"/>
  <c r="BF138"/>
  <c r="BF172"/>
  <c r="BF178"/>
  <c r="BF179"/>
  <c r="BF180"/>
  <c r="BF184"/>
  <c r="BF185"/>
  <c r="BF214"/>
  <c r="BF251"/>
  <c r="J126"/>
  <c r="BF142"/>
  <c r="BF148"/>
  <c r="BF160"/>
  <c r="BF164"/>
  <c r="BF168"/>
  <c r="BF169"/>
  <c r="BF174"/>
  <c r="BF176"/>
  <c r="BF181"/>
  <c r="BF182"/>
  <c r="BF187"/>
  <c r="BF188"/>
  <c r="BF189"/>
  <c r="BF190"/>
  <c r="BF198"/>
  <c r="BF199"/>
  <c r="BF200"/>
  <c r="BF202"/>
  <c r="BF203"/>
  <c r="BF206"/>
  <c r="BF207"/>
  <c r="BF208"/>
  <c r="BF210"/>
  <c r="BF224"/>
  <c r="BF226"/>
  <c r="BF229"/>
  <c r="BF231"/>
  <c r="BF232"/>
  <c r="BF236"/>
  <c r="BF243"/>
  <c r="BF249"/>
  <c r="BF252"/>
  <c r="BF254"/>
  <c r="BF255"/>
  <c r="BF258"/>
  <c r="BF261"/>
  <c r="BF264"/>
  <c r="BF266"/>
  <c r="BF143"/>
  <c r="BF145"/>
  <c r="BF146"/>
  <c r="BF149"/>
  <c r="BF151"/>
  <c r="BF152"/>
  <c r="BF153"/>
  <c r="BF159"/>
  <c r="BF166"/>
  <c r="BF186"/>
  <c r="BF191"/>
  <c r="BF192"/>
  <c r="BF195"/>
  <c r="BF196"/>
  <c r="BF197"/>
  <c r="BF204"/>
  <c r="BF212"/>
  <c r="BF213"/>
  <c r="BF215"/>
  <c r="BF222"/>
  <c r="BF227"/>
  <c r="BF228"/>
  <c r="BF230"/>
  <c r="BF237"/>
  <c r="BF240"/>
  <c r="BF247"/>
  <c r="BF250"/>
  <c r="BF257"/>
  <c r="BF259"/>
  <c r="BF263"/>
  <c i="34" r="BF132"/>
  <c r="BF133"/>
  <c r="BF147"/>
  <c r="BF140"/>
  <c r="BF160"/>
  <c r="F96"/>
  <c r="J119"/>
  <c r="BF127"/>
  <c r="BF134"/>
  <c r="BF138"/>
  <c r="BF150"/>
  <c r="BF151"/>
  <c r="BF159"/>
  <c r="BF163"/>
  <c i="33" r="J127"/>
  <c r="J101"/>
  <c r="J128"/>
  <c r="J102"/>
  <c i="34" r="BF128"/>
  <c r="BF131"/>
  <c r="BF137"/>
  <c r="BF145"/>
  <c r="BF154"/>
  <c r="BF155"/>
  <c r="BF157"/>
  <c r="BF158"/>
  <c r="BF161"/>
  <c r="E85"/>
  <c r="BF129"/>
  <c r="BF130"/>
  <c r="BF135"/>
  <c r="BF136"/>
  <c r="BF139"/>
  <c r="BF141"/>
  <c r="BF142"/>
  <c r="BF143"/>
  <c r="BF144"/>
  <c r="BF146"/>
  <c r="BF148"/>
  <c r="BF149"/>
  <c r="BF152"/>
  <c r="BF153"/>
  <c r="BF156"/>
  <c r="BF162"/>
  <c i="33" r="E112"/>
  <c r="J120"/>
  <c r="F96"/>
  <c r="BF129"/>
  <c r="BF130"/>
  <c r="BF131"/>
  <c r="BF132"/>
  <c i="32" r="J123"/>
  <c r="BF145"/>
  <c r="BF150"/>
  <c r="BF152"/>
  <c r="BF153"/>
  <c r="BF154"/>
  <c i="31" r="J250"/>
  <c r="J111"/>
  <c i="32" r="F126"/>
  <c r="BF132"/>
  <c r="BF133"/>
  <c r="BF135"/>
  <c r="BF137"/>
  <c r="BF139"/>
  <c r="BF141"/>
  <c r="BF143"/>
  <c r="BF146"/>
  <c r="BF148"/>
  <c r="BF151"/>
  <c r="BF155"/>
  <c r="BF157"/>
  <c r="BF158"/>
  <c r="BF159"/>
  <c r="BF160"/>
  <c r="BF161"/>
  <c r="BF162"/>
  <c r="BF164"/>
  <c r="BF165"/>
  <c r="E85"/>
  <c r="BF136"/>
  <c r="BF140"/>
  <c r="BF142"/>
  <c r="BF144"/>
  <c r="BF149"/>
  <c r="BF156"/>
  <c r="BF163"/>
  <c r="BF166"/>
  <c i="30" r="J132"/>
  <c r="J102"/>
  <c i="31" r="BF158"/>
  <c r="BF159"/>
  <c r="BF172"/>
  <c r="BF176"/>
  <c r="BF187"/>
  <c r="BF188"/>
  <c r="BF193"/>
  <c r="BF203"/>
  <c r="BF212"/>
  <c r="BF230"/>
  <c r="BF236"/>
  <c r="BF246"/>
  <c r="BF268"/>
  <c r="BF269"/>
  <c r="BF275"/>
  <c r="BF280"/>
  <c r="E136"/>
  <c r="BF156"/>
  <c r="BF165"/>
  <c r="BF173"/>
  <c r="BF174"/>
  <c r="BF177"/>
  <c r="BF198"/>
  <c r="BF207"/>
  <c r="BF215"/>
  <c r="BF224"/>
  <c r="BF226"/>
  <c r="BF237"/>
  <c r="BF238"/>
  <c r="BF240"/>
  <c r="BF258"/>
  <c r="BF262"/>
  <c r="BF283"/>
  <c r="J93"/>
  <c r="F96"/>
  <c r="BF157"/>
  <c r="BF161"/>
  <c r="BF162"/>
  <c r="BF166"/>
  <c r="BF167"/>
  <c r="BF171"/>
  <c r="BF175"/>
  <c r="BF180"/>
  <c r="BF183"/>
  <c r="BF192"/>
  <c r="BF194"/>
  <c r="BF195"/>
  <c r="BF196"/>
  <c r="BF199"/>
  <c r="BF200"/>
  <c r="BF202"/>
  <c r="BF205"/>
  <c r="BF210"/>
  <c r="BF211"/>
  <c r="BF213"/>
  <c r="BF214"/>
  <c r="BF216"/>
  <c r="BF219"/>
  <c r="BF223"/>
  <c r="BF231"/>
  <c r="BF234"/>
  <c r="BF239"/>
  <c r="BF241"/>
  <c r="BF242"/>
  <c r="BF243"/>
  <c r="BF245"/>
  <c r="BF248"/>
  <c r="BF253"/>
  <c r="BF254"/>
  <c r="BF257"/>
  <c r="BF260"/>
  <c r="BF261"/>
  <c r="BF263"/>
  <c r="BF264"/>
  <c r="BF265"/>
  <c r="BF267"/>
  <c r="BF272"/>
  <c r="BF273"/>
  <c r="BF278"/>
  <c r="BF284"/>
  <c r="BF285"/>
  <c r="BF286"/>
  <c r="BF287"/>
  <c r="BF290"/>
  <c r="BF293"/>
  <c r="BF297"/>
  <c r="BF298"/>
  <c r="BF299"/>
  <c r="BF301"/>
  <c r="BF305"/>
  <c r="BF315"/>
  <c r="BF318"/>
  <c r="BF321"/>
  <c r="BF329"/>
  <c r="BF344"/>
  <c r="BF357"/>
  <c r="BF384"/>
  <c r="BF328"/>
  <c r="BF335"/>
  <c r="BF336"/>
  <c r="BF360"/>
  <c r="BF368"/>
  <c r="BF373"/>
  <c r="BF153"/>
  <c r="BF154"/>
  <c r="BF155"/>
  <c r="BF163"/>
  <c r="BF164"/>
  <c r="BF168"/>
  <c r="BF169"/>
  <c r="BF170"/>
  <c r="BF178"/>
  <c r="BF179"/>
  <c r="BF181"/>
  <c r="BF182"/>
  <c r="BF185"/>
  <c r="BF186"/>
  <c r="BF189"/>
  <c r="BF190"/>
  <c r="BF191"/>
  <c r="BF201"/>
  <c r="BF208"/>
  <c r="BF209"/>
  <c r="BF217"/>
  <c r="BF218"/>
  <c r="BF220"/>
  <c r="BF221"/>
  <c r="BF222"/>
  <c r="BF225"/>
  <c r="BF228"/>
  <c r="BF229"/>
  <c r="BF232"/>
  <c r="BF233"/>
  <c r="BF244"/>
  <c r="BF251"/>
  <c r="BF252"/>
  <c r="BF255"/>
  <c r="BF256"/>
  <c r="BF259"/>
  <c r="BF266"/>
  <c r="BF270"/>
  <c r="BF271"/>
  <c r="BF276"/>
  <c r="BF277"/>
  <c r="BF279"/>
  <c r="BF281"/>
  <c r="BF282"/>
  <c r="BF288"/>
  <c r="BF289"/>
  <c r="BF291"/>
  <c r="BF292"/>
  <c r="BF294"/>
  <c r="BF295"/>
  <c r="BF296"/>
  <c r="BF300"/>
  <c r="BF302"/>
  <c r="BF303"/>
  <c r="BF310"/>
  <c r="BF311"/>
  <c r="BF313"/>
  <c r="BF314"/>
  <c r="BF317"/>
  <c r="BF320"/>
  <c r="BF322"/>
  <c r="BF330"/>
  <c r="BF331"/>
  <c r="BF338"/>
  <c r="BF339"/>
  <c r="BF343"/>
  <c r="BF346"/>
  <c r="BF349"/>
  <c r="BF350"/>
  <c r="BF354"/>
  <c r="BF355"/>
  <c r="BF365"/>
  <c r="BF370"/>
  <c r="BF372"/>
  <c r="BF374"/>
  <c r="BF378"/>
  <c r="BF385"/>
  <c r="BF386"/>
  <c r="BF387"/>
  <c r="BF388"/>
  <c r="BF389"/>
  <c r="BF392"/>
  <c r="BF306"/>
  <c r="BF307"/>
  <c r="BF308"/>
  <c r="BF309"/>
  <c r="BF312"/>
  <c r="BF316"/>
  <c r="BF319"/>
  <c r="BF324"/>
  <c r="BF325"/>
  <c r="BF326"/>
  <c r="BF332"/>
  <c r="BF333"/>
  <c r="BF334"/>
  <c r="BF340"/>
  <c r="BF342"/>
  <c r="BF345"/>
  <c r="BF347"/>
  <c r="BF352"/>
  <c r="BF353"/>
  <c r="BF356"/>
  <c r="BF358"/>
  <c r="BF359"/>
  <c r="BF361"/>
  <c r="BF362"/>
  <c r="BF364"/>
  <c r="BF366"/>
  <c r="BF367"/>
  <c r="BF371"/>
  <c r="BF376"/>
  <c r="BF377"/>
  <c r="BF380"/>
  <c r="BF381"/>
  <c r="BF382"/>
  <c r="BF391"/>
  <c r="BF393"/>
  <c r="BF395"/>
  <c r="BF396"/>
  <c r="BF397"/>
  <c r="BF398"/>
  <c r="BF399"/>
  <c i="30" r="F127"/>
  <c r="BF143"/>
  <c r="BF155"/>
  <c i="29" r="J128"/>
  <c r="J101"/>
  <c i="30" r="BF135"/>
  <c r="BF144"/>
  <c r="BF146"/>
  <c r="BF156"/>
  <c r="BF138"/>
  <c r="BF141"/>
  <c r="E116"/>
  <c r="J124"/>
  <c r="BF133"/>
  <c r="BF142"/>
  <c r="BF145"/>
  <c r="BF147"/>
  <c r="BF148"/>
  <c r="BF157"/>
  <c r="BF161"/>
  <c r="BF164"/>
  <c r="BF166"/>
  <c r="BF172"/>
  <c r="BF174"/>
  <c r="BF134"/>
  <c r="BF136"/>
  <c r="BF139"/>
  <c r="BF149"/>
  <c r="BF151"/>
  <c r="BF154"/>
  <c r="BF158"/>
  <c r="BF160"/>
  <c r="BF162"/>
  <c r="BF163"/>
  <c r="BF165"/>
  <c r="BF167"/>
  <c r="BF168"/>
  <c r="BF170"/>
  <c r="BF171"/>
  <c i="29" r="F96"/>
  <c r="BF138"/>
  <c r="BF151"/>
  <c r="BF154"/>
  <c r="BF169"/>
  <c r="BF174"/>
  <c r="J93"/>
  <c r="BF142"/>
  <c r="BF143"/>
  <c r="BF157"/>
  <c r="BF160"/>
  <c r="BF164"/>
  <c r="BF165"/>
  <c r="BF129"/>
  <c r="BF131"/>
  <c r="BF159"/>
  <c r="BF173"/>
  <c r="E85"/>
  <c r="BF133"/>
  <c r="BF136"/>
  <c r="BF137"/>
  <c r="BF140"/>
  <c r="BF141"/>
  <c r="BF149"/>
  <c r="BF150"/>
  <c r="BF152"/>
  <c r="BF168"/>
  <c r="BF175"/>
  <c r="BF176"/>
  <c r="BF178"/>
  <c r="BF179"/>
  <c r="BF130"/>
  <c r="BF134"/>
  <c r="BF135"/>
  <c r="BF139"/>
  <c r="BF144"/>
  <c r="BF145"/>
  <c r="BF146"/>
  <c r="BF147"/>
  <c r="BF148"/>
  <c r="BF153"/>
  <c r="BF155"/>
  <c r="BF156"/>
  <c r="BF158"/>
  <c r="BF161"/>
  <c r="BF162"/>
  <c r="BF163"/>
  <c r="BF167"/>
  <c r="BF170"/>
  <c r="BF171"/>
  <c r="BF177"/>
  <c i="28" r="F96"/>
  <c r="BF141"/>
  <c r="BF142"/>
  <c r="BF143"/>
  <c r="BF144"/>
  <c r="BF151"/>
  <c r="BF157"/>
  <c r="E117"/>
  <c r="BF134"/>
  <c r="BF136"/>
  <c r="BF137"/>
  <c r="BF138"/>
  <c r="BF155"/>
  <c r="BF156"/>
  <c r="BF159"/>
  <c r="BF164"/>
  <c r="BF178"/>
  <c r="BF185"/>
  <c r="BF197"/>
  <c r="BF150"/>
  <c r="BF162"/>
  <c r="BF183"/>
  <c r="BF188"/>
  <c r="BF205"/>
  <c r="BF202"/>
  <c i="27" r="BK131"/>
  <c r="J131"/>
  <c r="J100"/>
  <c i="28" r="J93"/>
  <c r="BF146"/>
  <c r="BF148"/>
  <c r="BF149"/>
  <c r="BF153"/>
  <c r="BF172"/>
  <c r="BF173"/>
  <c r="BF175"/>
  <c r="BF176"/>
  <c r="BF177"/>
  <c r="BF180"/>
  <c r="BF166"/>
  <c r="BF167"/>
  <c r="BF168"/>
  <c r="BF169"/>
  <c r="BF181"/>
  <c r="BF184"/>
  <c r="BF194"/>
  <c r="BF196"/>
  <c r="BF199"/>
  <c r="BF200"/>
  <c r="BF204"/>
  <c r="BF135"/>
  <c r="BF140"/>
  <c r="BF145"/>
  <c r="BF147"/>
  <c r="BF152"/>
  <c r="BF154"/>
  <c r="BF161"/>
  <c r="BF163"/>
  <c r="BF171"/>
  <c r="BF174"/>
  <c r="BF179"/>
  <c r="BF186"/>
  <c r="BF187"/>
  <c r="BF190"/>
  <c r="BF191"/>
  <c r="BF192"/>
  <c r="BF195"/>
  <c r="BF198"/>
  <c r="BF201"/>
  <c r="BF206"/>
  <c i="27" r="F96"/>
  <c r="BF146"/>
  <c r="BF166"/>
  <c r="BF168"/>
  <c r="BF185"/>
  <c r="BF187"/>
  <c r="J93"/>
  <c r="E117"/>
  <c r="BF133"/>
  <c r="BF134"/>
  <c r="BF140"/>
  <c r="BF142"/>
  <c r="BF143"/>
  <c r="BF144"/>
  <c r="BF154"/>
  <c r="BF157"/>
  <c r="BF173"/>
  <c r="BF177"/>
  <c r="BF179"/>
  <c r="BF184"/>
  <c r="BF136"/>
  <c r="BF138"/>
  <c r="BF139"/>
  <c r="BF141"/>
  <c r="BF145"/>
  <c r="BF147"/>
  <c r="BF149"/>
  <c r="BF150"/>
  <c r="BF151"/>
  <c r="BF153"/>
  <c r="BF155"/>
  <c r="BF156"/>
  <c r="BF158"/>
  <c r="BF162"/>
  <c r="BF169"/>
  <c r="BF171"/>
  <c r="BF172"/>
  <c r="BF174"/>
  <c r="BF176"/>
  <c r="BF183"/>
  <c r="BF189"/>
  <c r="BF190"/>
  <c r="BF191"/>
  <c r="BF192"/>
  <c r="BF193"/>
  <c r="BF194"/>
  <c r="BF135"/>
  <c r="BF137"/>
  <c r="BF148"/>
  <c r="BF152"/>
  <c r="BF159"/>
  <c r="BF161"/>
  <c r="BF164"/>
  <c r="BF170"/>
  <c r="BF175"/>
  <c r="BF178"/>
  <c r="BF180"/>
  <c r="BF182"/>
  <c r="BF188"/>
  <c i="25" r="J132"/>
  <c r="J102"/>
  <c i="26" r="F96"/>
  <c r="J141"/>
  <c r="BF150"/>
  <c r="BF164"/>
  <c r="BF180"/>
  <c r="BF182"/>
  <c r="BF184"/>
  <c r="BF185"/>
  <c r="BF202"/>
  <c r="BF203"/>
  <c r="BF204"/>
  <c r="BF212"/>
  <c r="BF213"/>
  <c r="BF217"/>
  <c r="BF226"/>
  <c r="BF232"/>
  <c r="BF236"/>
  <c r="BF237"/>
  <c r="BF256"/>
  <c r="BF257"/>
  <c r="BF258"/>
  <c r="BF273"/>
  <c r="BF301"/>
  <c r="BF310"/>
  <c r="BF311"/>
  <c r="BF315"/>
  <c r="BF316"/>
  <c r="BF321"/>
  <c r="BF325"/>
  <c r="BF338"/>
  <c r="BF348"/>
  <c r="BF351"/>
  <c r="BF361"/>
  <c r="BF167"/>
  <c r="BF172"/>
  <c r="BF208"/>
  <c r="BF209"/>
  <c r="BF224"/>
  <c r="BF225"/>
  <c r="BF229"/>
  <c r="BF234"/>
  <c r="BF242"/>
  <c r="BF243"/>
  <c r="BF247"/>
  <c r="BF279"/>
  <c r="BF285"/>
  <c r="BF286"/>
  <c r="BF287"/>
  <c r="BF289"/>
  <c r="BF306"/>
  <c r="BF313"/>
  <c r="BF324"/>
  <c r="BF335"/>
  <c r="BF339"/>
  <c r="BF352"/>
  <c r="BF354"/>
  <c r="E85"/>
  <c r="BF151"/>
  <c r="BF154"/>
  <c r="BF156"/>
  <c r="BF160"/>
  <c r="BF161"/>
  <c r="BF163"/>
  <c r="BF165"/>
  <c r="BF168"/>
  <c r="BF169"/>
  <c r="BF170"/>
  <c r="BF175"/>
  <c r="BF177"/>
  <c r="BF178"/>
  <c r="BF183"/>
  <c r="BF194"/>
  <c r="BF200"/>
  <c r="BF206"/>
  <c r="BF210"/>
  <c r="BF211"/>
  <c r="BF214"/>
  <c r="BF215"/>
  <c r="BF219"/>
  <c r="BF222"/>
  <c r="BF228"/>
  <c r="BF230"/>
  <c r="BF233"/>
  <c r="BF239"/>
  <c r="BF246"/>
  <c r="BF248"/>
  <c r="BF250"/>
  <c r="BF260"/>
  <c r="BF262"/>
  <c r="BF264"/>
  <c r="BF265"/>
  <c r="BF267"/>
  <c r="BF268"/>
  <c r="BF269"/>
  <c r="BF271"/>
  <c r="BF278"/>
  <c r="BF280"/>
  <c r="BF281"/>
  <c r="BF284"/>
  <c r="BF291"/>
  <c r="BF293"/>
  <c r="BF297"/>
  <c r="BF298"/>
  <c r="BF299"/>
  <c r="BF302"/>
  <c r="BF304"/>
  <c r="BF308"/>
  <c r="BF314"/>
  <c r="BF320"/>
  <c r="BF329"/>
  <c r="BF331"/>
  <c r="BF332"/>
  <c r="BF337"/>
  <c r="BF343"/>
  <c r="BF344"/>
  <c r="BF345"/>
  <c r="BF346"/>
  <c r="BF350"/>
  <c r="BF355"/>
  <c r="BF358"/>
  <c r="BF360"/>
  <c r="BF365"/>
  <c r="BF366"/>
  <c r="BF368"/>
  <c r="BF374"/>
  <c r="BF376"/>
  <c r="BF153"/>
  <c r="BF155"/>
  <c r="BF159"/>
  <c r="BF162"/>
  <c r="BF173"/>
  <c r="BF174"/>
  <c r="BF176"/>
  <c r="BF187"/>
  <c r="BF188"/>
  <c r="BF193"/>
  <c r="BF198"/>
  <c r="BF251"/>
  <c r="BF253"/>
  <c r="BF263"/>
  <c r="BF266"/>
  <c r="BF270"/>
  <c r="BF276"/>
  <c r="BF282"/>
  <c r="BF288"/>
  <c r="BF294"/>
  <c r="BF295"/>
  <c r="BF303"/>
  <c r="BF328"/>
  <c r="BF342"/>
  <c r="BF349"/>
  <c r="BF363"/>
  <c r="BF367"/>
  <c r="BF371"/>
  <c r="BF152"/>
  <c r="BF158"/>
  <c r="BF166"/>
  <c r="BF171"/>
  <c r="BF179"/>
  <c r="BF186"/>
  <c r="BF189"/>
  <c r="BF190"/>
  <c r="BF192"/>
  <c r="BF195"/>
  <c r="BF196"/>
  <c r="BF197"/>
  <c r="BF205"/>
  <c r="BF207"/>
  <c r="BF216"/>
  <c r="BF218"/>
  <c r="BF220"/>
  <c r="BF221"/>
  <c r="BF223"/>
  <c r="BF235"/>
  <c r="BF238"/>
  <c r="BF240"/>
  <c r="BF241"/>
  <c r="BF244"/>
  <c r="BF245"/>
  <c r="BF249"/>
  <c r="BF259"/>
  <c r="BF261"/>
  <c r="BF272"/>
  <c r="BF274"/>
  <c r="BF275"/>
  <c r="BF283"/>
  <c r="BF290"/>
  <c r="BF292"/>
  <c r="BF296"/>
  <c r="BF300"/>
  <c r="BF305"/>
  <c r="BF309"/>
  <c r="BF312"/>
  <c r="BF317"/>
  <c r="BF318"/>
  <c r="BF319"/>
  <c r="BF322"/>
  <c r="BF323"/>
  <c r="BF326"/>
  <c r="BF330"/>
  <c r="BF333"/>
  <c r="BF334"/>
  <c r="BF341"/>
  <c r="BF347"/>
  <c r="BF356"/>
  <c r="BF357"/>
  <c r="BF364"/>
  <c r="BF369"/>
  <c r="BF372"/>
  <c r="BF373"/>
  <c r="BF379"/>
  <c i="25" r="J93"/>
  <c r="E116"/>
  <c r="BF138"/>
  <c r="BF139"/>
  <c r="BF141"/>
  <c r="BF144"/>
  <c r="BF148"/>
  <c r="BF149"/>
  <c r="BF154"/>
  <c r="BF158"/>
  <c r="BF160"/>
  <c r="BF170"/>
  <c r="F127"/>
  <c r="BF135"/>
  <c r="BF136"/>
  <c r="BF145"/>
  <c r="BF146"/>
  <c r="BF152"/>
  <c r="BF153"/>
  <c r="BF156"/>
  <c r="BF161"/>
  <c r="BF166"/>
  <c r="BF173"/>
  <c r="BF172"/>
  <c r="BF175"/>
  <c r="BF181"/>
  <c r="BF133"/>
  <c r="BF134"/>
  <c r="BF137"/>
  <c r="BF140"/>
  <c r="BF142"/>
  <c r="BF143"/>
  <c r="BF150"/>
  <c r="BF151"/>
  <c r="BF155"/>
  <c r="BF157"/>
  <c r="BF159"/>
  <c r="BF162"/>
  <c r="BF163"/>
  <c r="BF165"/>
  <c r="BF168"/>
  <c r="BF171"/>
  <c r="BF174"/>
  <c r="BF177"/>
  <c r="BF180"/>
  <c i="24" r="BF139"/>
  <c r="BF142"/>
  <c r="BF144"/>
  <c r="BF147"/>
  <c r="BF151"/>
  <c r="BF157"/>
  <c r="BF159"/>
  <c r="J93"/>
  <c r="BF168"/>
  <c r="BF170"/>
  <c i="23" r="BK132"/>
  <c r="BK131"/>
  <c r="J131"/>
  <c r="J100"/>
  <c i="24" r="E115"/>
  <c r="BF131"/>
  <c r="BF132"/>
  <c r="BF141"/>
  <c r="BF146"/>
  <c r="BF166"/>
  <c r="BF172"/>
  <c r="BF175"/>
  <c r="F96"/>
  <c r="BF134"/>
  <c r="BF135"/>
  <c r="BF136"/>
  <c r="BF137"/>
  <c r="BF138"/>
  <c r="BF149"/>
  <c r="BF153"/>
  <c r="BF156"/>
  <c r="BF158"/>
  <c r="BF160"/>
  <c r="BF161"/>
  <c r="BF163"/>
  <c r="BF165"/>
  <c r="BF174"/>
  <c r="BF176"/>
  <c r="BF143"/>
  <c r="BF145"/>
  <c r="BF148"/>
  <c r="BF150"/>
  <c r="BF154"/>
  <c r="BF162"/>
  <c r="BF164"/>
  <c r="BF167"/>
  <c r="BF171"/>
  <c r="BF173"/>
  <c r="BF177"/>
  <c i="22" r="BK128"/>
  <c r="J128"/>
  <c r="J100"/>
  <c i="23" r="E85"/>
  <c r="BF137"/>
  <c r="BF141"/>
  <c r="F96"/>
  <c r="BF138"/>
  <c r="BF139"/>
  <c r="BF148"/>
  <c r="BF151"/>
  <c r="BF157"/>
  <c r="BF158"/>
  <c r="BF162"/>
  <c r="BF164"/>
  <c r="BF166"/>
  <c r="BF169"/>
  <c r="BF135"/>
  <c r="BF136"/>
  <c r="BF147"/>
  <c r="BF154"/>
  <c r="BF161"/>
  <c r="BF165"/>
  <c r="BF146"/>
  <c r="BF152"/>
  <c r="BF153"/>
  <c r="BF160"/>
  <c r="BF163"/>
  <c r="J125"/>
  <c r="BF134"/>
  <c r="BF140"/>
  <c r="BF142"/>
  <c r="BF144"/>
  <c r="BF145"/>
  <c r="BF149"/>
  <c r="BF155"/>
  <c r="BF156"/>
  <c r="BF167"/>
  <c r="BF170"/>
  <c r="BF176"/>
  <c r="BF177"/>
  <c r="BF179"/>
  <c r="BF168"/>
  <c r="BF171"/>
  <c r="BF173"/>
  <c r="BF175"/>
  <c r="BF178"/>
  <c i="22" r="F96"/>
  <c r="E85"/>
  <c r="BF131"/>
  <c r="BF143"/>
  <c r="BF147"/>
  <c r="BF157"/>
  <c r="BF161"/>
  <c r="BF169"/>
  <c r="J122"/>
  <c r="BF130"/>
  <c r="BF140"/>
  <c r="BF155"/>
  <c r="BF158"/>
  <c r="BF164"/>
  <c r="BF168"/>
  <c r="BF170"/>
  <c i="21" r="J133"/>
  <c r="J102"/>
  <c i="22" r="BF150"/>
  <c r="BF156"/>
  <c r="BF162"/>
  <c r="BF163"/>
  <c r="BF135"/>
  <c r="BF138"/>
  <c r="BF139"/>
  <c r="BF144"/>
  <c r="BF151"/>
  <c r="BF134"/>
  <c r="BF154"/>
  <c r="BF160"/>
  <c r="BF172"/>
  <c r="BF137"/>
  <c r="BF141"/>
  <c r="BF142"/>
  <c r="BF145"/>
  <c r="BF167"/>
  <c r="BF171"/>
  <c r="BF132"/>
  <c r="BF133"/>
  <c r="BF148"/>
  <c r="BF152"/>
  <c r="BF159"/>
  <c r="BF166"/>
  <c i="21" r="J93"/>
  <c r="BF141"/>
  <c r="BF142"/>
  <c r="BF145"/>
  <c r="BF155"/>
  <c r="BF143"/>
  <c r="BF144"/>
  <c r="BF146"/>
  <c r="BF152"/>
  <c r="BF154"/>
  <c r="BF156"/>
  <c r="BF159"/>
  <c r="BF164"/>
  <c r="F96"/>
  <c r="E117"/>
  <c r="BF134"/>
  <c r="BF135"/>
  <c r="BF136"/>
  <c r="BF137"/>
  <c r="BF140"/>
  <c r="BF153"/>
  <c r="BF161"/>
  <c r="BF138"/>
  <c r="BF139"/>
  <c r="BF148"/>
  <c r="BF149"/>
  <c r="BF151"/>
  <c r="BF157"/>
  <c r="BF158"/>
  <c r="BF160"/>
  <c r="BF162"/>
  <c r="BF165"/>
  <c r="BF167"/>
  <c r="BF169"/>
  <c r="BF170"/>
  <c i="19" r="BK133"/>
  <c r="J133"/>
  <c r="J101"/>
  <c i="20" r="E85"/>
  <c r="J93"/>
  <c r="F96"/>
  <c r="BF129"/>
  <c r="BF130"/>
  <c r="BF131"/>
  <c i="19" r="J126"/>
  <c r="BF169"/>
  <c r="BF172"/>
  <c r="BF174"/>
  <c r="BF187"/>
  <c r="BF195"/>
  <c r="BF199"/>
  <c r="BF202"/>
  <c r="F96"/>
  <c r="BF135"/>
  <c r="BF138"/>
  <c r="BF150"/>
  <c r="BF157"/>
  <c r="BF158"/>
  <c r="BF162"/>
  <c r="BF164"/>
  <c r="BF166"/>
  <c r="BF167"/>
  <c r="BF177"/>
  <c r="BF178"/>
  <c r="BF180"/>
  <c r="BF185"/>
  <c r="BF186"/>
  <c r="BF190"/>
  <c r="BF191"/>
  <c r="BF192"/>
  <c r="BF194"/>
  <c r="BF196"/>
  <c r="BF198"/>
  <c r="BF205"/>
  <c r="BF207"/>
  <c r="BF208"/>
  <c r="BF211"/>
  <c r="BF212"/>
  <c r="BF214"/>
  <c r="BF219"/>
  <c r="BF225"/>
  <c r="BF227"/>
  <c r="BF230"/>
  <c r="BF234"/>
  <c r="BF238"/>
  <c r="BF241"/>
  <c i="18" r="BK132"/>
  <c r="J132"/>
  <c r="J101"/>
  <c i="19" r="E85"/>
  <c r="BF136"/>
  <c r="BF137"/>
  <c r="BF140"/>
  <c r="BF141"/>
  <c r="BF143"/>
  <c r="BF144"/>
  <c r="BF145"/>
  <c r="BF146"/>
  <c r="BF147"/>
  <c r="BF148"/>
  <c r="BF149"/>
  <c r="BF151"/>
  <c r="BF152"/>
  <c r="BF154"/>
  <c r="BF160"/>
  <c r="BF170"/>
  <c r="BF176"/>
  <c r="BF179"/>
  <c r="BF182"/>
  <c r="BF183"/>
  <c r="BF184"/>
  <c r="BF188"/>
  <c r="BF189"/>
  <c r="BF193"/>
  <c r="BF197"/>
  <c r="BF200"/>
  <c r="BF201"/>
  <c r="BF203"/>
  <c r="BF209"/>
  <c r="BF210"/>
  <c r="BF213"/>
  <c r="BF215"/>
  <c r="BF216"/>
  <c r="BF217"/>
  <c r="BF218"/>
  <c r="BF221"/>
  <c r="BF222"/>
  <c r="BF223"/>
  <c r="BF224"/>
  <c r="BF226"/>
  <c r="BF228"/>
  <c r="BF229"/>
  <c r="BF231"/>
  <c r="BF233"/>
  <c r="BF236"/>
  <c r="BF239"/>
  <c i="17" r="J148"/>
  <c r="J102"/>
  <c i="18" r="E117"/>
  <c r="BF135"/>
  <c r="BF142"/>
  <c r="BF143"/>
  <c r="BF154"/>
  <c r="BF156"/>
  <c r="BF147"/>
  <c r="BF150"/>
  <c r="BF160"/>
  <c r="BF163"/>
  <c r="BF171"/>
  <c r="J125"/>
  <c r="BF134"/>
  <c r="BF144"/>
  <c r="BF145"/>
  <c r="BF146"/>
  <c r="BF166"/>
  <c r="BF169"/>
  <c r="BF177"/>
  <c r="BF164"/>
  <c r="BF175"/>
  <c r="BF180"/>
  <c r="BF181"/>
  <c r="F128"/>
  <c r="BF136"/>
  <c r="BF139"/>
  <c r="BF140"/>
  <c r="BF141"/>
  <c r="BF149"/>
  <c r="BF151"/>
  <c r="BF152"/>
  <c r="BF153"/>
  <c r="BF161"/>
  <c r="BF162"/>
  <c r="BF172"/>
  <c r="BF173"/>
  <c r="BF178"/>
  <c r="BF182"/>
  <c r="BF137"/>
  <c r="BF138"/>
  <c r="BF148"/>
  <c r="BF158"/>
  <c r="BF165"/>
  <c r="BF167"/>
  <c r="BF168"/>
  <c r="BF176"/>
  <c r="BF179"/>
  <c i="17" r="F96"/>
  <c r="BF153"/>
  <c r="BF163"/>
  <c r="E85"/>
  <c r="BF194"/>
  <c r="BF200"/>
  <c r="BF199"/>
  <c r="BF202"/>
  <c r="BF203"/>
  <c r="BF209"/>
  <c r="BF211"/>
  <c r="BF212"/>
  <c r="BF220"/>
  <c r="BF221"/>
  <c r="BF231"/>
  <c r="BF239"/>
  <c r="BF243"/>
  <c r="BF155"/>
  <c r="BF156"/>
  <c r="BF160"/>
  <c r="BF161"/>
  <c r="BF170"/>
  <c r="BF183"/>
  <c r="BF193"/>
  <c r="BF216"/>
  <c r="BF223"/>
  <c r="BF228"/>
  <c r="BF229"/>
  <c r="BF230"/>
  <c r="BF233"/>
  <c r="BF235"/>
  <c r="BF248"/>
  <c r="BF150"/>
  <c r="BF158"/>
  <c r="BF167"/>
  <c r="BF185"/>
  <c r="BF187"/>
  <c r="BF195"/>
  <c r="BF205"/>
  <c r="BF213"/>
  <c r="BF218"/>
  <c r="BF238"/>
  <c r="BF254"/>
  <c r="BF255"/>
  <c r="BF256"/>
  <c i="16" r="BK134"/>
  <c r="J134"/>
  <c r="J99"/>
  <c i="17" r="J140"/>
  <c r="BF152"/>
  <c r="BF154"/>
  <c r="BF165"/>
  <c r="BF169"/>
  <c r="BF171"/>
  <c r="BF175"/>
  <c r="BF176"/>
  <c r="BF177"/>
  <c r="BF178"/>
  <c r="BF179"/>
  <c r="BF180"/>
  <c r="BF182"/>
  <c r="BF189"/>
  <c r="BF196"/>
  <c r="BF201"/>
  <c r="BF206"/>
  <c r="BF207"/>
  <c r="BF208"/>
  <c r="BF210"/>
  <c r="BF215"/>
  <c r="BF225"/>
  <c r="BF226"/>
  <c r="BF227"/>
  <c r="BF240"/>
  <c r="BF241"/>
  <c r="BF250"/>
  <c r="BF260"/>
  <c r="BF261"/>
  <c r="BF263"/>
  <c r="BF264"/>
  <c r="BF265"/>
  <c r="BF270"/>
  <c r="BF272"/>
  <c r="BF275"/>
  <c r="BF279"/>
  <c r="BF299"/>
  <c r="BF300"/>
  <c r="BF301"/>
  <c r="BF302"/>
  <c r="BF303"/>
  <c r="BF306"/>
  <c r="BF313"/>
  <c r="BF319"/>
  <c r="BF320"/>
  <c r="BF321"/>
  <c r="BF325"/>
  <c r="BF287"/>
  <c r="BF289"/>
  <c r="BF311"/>
  <c r="BF329"/>
  <c r="BF330"/>
  <c r="BF273"/>
  <c r="BF278"/>
  <c r="BF280"/>
  <c r="BF281"/>
  <c r="BF304"/>
  <c r="BF315"/>
  <c r="BF318"/>
  <c r="BF322"/>
  <c r="BF323"/>
  <c r="BF326"/>
  <c r="BF333"/>
  <c r="BF343"/>
  <c r="BF344"/>
  <c r="BF361"/>
  <c r="BF363"/>
  <c r="BF346"/>
  <c r="BF351"/>
  <c r="BF352"/>
  <c r="BF364"/>
  <c r="BF149"/>
  <c r="BF151"/>
  <c r="BF164"/>
  <c r="BF166"/>
  <c r="BF168"/>
  <c r="BF173"/>
  <c r="BF174"/>
  <c r="BF181"/>
  <c r="BF186"/>
  <c r="BF188"/>
  <c r="BF190"/>
  <c r="BF192"/>
  <c r="BF197"/>
  <c r="BF198"/>
  <c r="BF204"/>
  <c r="BF214"/>
  <c r="BF217"/>
  <c r="BF219"/>
  <c r="BF222"/>
  <c r="BF232"/>
  <c r="BF242"/>
  <c r="BF244"/>
  <c r="BF246"/>
  <c r="BF247"/>
  <c r="BF249"/>
  <c r="BF251"/>
  <c r="BF252"/>
  <c r="BF257"/>
  <c r="BF258"/>
  <c r="BF259"/>
  <c r="BF262"/>
  <c r="BF266"/>
  <c r="BF267"/>
  <c r="BF268"/>
  <c r="BF269"/>
  <c r="BF271"/>
  <c r="BF274"/>
  <c r="BF276"/>
  <c r="BF277"/>
  <c r="BF283"/>
  <c r="BF284"/>
  <c r="BF285"/>
  <c r="BF286"/>
  <c r="BF288"/>
  <c r="BF291"/>
  <c r="BF293"/>
  <c r="BF296"/>
  <c r="BF307"/>
  <c r="BF308"/>
  <c r="BF309"/>
  <c r="BF310"/>
  <c r="BF312"/>
  <c r="BF314"/>
  <c r="BF316"/>
  <c r="BF328"/>
  <c r="BF331"/>
  <c r="BF332"/>
  <c r="BF334"/>
  <c r="BF335"/>
  <c r="BF336"/>
  <c r="BF337"/>
  <c r="BF338"/>
  <c r="BF339"/>
  <c r="BF340"/>
  <c r="BF341"/>
  <c r="BF342"/>
  <c r="BF347"/>
  <c r="BF348"/>
  <c r="BF349"/>
  <c r="BF353"/>
  <c r="BF354"/>
  <c r="BF355"/>
  <c r="BF358"/>
  <c r="BF360"/>
  <c r="BF362"/>
  <c r="BF366"/>
  <c r="BF367"/>
  <c r="BF157"/>
  <c r="BF159"/>
  <c r="BF290"/>
  <c r="BF292"/>
  <c r="BF294"/>
  <c r="BF295"/>
  <c r="BF297"/>
  <c r="BF356"/>
  <c i="16" r="J127"/>
  <c r="BF137"/>
  <c r="BF140"/>
  <c r="BF148"/>
  <c r="BF152"/>
  <c r="BF155"/>
  <c r="BF180"/>
  <c r="BF185"/>
  <c i="15" r="J130"/>
  <c r="J100"/>
  <c i="16" r="BF143"/>
  <c r="BF153"/>
  <c r="BF154"/>
  <c r="BF172"/>
  <c r="BF173"/>
  <c r="BF174"/>
  <c r="BF179"/>
  <c r="BF181"/>
  <c r="BF191"/>
  <c r="BF192"/>
  <c r="F130"/>
  <c r="BF164"/>
  <c r="BF168"/>
  <c r="BF169"/>
  <c r="BF177"/>
  <c r="BF187"/>
  <c r="BF190"/>
  <c r="E85"/>
  <c r="BF142"/>
  <c r="BF146"/>
  <c r="BF151"/>
  <c r="BF161"/>
  <c r="BF167"/>
  <c r="BF170"/>
  <c r="BF171"/>
  <c r="BF176"/>
  <c r="BF178"/>
  <c r="BF182"/>
  <c r="BF183"/>
  <c r="BF186"/>
  <c r="BF189"/>
  <c r="BF136"/>
  <c r="BF138"/>
  <c r="BF139"/>
  <c r="BF141"/>
  <c r="BF145"/>
  <c r="BF147"/>
  <c r="BF149"/>
  <c r="BF150"/>
  <c r="BF157"/>
  <c r="BF159"/>
  <c r="BF165"/>
  <c r="BF194"/>
  <c r="BF195"/>
  <c i="14" r="J133"/>
  <c r="J102"/>
  <c i="15" r="BF147"/>
  <c r="BF154"/>
  <c r="BF157"/>
  <c r="BF163"/>
  <c r="J91"/>
  <c r="BF135"/>
  <c r="BF141"/>
  <c r="BF171"/>
  <c r="E116"/>
  <c r="BF133"/>
  <c r="BF137"/>
  <c r="BF140"/>
  <c r="BF148"/>
  <c r="BF149"/>
  <c r="BF151"/>
  <c r="BF152"/>
  <c r="BF156"/>
  <c r="BF161"/>
  <c r="BF164"/>
  <c r="BF165"/>
  <c r="BF166"/>
  <c r="F94"/>
  <c r="BF131"/>
  <c r="BF132"/>
  <c r="BF134"/>
  <c r="BF136"/>
  <c r="BF138"/>
  <c r="BF139"/>
  <c r="BF142"/>
  <c r="BF143"/>
  <c r="BF144"/>
  <c r="BF145"/>
  <c r="BF146"/>
  <c r="BF150"/>
  <c r="BF159"/>
  <c r="BF162"/>
  <c r="BF168"/>
  <c i="13" r="J134"/>
  <c r="J101"/>
  <c i="14" r="BF136"/>
  <c r="BF159"/>
  <c r="BF175"/>
  <c r="BF182"/>
  <c r="BF184"/>
  <c r="BF194"/>
  <c r="BF216"/>
  <c r="BF217"/>
  <c r="BF219"/>
  <c r="BF225"/>
  <c r="BF227"/>
  <c r="BF233"/>
  <c r="BF240"/>
  <c r="BF134"/>
  <c r="BF143"/>
  <c r="BF166"/>
  <c r="BF171"/>
  <c r="BF179"/>
  <c r="BF183"/>
  <c r="BF192"/>
  <c r="BF195"/>
  <c r="BF196"/>
  <c r="BF201"/>
  <c r="BF203"/>
  <c r="BF204"/>
  <c r="BF230"/>
  <c r="BF243"/>
  <c r="F96"/>
  <c r="J125"/>
  <c r="BF135"/>
  <c r="BF137"/>
  <c r="BF139"/>
  <c r="BF144"/>
  <c r="BF146"/>
  <c r="BF148"/>
  <c r="BF157"/>
  <c r="BF163"/>
  <c r="BF164"/>
  <c r="BF167"/>
  <c r="BF180"/>
  <c r="BF185"/>
  <c r="BF188"/>
  <c r="BF190"/>
  <c r="BF193"/>
  <c r="BF197"/>
  <c r="BF200"/>
  <c r="BF202"/>
  <c r="BF205"/>
  <c r="BF208"/>
  <c r="BF211"/>
  <c r="BF213"/>
  <c r="BF218"/>
  <c r="BF223"/>
  <c r="BF226"/>
  <c r="BF228"/>
  <c r="BF231"/>
  <c r="BF235"/>
  <c r="BF238"/>
  <c r="BF241"/>
  <c r="BF242"/>
  <c r="E85"/>
  <c r="BF140"/>
  <c r="BF142"/>
  <c r="BF145"/>
  <c r="BF147"/>
  <c r="BF149"/>
  <c r="BF150"/>
  <c r="BF151"/>
  <c r="BF154"/>
  <c r="BF155"/>
  <c r="BF161"/>
  <c r="BF169"/>
  <c r="BF173"/>
  <c r="BF174"/>
  <c r="BF176"/>
  <c r="BF177"/>
  <c r="BF181"/>
  <c r="BF186"/>
  <c r="BF187"/>
  <c r="BF189"/>
  <c r="BF191"/>
  <c r="BF198"/>
  <c r="BF199"/>
  <c r="BF207"/>
  <c r="BF209"/>
  <c r="BF210"/>
  <c r="BF215"/>
  <c r="BF220"/>
  <c r="BF221"/>
  <c r="BF222"/>
  <c r="BF224"/>
  <c r="BF229"/>
  <c r="BF232"/>
  <c r="BF236"/>
  <c r="BF237"/>
  <c r="BF239"/>
  <c r="BF245"/>
  <c r="BF246"/>
  <c r="BF248"/>
  <c i="13" r="E85"/>
  <c r="F96"/>
  <c r="BF144"/>
  <c r="BF145"/>
  <c r="BF151"/>
  <c r="BF163"/>
  <c r="BF165"/>
  <c r="BF168"/>
  <c r="BF173"/>
  <c r="BF181"/>
  <c r="BF182"/>
  <c r="BF192"/>
  <c r="BF193"/>
  <c r="BF194"/>
  <c r="BF205"/>
  <c r="BF207"/>
  <c r="BF210"/>
  <c r="BF214"/>
  <c r="BF218"/>
  <c r="BF222"/>
  <c r="BF226"/>
  <c r="BF270"/>
  <c r="BF275"/>
  <c r="BF283"/>
  <c r="BF286"/>
  <c r="BF287"/>
  <c r="BF293"/>
  <c r="BF139"/>
  <c r="BF141"/>
  <c r="BF152"/>
  <c r="BF156"/>
  <c r="BF166"/>
  <c r="BF169"/>
  <c r="BF178"/>
  <c r="BF183"/>
  <c r="BF204"/>
  <c r="BF213"/>
  <c r="BF219"/>
  <c r="BF223"/>
  <c r="BF224"/>
  <c r="BF237"/>
  <c r="BF247"/>
  <c r="BF250"/>
  <c r="BF251"/>
  <c r="BF257"/>
  <c r="BF268"/>
  <c r="BF273"/>
  <c r="BF277"/>
  <c r="BF278"/>
  <c r="BF290"/>
  <c r="J127"/>
  <c r="BF135"/>
  <c r="BF136"/>
  <c r="BF143"/>
  <c r="BF150"/>
  <c r="BF153"/>
  <c r="BF154"/>
  <c r="BF155"/>
  <c r="BF157"/>
  <c r="BF158"/>
  <c r="BF159"/>
  <c r="BF160"/>
  <c r="BF161"/>
  <c r="BF162"/>
  <c r="BF164"/>
  <c r="BF171"/>
  <c r="BF172"/>
  <c r="BF176"/>
  <c r="BF177"/>
  <c r="BF179"/>
  <c r="BF180"/>
  <c r="BF184"/>
  <c r="BF185"/>
  <c r="BF186"/>
  <c r="BF188"/>
  <c r="BF189"/>
  <c r="BF196"/>
  <c r="BF199"/>
  <c r="BF202"/>
  <c r="BF203"/>
  <c r="BF206"/>
  <c r="BF209"/>
  <c r="BF211"/>
  <c r="BF216"/>
  <c r="BF220"/>
  <c r="BF221"/>
  <c r="BF227"/>
  <c r="BF228"/>
  <c r="BF235"/>
  <c r="BF241"/>
  <c r="BF242"/>
  <c r="BF243"/>
  <c r="BF244"/>
  <c r="BF249"/>
  <c r="BF253"/>
  <c r="BF255"/>
  <c r="BF256"/>
  <c r="BF258"/>
  <c r="BF259"/>
  <c r="BF261"/>
  <c r="BF263"/>
  <c r="BF264"/>
  <c r="BF266"/>
  <c r="BF271"/>
  <c r="BF274"/>
  <c r="BF276"/>
  <c r="BF284"/>
  <c r="BF289"/>
  <c r="BF291"/>
  <c r="BF295"/>
  <c r="BF137"/>
  <c r="BF138"/>
  <c r="BF140"/>
  <c r="BF142"/>
  <c r="BF146"/>
  <c r="BF147"/>
  <c r="BF148"/>
  <c r="BF149"/>
  <c r="BF167"/>
  <c r="BF174"/>
  <c r="BF175"/>
  <c r="BF187"/>
  <c r="BF190"/>
  <c r="BF191"/>
  <c r="BF195"/>
  <c r="BF197"/>
  <c r="BF198"/>
  <c r="BF200"/>
  <c r="BF201"/>
  <c r="BF208"/>
  <c r="BF212"/>
  <c r="BF215"/>
  <c r="BF217"/>
  <c r="BF225"/>
  <c r="BF230"/>
  <c r="BF231"/>
  <c r="BF232"/>
  <c r="BF233"/>
  <c r="BF234"/>
  <c r="BF236"/>
  <c r="BF239"/>
  <c r="BF240"/>
  <c r="BF245"/>
  <c r="BF246"/>
  <c r="BF254"/>
  <c r="BF260"/>
  <c r="BF262"/>
  <c r="BF265"/>
  <c r="BF267"/>
  <c r="BF272"/>
  <c r="BF279"/>
  <c r="BF280"/>
  <c r="BF281"/>
  <c r="BF285"/>
  <c r="BF292"/>
  <c r="BF294"/>
  <c i="11" r="J144"/>
  <c r="J102"/>
  <c i="12" r="BF154"/>
  <c r="BF156"/>
  <c r="BF177"/>
  <c r="BF181"/>
  <c r="BF185"/>
  <c r="BF192"/>
  <c r="BF204"/>
  <c r="BF212"/>
  <c r="BF213"/>
  <c r="BF215"/>
  <c r="BF218"/>
  <c r="BF228"/>
  <c r="BF239"/>
  <c r="BF255"/>
  <c r="BF259"/>
  <c r="BF265"/>
  <c r="BF271"/>
  <c r="BF157"/>
  <c r="BF165"/>
  <c r="BF166"/>
  <c r="BF175"/>
  <c r="BF188"/>
  <c r="BF206"/>
  <c r="BF227"/>
  <c r="BF229"/>
  <c r="BF241"/>
  <c r="BF242"/>
  <c r="BF250"/>
  <c r="BF269"/>
  <c r="F96"/>
  <c r="J140"/>
  <c r="BF149"/>
  <c r="BF158"/>
  <c r="BF163"/>
  <c r="BF169"/>
  <c r="BF172"/>
  <c r="BF176"/>
  <c r="BF183"/>
  <c r="BF189"/>
  <c r="BF190"/>
  <c r="BF195"/>
  <c r="BF216"/>
  <c r="BF222"/>
  <c r="BF223"/>
  <c r="BF225"/>
  <c r="BF230"/>
  <c r="BF235"/>
  <c r="BF246"/>
  <c r="BF247"/>
  <c r="BF251"/>
  <c r="BF253"/>
  <c r="BF254"/>
  <c r="BF256"/>
  <c r="BF257"/>
  <c r="BF267"/>
  <c r="BF201"/>
  <c r="BF203"/>
  <c r="BF205"/>
  <c r="BF210"/>
  <c r="BF217"/>
  <c r="BF220"/>
  <c r="BF231"/>
  <c r="BF233"/>
  <c r="BF234"/>
  <c r="BF236"/>
  <c r="BF238"/>
  <c r="BF243"/>
  <c r="BF249"/>
  <c r="BF261"/>
  <c r="BF263"/>
  <c r="BF268"/>
  <c r="BF272"/>
  <c r="BF273"/>
  <c r="BF276"/>
  <c r="E85"/>
  <c r="BF150"/>
  <c r="BF151"/>
  <c r="BF152"/>
  <c r="BF153"/>
  <c r="BF159"/>
  <c r="BF160"/>
  <c r="BF161"/>
  <c r="BF162"/>
  <c r="BF164"/>
  <c r="BF167"/>
  <c r="BF171"/>
  <c r="BF174"/>
  <c r="BF178"/>
  <c r="BF179"/>
  <c r="BF180"/>
  <c r="BF184"/>
  <c r="BF186"/>
  <c r="BF187"/>
  <c r="BF198"/>
  <c r="BF199"/>
  <c r="BF200"/>
  <c r="BF207"/>
  <c r="BF209"/>
  <c r="BF211"/>
  <c r="BF214"/>
  <c r="BF219"/>
  <c r="BF221"/>
  <c r="BF224"/>
  <c r="BF226"/>
  <c r="BF237"/>
  <c r="BF240"/>
  <c r="BF245"/>
  <c r="BF252"/>
  <c r="BF258"/>
  <c r="BF260"/>
  <c r="BF262"/>
  <c r="BF275"/>
  <c r="BF278"/>
  <c i="11" r="BF133"/>
  <c r="BF186"/>
  <c r="BF188"/>
  <c r="BF189"/>
  <c r="BF194"/>
  <c r="BF207"/>
  <c r="BF213"/>
  <c r="BF216"/>
  <c r="BF221"/>
  <c i="10" r="BK228"/>
  <c r="J228"/>
  <c r="J112"/>
  <c i="11" r="J93"/>
  <c r="E116"/>
  <c r="BF138"/>
  <c r="BF146"/>
  <c r="BF147"/>
  <c r="BF152"/>
  <c r="BF158"/>
  <c r="BF161"/>
  <c r="BF163"/>
  <c r="BF164"/>
  <c r="BF165"/>
  <c r="BF167"/>
  <c r="BF168"/>
  <c r="BF169"/>
  <c r="BF172"/>
  <c r="BF176"/>
  <c r="BF177"/>
  <c r="BF180"/>
  <c r="BF182"/>
  <c r="BF184"/>
  <c r="BF185"/>
  <c r="BF198"/>
  <c r="BF205"/>
  <c r="BF206"/>
  <c r="BF211"/>
  <c r="BF214"/>
  <c r="BF215"/>
  <c r="BF219"/>
  <c r="BF224"/>
  <c r="BF135"/>
  <c r="BF136"/>
  <c r="BF140"/>
  <c r="BF141"/>
  <c r="BF143"/>
  <c r="BF148"/>
  <c r="BF149"/>
  <c r="BF154"/>
  <c r="BF155"/>
  <c r="BF171"/>
  <c r="BF191"/>
  <c r="BF203"/>
  <c r="BF210"/>
  <c r="BF222"/>
  <c r="F96"/>
  <c r="BF132"/>
  <c r="BF134"/>
  <c r="BF137"/>
  <c r="BF139"/>
  <c r="BF142"/>
  <c r="BF145"/>
  <c r="BF150"/>
  <c r="BF151"/>
  <c r="BF153"/>
  <c r="BF156"/>
  <c r="BF157"/>
  <c r="BF159"/>
  <c r="BF160"/>
  <c r="BF162"/>
  <c r="BF166"/>
  <c r="BF170"/>
  <c r="BF173"/>
  <c r="BF175"/>
  <c r="BF178"/>
  <c r="BF179"/>
  <c r="BF181"/>
  <c r="BF183"/>
  <c r="BF187"/>
  <c r="BF190"/>
  <c r="BF192"/>
  <c r="BF193"/>
  <c r="BF195"/>
  <c r="BF196"/>
  <c r="BF197"/>
  <c r="BF199"/>
  <c r="BF200"/>
  <c r="BF201"/>
  <c r="BF202"/>
  <c r="BF204"/>
  <c r="BF209"/>
  <c r="BF218"/>
  <c r="BF220"/>
  <c r="BF223"/>
  <c i="10" r="BF172"/>
  <c r="BF181"/>
  <c r="BF192"/>
  <c r="BF204"/>
  <c r="BF213"/>
  <c r="BF220"/>
  <c r="BF227"/>
  <c r="BF234"/>
  <c r="BF238"/>
  <c r="BF240"/>
  <c r="BF246"/>
  <c r="BF250"/>
  <c r="BF260"/>
  <c r="J93"/>
  <c r="E132"/>
  <c r="BF156"/>
  <c r="BF161"/>
  <c r="BF171"/>
  <c r="BF183"/>
  <c r="BF184"/>
  <c r="BF186"/>
  <c r="BF194"/>
  <c r="BF199"/>
  <c r="BF210"/>
  <c r="BF222"/>
  <c r="BF262"/>
  <c r="BF269"/>
  <c i="9" r="BK150"/>
  <c r="J150"/>
  <c r="J106"/>
  <c i="10" r="F96"/>
  <c r="BF149"/>
  <c r="BF150"/>
  <c r="BF154"/>
  <c r="BF159"/>
  <c r="BF162"/>
  <c r="BF163"/>
  <c r="BF166"/>
  <c r="BF167"/>
  <c r="BF170"/>
  <c r="BF176"/>
  <c r="BF177"/>
  <c r="BF178"/>
  <c r="BF185"/>
  <c r="BF187"/>
  <c r="BF189"/>
  <c r="BF191"/>
  <c r="BF193"/>
  <c r="BF200"/>
  <c r="BF206"/>
  <c r="BF212"/>
  <c r="BF214"/>
  <c r="BF216"/>
  <c r="BF217"/>
  <c r="BF230"/>
  <c r="BF231"/>
  <c r="BF235"/>
  <c r="BF236"/>
  <c r="BF239"/>
  <c r="BF243"/>
  <c r="BF247"/>
  <c r="BF251"/>
  <c r="BF252"/>
  <c r="BF253"/>
  <c r="BF255"/>
  <c r="BF256"/>
  <c r="BF261"/>
  <c r="BF264"/>
  <c r="BF265"/>
  <c r="BF270"/>
  <c r="BF151"/>
  <c r="BF152"/>
  <c r="BF153"/>
  <c r="BF155"/>
  <c r="BF158"/>
  <c r="BF160"/>
  <c r="BF164"/>
  <c r="BF165"/>
  <c r="BF168"/>
  <c r="BF169"/>
  <c r="BF174"/>
  <c r="BF175"/>
  <c r="BF179"/>
  <c r="BF180"/>
  <c r="BF188"/>
  <c r="BF190"/>
  <c r="BF195"/>
  <c r="BF196"/>
  <c r="BF197"/>
  <c r="BF198"/>
  <c r="BF201"/>
  <c r="BF203"/>
  <c r="BF207"/>
  <c r="BF208"/>
  <c r="BF209"/>
  <c r="BF211"/>
  <c r="BF218"/>
  <c r="BF219"/>
  <c r="BF221"/>
  <c r="BF224"/>
  <c r="BF237"/>
  <c r="BF242"/>
  <c r="BF244"/>
  <c r="BF248"/>
  <c r="BF249"/>
  <c r="BF254"/>
  <c r="BF257"/>
  <c r="BF258"/>
  <c r="BF267"/>
  <c r="BF272"/>
  <c i="8" r="J140"/>
  <c r="J102"/>
  <c i="9" r="BF139"/>
  <c r="BF144"/>
  <c r="BF149"/>
  <c r="BF158"/>
  <c i="8" r="BK175"/>
  <c r="J175"/>
  <c r="J109"/>
  <c i="9" r="J93"/>
  <c r="F129"/>
  <c r="BF135"/>
  <c r="BF141"/>
  <c r="BF156"/>
  <c r="BF161"/>
  <c r="BF162"/>
  <c r="E85"/>
  <c r="BF136"/>
  <c r="BF137"/>
  <c r="BF138"/>
  <c r="BF142"/>
  <c r="BF143"/>
  <c r="BF146"/>
  <c r="BF147"/>
  <c r="BF152"/>
  <c r="BF153"/>
  <c r="BF154"/>
  <c r="BF155"/>
  <c r="BF157"/>
  <c r="BF160"/>
  <c r="BF163"/>
  <c r="BF164"/>
  <c i="8" r="J93"/>
  <c r="E124"/>
  <c r="BF156"/>
  <c r="BF190"/>
  <c r="F96"/>
  <c r="BF143"/>
  <c r="BF144"/>
  <c r="BF152"/>
  <c r="BF160"/>
  <c r="BF161"/>
  <c r="BF162"/>
  <c r="BF174"/>
  <c r="BF206"/>
  <c i="7" r="J125"/>
  <c r="J100"/>
  <c i="8" r="BF145"/>
  <c r="BF167"/>
  <c r="BF168"/>
  <c r="BF169"/>
  <c r="BF177"/>
  <c r="BF188"/>
  <c r="BF194"/>
  <c r="BF200"/>
  <c r="BF204"/>
  <c r="BF207"/>
  <c r="BF142"/>
  <c r="BF147"/>
  <c r="BF148"/>
  <c r="BF150"/>
  <c r="BF155"/>
  <c r="BF157"/>
  <c r="BF165"/>
  <c r="BF166"/>
  <c r="BF180"/>
  <c r="BF182"/>
  <c r="BF183"/>
  <c r="BF184"/>
  <c r="BF186"/>
  <c r="BF187"/>
  <c r="BF196"/>
  <c r="BF141"/>
  <c r="BF146"/>
  <c r="BF151"/>
  <c r="BF153"/>
  <c r="BF154"/>
  <c r="BF158"/>
  <c r="BF163"/>
  <c r="BF171"/>
  <c r="BF178"/>
  <c r="BF179"/>
  <c r="BF181"/>
  <c r="BF185"/>
  <c r="BF189"/>
  <c r="BF191"/>
  <c r="BF193"/>
  <c r="BF195"/>
  <c r="BF198"/>
  <c r="BF199"/>
  <c r="BF202"/>
  <c r="BF203"/>
  <c r="BF205"/>
  <c r="BF209"/>
  <c i="6" r="BK136"/>
  <c r="J136"/>
  <c r="J99"/>
  <c i="7" r="E85"/>
  <c r="J117"/>
  <c r="BF128"/>
  <c i="6" r="BK176"/>
  <c r="J176"/>
  <c r="J107"/>
  <c i="7" r="F94"/>
  <c r="BF126"/>
  <c r="BF127"/>
  <c r="BF129"/>
  <c r="BF130"/>
  <c r="BF132"/>
  <c i="6" r="BF203"/>
  <c r="BF205"/>
  <c r="BF188"/>
  <c r="BF194"/>
  <c i="5" r="BK132"/>
  <c r="J132"/>
  <c r="J99"/>
  <c i="6" r="J129"/>
  <c r="BF138"/>
  <c r="BF139"/>
  <c r="BF140"/>
  <c r="BF142"/>
  <c r="BF147"/>
  <c r="BF185"/>
  <c r="BF186"/>
  <c r="BF190"/>
  <c r="BF197"/>
  <c r="BF141"/>
  <c r="BF181"/>
  <c r="BF143"/>
  <c r="BF144"/>
  <c r="BF146"/>
  <c r="BF158"/>
  <c r="BF160"/>
  <c r="BF182"/>
  <c r="BF199"/>
  <c r="BF150"/>
  <c r="BF155"/>
  <c r="BF161"/>
  <c r="BF166"/>
  <c r="BF172"/>
  <c r="BF175"/>
  <c r="BF178"/>
  <c r="BF180"/>
  <c r="BF192"/>
  <c r="F94"/>
  <c r="BF149"/>
  <c r="BF151"/>
  <c r="BF153"/>
  <c r="BF157"/>
  <c r="BF170"/>
  <c r="BF184"/>
  <c r="BF187"/>
  <c r="BF189"/>
  <c r="BF201"/>
  <c r="BF152"/>
  <c r="BF154"/>
  <c r="BF156"/>
  <c r="BF162"/>
  <c r="E123"/>
  <c r="BF163"/>
  <c r="BF165"/>
  <c r="BF168"/>
  <c r="BF204"/>
  <c r="BF145"/>
  <c r="BF167"/>
  <c r="BF169"/>
  <c r="BF179"/>
  <c r="BF196"/>
  <c r="BF200"/>
  <c r="BF206"/>
  <c r="BF208"/>
  <c r="BF183"/>
  <c r="BF191"/>
  <c r="BF195"/>
  <c r="BF210"/>
  <c i="5" r="F128"/>
  <c r="BF135"/>
  <c i="4" r="J135"/>
  <c r="J100"/>
  <c i="5" r="BF141"/>
  <c r="BF159"/>
  <c r="BF162"/>
  <c r="E85"/>
  <c r="J91"/>
  <c r="BF134"/>
  <c r="BF136"/>
  <c r="BF139"/>
  <c r="BF140"/>
  <c r="BF142"/>
  <c r="BF150"/>
  <c r="BF157"/>
  <c r="BF161"/>
  <c r="BF145"/>
  <c r="BF147"/>
  <c r="BF153"/>
  <c r="BF154"/>
  <c r="BF156"/>
  <c r="BF163"/>
  <c r="BF165"/>
  <c r="BF137"/>
  <c r="BF143"/>
  <c r="BF158"/>
  <c r="BF160"/>
  <c i="4" r="F94"/>
  <c r="BF142"/>
  <c r="BF170"/>
  <c r="J91"/>
  <c r="BF136"/>
  <c r="BF145"/>
  <c r="BF148"/>
  <c r="BF150"/>
  <c r="BF152"/>
  <c r="BF160"/>
  <c r="E85"/>
  <c r="BF139"/>
  <c r="BF144"/>
  <c r="BF158"/>
  <c r="BF161"/>
  <c r="BF164"/>
  <c r="BF166"/>
  <c r="BF167"/>
  <c r="BF169"/>
  <c r="BF173"/>
  <c r="BF175"/>
  <c r="BF137"/>
  <c r="BF138"/>
  <c r="BF140"/>
  <c r="BF146"/>
  <c r="BF147"/>
  <c r="BF155"/>
  <c r="BF159"/>
  <c r="BF163"/>
  <c r="BF165"/>
  <c r="BF168"/>
  <c r="BF172"/>
  <c i="3" r="E85"/>
  <c r="BF133"/>
  <c r="BF134"/>
  <c r="BF142"/>
  <c r="BF146"/>
  <c r="BF152"/>
  <c r="BF155"/>
  <c r="F96"/>
  <c r="BF138"/>
  <c r="BF130"/>
  <c r="BF143"/>
  <c r="BF156"/>
  <c r="BF159"/>
  <c r="J93"/>
  <c r="BF131"/>
  <c r="BF137"/>
  <c r="BF140"/>
  <c r="BF141"/>
  <c r="BF147"/>
  <c r="BF150"/>
  <c r="BF151"/>
  <c r="BF162"/>
  <c r="BF164"/>
  <c r="BF165"/>
  <c r="BF132"/>
  <c r="BF135"/>
  <c r="BF139"/>
  <c r="BF149"/>
  <c r="BF153"/>
  <c r="BF154"/>
  <c r="BF157"/>
  <c r="BF158"/>
  <c r="BF160"/>
  <c r="BF161"/>
  <c r="BF163"/>
  <c i="2" r="BF157"/>
  <c i="1" r="AV97"/>
  <c i="2" r="BF135"/>
  <c r="BF136"/>
  <c r="BF137"/>
  <c r="BF138"/>
  <c r="BF139"/>
  <c r="BF140"/>
  <c r="BF142"/>
  <c r="BF165"/>
  <c i="1" r="AZ97"/>
  <c r="BB97"/>
  <c i="2" r="E85"/>
  <c r="J93"/>
  <c r="BF132"/>
  <c r="BF160"/>
  <c r="BF161"/>
  <c r="BF162"/>
  <c r="BF163"/>
  <c r="BF164"/>
  <c i="1" r="BC97"/>
  <c i="2" r="F96"/>
  <c r="BF133"/>
  <c r="BF134"/>
  <c r="BF143"/>
  <c r="BF144"/>
  <c r="BF145"/>
  <c r="BF146"/>
  <c r="BF147"/>
  <c r="BF148"/>
  <c r="BF149"/>
  <c r="BF151"/>
  <c r="BF152"/>
  <c r="BF153"/>
  <c r="BF154"/>
  <c r="BF155"/>
  <c r="BF156"/>
  <c r="BF158"/>
  <c i="1" r="BD97"/>
  <c i="34" r="J34"/>
  <c i="1" r="AS130"/>
  <c i="4" r="F35"/>
  <c i="1" r="AZ99"/>
  <c i="5" r="F39"/>
  <c i="1" r="BD100"/>
  <c i="7" r="F37"/>
  <c i="1" r="BB102"/>
  <c i="7" r="F38"/>
  <c i="1" r="BC102"/>
  <c i="8" r="F41"/>
  <c i="1" r="BD105"/>
  <c i="10" r="F39"/>
  <c i="1" r="BB108"/>
  <c i="12" r="F41"/>
  <c i="1" r="BD111"/>
  <c i="14" r="F40"/>
  <c i="1" r="BC113"/>
  <c i="16" r="F37"/>
  <c i="1" r="BB116"/>
  <c i="18" r="F37"/>
  <c i="1" r="AZ119"/>
  <c i="18" r="F41"/>
  <c i="1" r="BD119"/>
  <c i="19" r="F41"/>
  <c i="1" r="BD120"/>
  <c i="22" r="F40"/>
  <c i="1" r="BC125"/>
  <c i="24" r="F40"/>
  <c i="1" r="BC128"/>
  <c i="26" r="F37"/>
  <c i="1" r="AZ132"/>
  <c i="31" r="F39"/>
  <c i="1" r="BB138"/>
  <c i="36" r="F37"/>
  <c i="1" r="AZ144"/>
  <c i="40" r="F41"/>
  <c i="1" r="BD148"/>
  <c i="42" r="F39"/>
  <c i="1" r="BB151"/>
  <c i="46" r="J37"/>
  <c i="1" r="AV155"/>
  <c i="49" r="F37"/>
  <c i="1" r="BD158"/>
  <c i="51" r="F38"/>
  <c i="1" r="BC161"/>
  <c i="53" r="F39"/>
  <c i="1" r="BD163"/>
  <c i="55" r="F39"/>
  <c i="1" r="BD165"/>
  <c i="57" r="F35"/>
  <c i="1" r="AZ167"/>
  <c i="59" r="F37"/>
  <c i="1" r="BB169"/>
  <c i="61" r="F35"/>
  <c i="1" r="AZ171"/>
  <c i="3" r="F41"/>
  <c i="1" r="BD98"/>
  <c r="BD96"/>
  <c i="4" r="F38"/>
  <c i="1" r="BC99"/>
  <c i="6" r="F37"/>
  <c i="1" r="BB101"/>
  <c i="9" r="F40"/>
  <c i="1" r="BC106"/>
  <c i="9" r="F39"/>
  <c i="1" r="BB106"/>
  <c i="11" r="F40"/>
  <c i="1" r="BC109"/>
  <c i="11" r="F41"/>
  <c i="1" r="BD109"/>
  <c i="13" r="F40"/>
  <c i="1" r="BC112"/>
  <c i="14" r="F39"/>
  <c i="1" r="BB113"/>
  <c i="15" r="F39"/>
  <c i="1" r="BD115"/>
  <c i="17" r="F41"/>
  <c i="1" r="BD118"/>
  <c i="19" r="F40"/>
  <c i="1" r="BC120"/>
  <c i="21" r="F39"/>
  <c i="1" r="BB124"/>
  <c i="23" r="F39"/>
  <c i="1" r="BB127"/>
  <c i="24" r="F39"/>
  <c i="1" r="BB128"/>
  <c i="25" r="F40"/>
  <c i="1" r="BC129"/>
  <c i="27" r="F41"/>
  <c i="1" r="BD133"/>
  <c i="27" r="F39"/>
  <c i="1" r="BB133"/>
  <c i="28" r="F37"/>
  <c i="1" r="AZ134"/>
  <c i="29" r="J37"/>
  <c i="1" r="AV135"/>
  <c i="29" r="F40"/>
  <c i="1" r="BC135"/>
  <c i="30" r="F40"/>
  <c i="1" r="BC136"/>
  <c i="32" r="F37"/>
  <c i="1" r="AZ139"/>
  <c i="32" r="F41"/>
  <c i="1" r="BD139"/>
  <c i="34" r="F37"/>
  <c i="1" r="AZ141"/>
  <c i="35" r="F40"/>
  <c i="1" r="BC142"/>
  <c i="37" r="F41"/>
  <c i="1" r="BD145"/>
  <c i="37" r="F40"/>
  <c i="1" r="BC145"/>
  <c i="38" r="F40"/>
  <c i="1" r="BC146"/>
  <c i="38" r="F41"/>
  <c i="1" r="BD146"/>
  <c i="39" r="F39"/>
  <c i="1" r="BB147"/>
  <c i="39" r="J34"/>
  <c i="41" r="J37"/>
  <c i="1" r="AV149"/>
  <c i="43" r="F41"/>
  <c i="1" r="BD152"/>
  <c i="43" r="J37"/>
  <c i="1" r="AV152"/>
  <c i="44" r="F39"/>
  <c i="1" r="BB153"/>
  <c i="44" r="J37"/>
  <c i="1" r="AV153"/>
  <c i="45" r="F39"/>
  <c i="1" r="BB154"/>
  <c i="45" r="J37"/>
  <c i="1" r="AV154"/>
  <c i="47" r="J33"/>
  <c i="1" r="AV156"/>
  <c i="47" r="F37"/>
  <c i="1" r="BD156"/>
  <c i="49" r="F33"/>
  <c i="1" r="AZ158"/>
  <c i="51" r="J35"/>
  <c i="1" r="AV161"/>
  <c i="53" r="F35"/>
  <c i="1" r="AZ163"/>
  <c i="54" r="J35"/>
  <c i="1" r="AV164"/>
  <c i="56" r="F35"/>
  <c i="1" r="AZ166"/>
  <c i="58" r="F35"/>
  <c i="1" r="AZ168"/>
  <c i="60" r="F35"/>
  <c i="1" r="AZ170"/>
  <c i="62" r="F36"/>
  <c i="1" r="BC172"/>
  <c i="3" r="J37"/>
  <c i="1" r="AV98"/>
  <c i="6" r="J35"/>
  <c i="1" r="AV101"/>
  <c i="9" r="F37"/>
  <c i="1" r="AZ106"/>
  <c i="9" r="F41"/>
  <c i="1" r="BD106"/>
  <c i="11" r="F37"/>
  <c i="1" r="AZ109"/>
  <c i="11" r="F39"/>
  <c i="1" r="BB109"/>
  <c i="13" r="J37"/>
  <c i="1" r="AV112"/>
  <c i="15" r="J35"/>
  <c i="1" r="AV115"/>
  <c i="16" r="F38"/>
  <c i="1" r="BC116"/>
  <c i="18" r="J37"/>
  <c i="1" r="AV119"/>
  <c i="19" r="F39"/>
  <c i="1" r="BB120"/>
  <c i="21" r="F40"/>
  <c i="1" r="BC124"/>
  <c i="23" r="F41"/>
  <c i="1" r="BD127"/>
  <c i="25" r="F37"/>
  <c i="1" r="AZ129"/>
  <c i="27" r="F37"/>
  <c i="1" r="AZ133"/>
  <c i="28" r="F39"/>
  <c i="1" r="BB134"/>
  <c i="28" r="F40"/>
  <c i="1" r="BC134"/>
  <c i="29" r="F41"/>
  <c i="1" r="BD135"/>
  <c i="31" r="F41"/>
  <c i="1" r="BD138"/>
  <c i="35" r="F39"/>
  <c i="1" r="BB142"/>
  <c i="37" r="F37"/>
  <c i="1" r="AZ145"/>
  <c i="37" r="F39"/>
  <c i="1" r="BB145"/>
  <c i="38" r="F37"/>
  <c i="1" r="AZ146"/>
  <c i="38" r="F39"/>
  <c i="1" r="BB146"/>
  <c i="39" r="F41"/>
  <c i="1" r="BD147"/>
  <c i="41" r="F41"/>
  <c i="1" r="BD149"/>
  <c i="43" r="F37"/>
  <c i="1" r="AZ152"/>
  <c i="44" r="F37"/>
  <c i="1" r="AZ153"/>
  <c i="44" r="F41"/>
  <c i="1" r="BD153"/>
  <c i="45" r="F37"/>
  <c i="1" r="AZ154"/>
  <c i="46" r="F41"/>
  <c i="1" r="BD155"/>
  <c i="48" r="F37"/>
  <c i="1" r="BD157"/>
  <c i="50" r="J33"/>
  <c i="1" r="AV159"/>
  <c i="52" r="F37"/>
  <c i="1" r="BB162"/>
  <c i="54" r="F38"/>
  <c i="1" r="BC164"/>
  <c i="55" r="F37"/>
  <c i="1" r="BB165"/>
  <c i="57" r="F39"/>
  <c i="1" r="BD167"/>
  <c i="59" r="F35"/>
  <c i="1" r="AZ169"/>
  <c i="61" r="J35"/>
  <c i="1" r="AV171"/>
  <c r="AS122"/>
  <c i="3" r="F40"/>
  <c i="1" r="BC98"/>
  <c r="BC96"/>
  <c i="5" r="F35"/>
  <c i="1" r="AZ100"/>
  <c i="6" r="F39"/>
  <c i="1" r="BD101"/>
  <c i="8" r="F37"/>
  <c i="1" r="AZ105"/>
  <c i="10" r="F37"/>
  <c i="1" r="AZ108"/>
  <c i="12" r="F39"/>
  <c i="1" r="BB111"/>
  <c i="13" r="F39"/>
  <c i="1" r="BB112"/>
  <c i="15" r="F38"/>
  <c i="1" r="BC115"/>
  <c i="16" r="F39"/>
  <c i="1" r="BD116"/>
  <c i="17" r="F40"/>
  <c i="1" r="BC118"/>
  <c i="20" r="F37"/>
  <c i="1" r="AZ121"/>
  <c i="20" r="J37"/>
  <c i="1" r="AV121"/>
  <c i="20" r="F40"/>
  <c i="1" r="BC121"/>
  <c i="21" r="F37"/>
  <c i="1" r="AZ124"/>
  <c i="22" r="F41"/>
  <c i="1" r="BD125"/>
  <c i="23" r="J37"/>
  <c i="1" r="AV127"/>
  <c i="24" r="F41"/>
  <c i="1" r="BD128"/>
  <c i="25" r="F41"/>
  <c i="1" r="BD129"/>
  <c i="27" r="F40"/>
  <c i="1" r="BC133"/>
  <c i="27" r="J37"/>
  <c i="1" r="AV133"/>
  <c i="28" r="F41"/>
  <c i="1" r="BD134"/>
  <c i="28" r="J37"/>
  <c i="1" r="AV134"/>
  <c i="29" r="F37"/>
  <c i="1" r="AZ135"/>
  <c i="29" r="F39"/>
  <c i="1" r="BB135"/>
  <c i="30" r="F37"/>
  <c i="1" r="AZ136"/>
  <c i="31" r="F37"/>
  <c i="1" r="AZ138"/>
  <c i="33" r="J34"/>
  <c i="35" r="F41"/>
  <c i="1" r="BD142"/>
  <c i="36" r="F40"/>
  <c i="1" r="BC144"/>
  <c i="39" r="F40"/>
  <c i="1" r="BC147"/>
  <c i="41" r="F37"/>
  <c i="1" r="AZ149"/>
  <c i="42" r="F40"/>
  <c i="1" r="BC151"/>
  <c i="44" r="J34"/>
  <c i="46" r="F39"/>
  <c i="1" r="BB155"/>
  <c i="48" r="F36"/>
  <c i="1" r="BC157"/>
  <c i="49" r="J33"/>
  <c i="1" r="AV158"/>
  <c i="50" r="F37"/>
  <c i="1" r="BD159"/>
  <c i="51" r="F39"/>
  <c i="1" r="BD161"/>
  <c i="52" r="F39"/>
  <c i="1" r="BD162"/>
  <c i="53" r="F38"/>
  <c i="1" r="BC163"/>
  <c i="54" r="F39"/>
  <c i="1" r="BD164"/>
  <c i="55" r="F38"/>
  <c i="1" r="BC165"/>
  <c i="56" r="J35"/>
  <c i="1" r="AV166"/>
  <c i="57" r="F37"/>
  <c i="1" r="BB167"/>
  <c i="58" r="F39"/>
  <c i="1" r="BD168"/>
  <c i="59" r="J35"/>
  <c i="1" r="AV169"/>
  <c i="60" r="J35"/>
  <c i="1" r="AV170"/>
  <c i="61" r="F39"/>
  <c i="1" r="BD171"/>
  <c i="62" r="F37"/>
  <c i="1" r="BD172"/>
  <c i="38" r="J34"/>
  <c i="1" r="AS95"/>
  <c i="4" r="F37"/>
  <c i="1" r="BB99"/>
  <c i="4" r="F39"/>
  <c i="1" r="BD99"/>
  <c i="6" r="F35"/>
  <c i="1" r="AZ101"/>
  <c i="8" r="F39"/>
  <c i="1" r="BB105"/>
  <c i="10" r="J37"/>
  <c i="1" r="AV108"/>
  <c i="12" r="F37"/>
  <c i="1" r="AZ111"/>
  <c i="13" r="F41"/>
  <c i="1" r="BD112"/>
  <c i="15" r="F37"/>
  <c i="1" r="BB115"/>
  <c i="16" r="F35"/>
  <c i="1" r="AZ116"/>
  <c i="17" r="F39"/>
  <c i="1" r="BB118"/>
  <c i="19" r="J37"/>
  <c i="1" r="AV120"/>
  <c i="22" r="F37"/>
  <c i="1" r="AZ125"/>
  <c i="23" r="F40"/>
  <c i="1" r="BC127"/>
  <c i="25" r="F39"/>
  <c i="1" r="BB129"/>
  <c i="26" r="J37"/>
  <c i="1" r="AV132"/>
  <c i="30" r="J37"/>
  <c i="1" r="AV136"/>
  <c i="31" r="F40"/>
  <c i="1" r="BC138"/>
  <c i="36" r="F39"/>
  <c i="1" r="BB144"/>
  <c i="40" r="F37"/>
  <c i="1" r="AZ148"/>
  <c i="41" r="F40"/>
  <c i="1" r="BC149"/>
  <c i="43" r="F39"/>
  <c i="1" r="BB152"/>
  <c i="43" r="F40"/>
  <c i="1" r="BC152"/>
  <c i="44" r="F40"/>
  <c i="1" r="BC153"/>
  <c i="45" r="F41"/>
  <c i="1" r="BD154"/>
  <c i="45" r="F40"/>
  <c i="1" r="BC154"/>
  <c i="47" r="F35"/>
  <c i="1" r="BB156"/>
  <c i="47" r="F33"/>
  <c i="1" r="AZ156"/>
  <c i="48" r="J33"/>
  <c i="1" r="AV157"/>
  <c i="50" r="F36"/>
  <c i="1" r="BC159"/>
  <c i="52" r="J35"/>
  <c i="1" r="AV162"/>
  <c i="54" r="F35"/>
  <c i="1" r="AZ164"/>
  <c i="56" r="F39"/>
  <c i="1" r="BD166"/>
  <c i="58" r="F38"/>
  <c i="1" r="BC168"/>
  <c i="60" r="F37"/>
  <c i="1" r="BB170"/>
  <c i="62" r="F33"/>
  <c i="1" r="AZ172"/>
  <c i="3" r="F37"/>
  <c i="1" r="AZ98"/>
  <c r="AZ96"/>
  <c r="AV96"/>
  <c i="5" r="F38"/>
  <c i="1" r="BC100"/>
  <c i="7" r="J35"/>
  <c i="1" r="AV102"/>
  <c i="8" r="J37"/>
  <c i="1" r="AV105"/>
  <c i="11" r="J37"/>
  <c i="1" r="AV109"/>
  <c i="12" r="J37"/>
  <c i="1" r="AV111"/>
  <c i="14" r="J37"/>
  <c i="1" r="AV113"/>
  <c i="16" r="J35"/>
  <c i="1" r="AV116"/>
  <c i="18" r="F40"/>
  <c i="1" r="BC119"/>
  <c i="18" r="F39"/>
  <c i="1" r="BB119"/>
  <c i="19" r="F37"/>
  <c i="1" r="AZ120"/>
  <c i="22" r="J37"/>
  <c i="1" r="AV125"/>
  <c i="24" r="F37"/>
  <c i="1" r="AZ128"/>
  <c i="26" r="F39"/>
  <c i="1" r="BB132"/>
  <c i="30" r="F41"/>
  <c i="1" r="BD136"/>
  <c i="32" r="J37"/>
  <c i="1" r="AV139"/>
  <c i="32" r="F40"/>
  <c i="1" r="BC139"/>
  <c i="34" r="F41"/>
  <c i="1" r="BD141"/>
  <c i="36" r="J37"/>
  <c i="1" r="AV144"/>
  <c i="40" r="F39"/>
  <c i="1" r="BB148"/>
  <c i="42" r="F37"/>
  <c i="1" r="AZ151"/>
  <c i="46" r="F40"/>
  <c i="1" r="BC155"/>
  <c i="49" r="F35"/>
  <c i="1" r="BB158"/>
  <c i="51" r="F37"/>
  <c i="1" r="BB161"/>
  <c i="53" r="J35"/>
  <c i="1" r="AV163"/>
  <c i="55" r="J35"/>
  <c i="1" r="AV165"/>
  <c i="57" r="J35"/>
  <c i="1" r="AV167"/>
  <c i="59" r="F39"/>
  <c i="1" r="BD169"/>
  <c i="61" r="F37"/>
  <c i="1" r="BB171"/>
  <c r="AS103"/>
  <c i="3" r="F39"/>
  <c i="1" r="BB98"/>
  <c r="BB96"/>
  <c r="AX96"/>
  <c i="5" r="J35"/>
  <c i="1" r="AV100"/>
  <c i="6" r="F38"/>
  <c i="1" r="BC101"/>
  <c i="9" r="J37"/>
  <c i="1" r="AV106"/>
  <c i="10" r="F40"/>
  <c i="1" r="BC108"/>
  <c i="13" r="F37"/>
  <c i="1" r="AZ112"/>
  <c i="14" r="F41"/>
  <c i="1" r="BD113"/>
  <c i="17" r="J37"/>
  <c i="1" r="AV118"/>
  <c i="20" r="F41"/>
  <c i="1" r="BD121"/>
  <c i="21" r="F41"/>
  <c i="1" r="BD124"/>
  <c i="22" r="F39"/>
  <c i="1" r="BB125"/>
  <c i="24" r="J37"/>
  <c i="1" r="AV128"/>
  <c i="26" r="F40"/>
  <c i="1" r="BC132"/>
  <c i="30" r="F39"/>
  <c i="1" r="BB136"/>
  <c i="32" r="F39"/>
  <c i="1" r="BB139"/>
  <c i="33" r="F37"/>
  <c i="1" r="AZ140"/>
  <c i="33" r="F41"/>
  <c i="1" r="BD140"/>
  <c i="33" r="J37"/>
  <c i="1" r="AV140"/>
  <c i="33" r="F40"/>
  <c i="1" r="BC140"/>
  <c i="33" r="F39"/>
  <c i="1" r="BB140"/>
  <c i="34" r="F39"/>
  <c i="1" r="BB141"/>
  <c i="34" r="F40"/>
  <c i="1" r="BC141"/>
  <c i="34" r="J37"/>
  <c i="1" r="AV141"/>
  <c i="35" r="J37"/>
  <c i="1" r="AV142"/>
  <c i="36" r="F41"/>
  <c i="1" r="BD144"/>
  <c i="40" r="J37"/>
  <c i="1" r="AV148"/>
  <c i="41" r="F39"/>
  <c i="1" r="BB149"/>
  <c i="42" r="F41"/>
  <c i="1" r="BD151"/>
  <c i="46" r="F37"/>
  <c i="1" r="AZ155"/>
  <c i="48" r="F33"/>
  <c i="1" r="AZ157"/>
  <c i="49" r="F36"/>
  <c i="1" r="BC158"/>
  <c i="50" r="F35"/>
  <c i="1" r="BB159"/>
  <c i="51" r="F35"/>
  <c i="1" r="AZ161"/>
  <c i="52" r="F38"/>
  <c i="1" r="BC162"/>
  <c i="53" r="F37"/>
  <c i="1" r="BB163"/>
  <c i="55" r="F35"/>
  <c i="1" r="AZ165"/>
  <c i="56" r="F38"/>
  <c i="1" r="BC166"/>
  <c i="57" r="F38"/>
  <c i="1" r="BC167"/>
  <c i="58" r="F37"/>
  <c i="1" r="BB168"/>
  <c i="59" r="F38"/>
  <c i="1" r="BC169"/>
  <c i="60" r="F38"/>
  <c i="1" r="BC170"/>
  <c i="61" r="F38"/>
  <c i="1" r="BC171"/>
  <c i="62" r="F35"/>
  <c i="1" r="BB172"/>
  <c r="AS114"/>
  <c i="4" r="J35"/>
  <c i="1" r="AV99"/>
  <c i="5" r="F37"/>
  <c i="1" r="BB100"/>
  <c i="7" r="F35"/>
  <c i="1" r="AZ102"/>
  <c i="7" r="F39"/>
  <c i="1" r="BD102"/>
  <c i="8" r="F40"/>
  <c i="1" r="BC105"/>
  <c i="10" r="F41"/>
  <c i="1" r="BD108"/>
  <c i="12" r="F40"/>
  <c i="1" r="BC111"/>
  <c i="14" r="F37"/>
  <c i="1" r="AZ113"/>
  <c i="15" r="F35"/>
  <c i="1" r="AZ115"/>
  <c i="17" r="F37"/>
  <c i="1" r="AZ118"/>
  <c i="20" r="F39"/>
  <c i="1" r="BB121"/>
  <c i="21" r="J37"/>
  <c i="1" r="AV124"/>
  <c i="23" r="F37"/>
  <c i="1" r="AZ127"/>
  <c i="25" r="J37"/>
  <c i="1" r="AV129"/>
  <c i="26" r="F41"/>
  <c i="1" r="BD132"/>
  <c i="31" r="J37"/>
  <c i="1" r="AV138"/>
  <c i="35" r="F37"/>
  <c i="1" r="AZ142"/>
  <c i="37" r="J37"/>
  <c i="1" r="AV145"/>
  <c i="38" r="J37"/>
  <c i="1" r="AV146"/>
  <c i="39" r="J37"/>
  <c i="1" r="AV147"/>
  <c i="39" r="F37"/>
  <c i="1" r="AZ147"/>
  <c i="40" r="F40"/>
  <c i="1" r="BC148"/>
  <c i="42" r="J37"/>
  <c i="1" r="AV151"/>
  <c i="45" r="J34"/>
  <c i="47" r="F36"/>
  <c i="1" r="BC156"/>
  <c i="48" r="F35"/>
  <c i="1" r="BB157"/>
  <c i="50" r="F33"/>
  <c i="1" r="AZ159"/>
  <c i="52" r="F35"/>
  <c i="1" r="AZ162"/>
  <c i="54" r="F37"/>
  <c i="1" r="BB164"/>
  <c i="56" r="F37"/>
  <c i="1" r="BB166"/>
  <c i="58" r="J35"/>
  <c i="1" r="AV168"/>
  <c i="60" r="F39"/>
  <c i="1" r="BD170"/>
  <c i="62" r="J33"/>
  <c i="1" r="AV172"/>
  <c i="35" l="1" r="R157"/>
  <c r="R132"/>
  <c i="26" r="R148"/>
  <c i="43" r="R130"/>
  <c r="R129"/>
  <c i="26" r="R254"/>
  <c i="39" r="P128"/>
  <c i="1" r="AU147"/>
  <c i="36" r="R275"/>
  <c r="R149"/>
  <c i="30" r="P152"/>
  <c r="P130"/>
  <c i="1" r="AU136"/>
  <c i="26" r="P148"/>
  <c r="P147"/>
  <c i="1" r="AU132"/>
  <c i="15" r="P129"/>
  <c r="P128"/>
  <c i="1" r="AU115"/>
  <c i="10" r="R232"/>
  <c i="29" r="R127"/>
  <c i="13" r="BK133"/>
  <c r="J133"/>
  <c r="J100"/>
  <c i="8" r="R175"/>
  <c i="57" r="BK124"/>
  <c r="J124"/>
  <c r="J99"/>
  <c i="22" r="P128"/>
  <c i="1" r="AU125"/>
  <c i="17" r="R147"/>
  <c i="31" r="R151"/>
  <c i="48" r="P120"/>
  <c r="P119"/>
  <c i="1" r="AU157"/>
  <c i="36" r="T275"/>
  <c i="18" r="P132"/>
  <c r="P131"/>
  <c i="1" r="AU119"/>
  <c i="11" r="BK130"/>
  <c r="J130"/>
  <c r="P130"/>
  <c i="1" r="AU109"/>
  <c i="5" r="R132"/>
  <c r="R131"/>
  <c i="31" r="BK249"/>
  <c r="J249"/>
  <c r="J110"/>
  <c r="T249"/>
  <c i="15" r="BK129"/>
  <c r="J129"/>
  <c r="J99"/>
  <c i="28" r="T132"/>
  <c r="T131"/>
  <c i="17" r="P147"/>
  <c i="23" r="R132"/>
  <c r="R131"/>
  <c i="16" r="T134"/>
  <c i="28" r="R132"/>
  <c r="R131"/>
  <c i="42" r="P151"/>
  <c i="12" r="T147"/>
  <c i="29" r="T127"/>
  <c i="14" r="P152"/>
  <c r="P131"/>
  <c i="1" r="AU113"/>
  <c i="4" r="P134"/>
  <c i="24" r="R129"/>
  <c i="8" r="R139"/>
  <c r="R138"/>
  <c i="4" r="R134"/>
  <c i="43" r="P130"/>
  <c r="P129"/>
  <c i="1" r="AU152"/>
  <c i="41" r="P155"/>
  <c r="P132"/>
  <c i="1" r="AU149"/>
  <c i="30" r="BK131"/>
  <c r="J131"/>
  <c r="J101"/>
  <c i="41" r="R155"/>
  <c r="R132"/>
  <c i="19" r="P155"/>
  <c r="P132"/>
  <c i="1" r="AU120"/>
  <c i="29" r="BK127"/>
  <c r="J127"/>
  <c r="J100"/>
  <c i="17" r="T147"/>
  <c i="3" r="T128"/>
  <c i="36" r="BK275"/>
  <c r="J275"/>
  <c r="J110"/>
  <c i="31" r="T150"/>
  <c i="41" r="T155"/>
  <c r="T132"/>
  <c i="31" r="P151"/>
  <c i="49" r="P123"/>
  <c r="P122"/>
  <c i="1" r="AU158"/>
  <c i="27" r="T131"/>
  <c i="17" r="BK147"/>
  <c r="J147"/>
  <c r="J101"/>
  <c i="10" r="P147"/>
  <c r="T147"/>
  <c i="56" r="R125"/>
  <c r="R124"/>
  <c i="21" r="BK132"/>
  <c r="BK131"/>
  <c r="J131"/>
  <c i="5" r="P151"/>
  <c i="30" r="T152"/>
  <c r="T130"/>
  <c i="56" r="T125"/>
  <c r="T124"/>
  <c i="11" r="R130"/>
  <c i="6" r="T136"/>
  <c r="T135"/>
  <c r="P136"/>
  <c i="12" r="T196"/>
  <c i="54" r="BK124"/>
  <c r="J124"/>
  <c r="J99"/>
  <c i="2" r="T130"/>
  <c r="T129"/>
  <c i="55" r="BK124"/>
  <c r="J124"/>
  <c r="J99"/>
  <c i="46" r="T155"/>
  <c r="T132"/>
  <c i="36" r="P275"/>
  <c r="P149"/>
  <c i="1" r="AU144"/>
  <c i="9" r="R150"/>
  <c r="R132"/>
  <c i="41" r="BK133"/>
  <c r="J133"/>
  <c r="J101"/>
  <c i="48" r="T120"/>
  <c r="T119"/>
  <c i="36" r="T150"/>
  <c i="24" r="P129"/>
  <c i="1" r="AU128"/>
  <c i="17" r="T236"/>
  <c i="16" r="R162"/>
  <c r="R133"/>
  <c i="35" r="T157"/>
  <c r="T132"/>
  <c i="10" r="T232"/>
  <c i="2" r="R130"/>
  <c r="R129"/>
  <c i="56" r="P125"/>
  <c r="P124"/>
  <c i="1" r="AU166"/>
  <c i="21" r="T132"/>
  <c r="T131"/>
  <c i="9" r="T150"/>
  <c i="31" r="R249"/>
  <c i="13" r="T133"/>
  <c i="16" r="P133"/>
  <c i="1" r="AU116"/>
  <c i="35" r="P132"/>
  <c i="1" r="AU142"/>
  <c i="3" r="R128"/>
  <c i="11" r="T130"/>
  <c i="27" r="R131"/>
  <c i="26" r="T148"/>
  <c r="T147"/>
  <c i="42" r="P252"/>
  <c i="18" r="T132"/>
  <c r="T131"/>
  <c i="25" r="R130"/>
  <c i="46" r="P155"/>
  <c r="P132"/>
  <c i="1" r="AU155"/>
  <c i="3" r="P128"/>
  <c i="1" r="AU98"/>
  <c i="42" r="R151"/>
  <c i="31" r="P249"/>
  <c i="12" r="R196"/>
  <c i="6" r="P176"/>
  <c i="2" r="P130"/>
  <c r="P129"/>
  <c i="1" r="AU97"/>
  <c i="25" r="BK131"/>
  <c r="J131"/>
  <c r="J101"/>
  <c i="23" r="T132"/>
  <c r="T131"/>
  <c i="49" r="R122"/>
  <c i="42" r="T252"/>
  <c r="T150"/>
  <c i="30" r="R152"/>
  <c r="R130"/>
  <c i="14" r="T152"/>
  <c i="12" r="R147"/>
  <c r="R146"/>
  <c i="10" r="R147"/>
  <c r="R146"/>
  <c i="4" r="P156"/>
  <c i="13" r="R133"/>
  <c i="5" r="P132"/>
  <c i="4" r="BK134"/>
  <c r="J134"/>
  <c r="J99"/>
  <c i="28" r="P132"/>
  <c r="P131"/>
  <c i="1" r="AU134"/>
  <c i="53" r="BK124"/>
  <c r="BK123"/>
  <c r="J123"/>
  <c r="J98"/>
  <c i="29" r="P127"/>
  <c i="1" r="AU135"/>
  <c i="17" r="R236"/>
  <c i="9" r="T133"/>
  <c r="T132"/>
  <c i="17" r="P236"/>
  <c i="8" r="BK139"/>
  <c r="J139"/>
  <c r="J101"/>
  <c i="32" r="T130"/>
  <c r="T129"/>
  <c r="R130"/>
  <c r="R129"/>
  <c i="8" r="T138"/>
  <c i="47" r="P119"/>
  <c i="1" r="AU156"/>
  <c i="15" r="T129"/>
  <c r="T128"/>
  <c i="12" r="P147"/>
  <c i="39" r="T128"/>
  <c i="60" r="BK124"/>
  <c r="J124"/>
  <c r="J99"/>
  <c i="14" r="R152"/>
  <c r="R131"/>
  <c i="8" r="P138"/>
  <c i="1" r="AU105"/>
  <c i="42" r="R252"/>
  <c i="4" r="R156"/>
  <c i="40" r="BK127"/>
  <c r="J127"/>
  <c i="12" r="P196"/>
  <c i="7" r="BK124"/>
  <c r="BK123"/>
  <c r="J123"/>
  <c r="J98"/>
  <c i="14" r="T131"/>
  <c i="38" r="R126"/>
  <c i="23" r="P132"/>
  <c r="P131"/>
  <c i="1" r="AU127"/>
  <c i="10" r="P232"/>
  <c i="22" r="T128"/>
  <c i="19" r="T155"/>
  <c r="T132"/>
  <c i="16" r="T162"/>
  <c i="9" r="P133"/>
  <c r="P132"/>
  <c i="1" r="AU106"/>
  <c i="46" r="R132"/>
  <c i="21" r="P132"/>
  <c r="P131"/>
  <c i="1" r="AU124"/>
  <c r="AG146"/>
  <c r="AG141"/>
  <c i="5" r="BK151"/>
  <c r="J151"/>
  <c r="J106"/>
  <c i="6" r="BK173"/>
  <c r="J173"/>
  <c r="J105"/>
  <c i="9" r="BK133"/>
  <c r="J133"/>
  <c r="J101"/>
  <c i="14" r="BK152"/>
  <c r="J152"/>
  <c r="J103"/>
  <c i="19" r="BK155"/>
  <c r="J155"/>
  <c r="J104"/>
  <c i="20" r="BK127"/>
  <c r="J127"/>
  <c r="J101"/>
  <c i="2" r="BK130"/>
  <c r="J130"/>
  <c r="J101"/>
  <c i="3" r="BK144"/>
  <c r="J144"/>
  <c r="J103"/>
  <c i="8" r="BK172"/>
  <c r="J172"/>
  <c r="J107"/>
  <c i="12" r="BK196"/>
  <c r="J196"/>
  <c r="J111"/>
  <c i="48" r="BK120"/>
  <c r="J120"/>
  <c r="J97"/>
  <c i="5" r="BK148"/>
  <c r="J148"/>
  <c r="J104"/>
  <c i="10" r="BK147"/>
  <c r="J147"/>
  <c r="J101"/>
  <c i="17" r="BK236"/>
  <c r="J236"/>
  <c r="J109"/>
  <c i="31" r="BK151"/>
  <c r="J151"/>
  <c r="J101"/>
  <c i="56" r="BK125"/>
  <c r="J125"/>
  <c r="J99"/>
  <c i="4" r="BK156"/>
  <c r="J156"/>
  <c r="J107"/>
  <c i="12" r="J194"/>
  <c r="J110"/>
  <c i="26" r="BK377"/>
  <c r="J377"/>
  <c r="J122"/>
  <c i="16" r="BK162"/>
  <c r="J162"/>
  <c r="J105"/>
  <c i="24" r="BK129"/>
  <c r="J129"/>
  <c r="J100"/>
  <c i="26" r="BK254"/>
  <c r="J254"/>
  <c r="J110"/>
  <c i="3" r="BK128"/>
  <c r="J128"/>
  <c i="12" r="BK147"/>
  <c r="BK146"/>
  <c r="J146"/>
  <c r="J100"/>
  <c i="50" r="BK120"/>
  <c r="J120"/>
  <c r="J97"/>
  <c i="25" r="BK178"/>
  <c r="J178"/>
  <c r="J105"/>
  <c i="52" r="BK124"/>
  <c r="J124"/>
  <c r="J99"/>
  <c i="10" r="BK225"/>
  <c r="J225"/>
  <c r="J110"/>
  <c r="BK232"/>
  <c r="J232"/>
  <c r="J114"/>
  <c i="30" r="BK152"/>
  <c r="J152"/>
  <c r="J104"/>
  <c i="4" r="BK153"/>
  <c r="J153"/>
  <c r="J105"/>
  <c i="26" r="BK148"/>
  <c r="J148"/>
  <c r="J101"/>
  <c i="49" r="BK123"/>
  <c r="J123"/>
  <c r="J97"/>
  <c i="28" r="BK132"/>
  <c r="J132"/>
  <c r="J101"/>
  <c i="32" r="BK130"/>
  <c r="J130"/>
  <c r="J101"/>
  <c i="49" r="BK156"/>
  <c r="J156"/>
  <c r="J101"/>
  <c i="62" r="BK117"/>
  <c r="J117"/>
  <c r="J96"/>
  <c i="61" r="J124"/>
  <c r="J99"/>
  <c i="59" r="J124"/>
  <c r="J99"/>
  <c i="58" r="BK123"/>
  <c r="J123"/>
  <c i="51" r="BK123"/>
  <c r="J123"/>
  <c r="J98"/>
  <c i="46" r="BK132"/>
  <c r="J132"/>
  <c r="J100"/>
  <c i="1" r="AG154"/>
  <c r="AG153"/>
  <c i="44" r="J100"/>
  <c i="42" r="BK150"/>
  <c r="J150"/>
  <c i="41" r="BK132"/>
  <c r="J132"/>
  <c r="J100"/>
  <c i="1" r="AG147"/>
  <c i="39" r="J100"/>
  <c i="37" r="BK126"/>
  <c r="J126"/>
  <c r="J100"/>
  <c i="36" r="BK149"/>
  <c r="J149"/>
  <c r="J100"/>
  <c i="35" r="BK132"/>
  <c r="J132"/>
  <c i="1" r="AG140"/>
  <c i="23" r="J132"/>
  <c r="J101"/>
  <c i="19" r="BK132"/>
  <c r="J132"/>
  <c r="J100"/>
  <c i="18" r="BK131"/>
  <c r="J131"/>
  <c r="J100"/>
  <c i="16" r="BK133"/>
  <c r="J133"/>
  <c r="J98"/>
  <c i="10" r="BK146"/>
  <c r="J146"/>
  <c i="9" r="BK132"/>
  <c r="J132"/>
  <c r="J100"/>
  <c i="6" r="BK135"/>
  <c r="J135"/>
  <c i="5" r="BK131"/>
  <c r="J131"/>
  <c i="40" r="J34"/>
  <c i="1" r="AG148"/>
  <c i="3" r="J34"/>
  <c i="1" r="AG98"/>
  <c r="AY96"/>
  <c i="4" r="J36"/>
  <c i="1" r="AW99"/>
  <c r="AT99"/>
  <c i="5" r="J32"/>
  <c i="1" r="AG100"/>
  <c r="BD95"/>
  <c i="8" r="J38"/>
  <c i="1" r="AW105"/>
  <c r="AT105"/>
  <c r="BC110"/>
  <c r="AY110"/>
  <c r="AZ110"/>
  <c r="AV110"/>
  <c i="14" r="F38"/>
  <c i="1" r="BA113"/>
  <c i="19" r="J38"/>
  <c i="1" r="AW120"/>
  <c r="AT120"/>
  <c r="BB126"/>
  <c r="AX126"/>
  <c i="26" r="J38"/>
  <c i="1" r="AW132"/>
  <c r="AT132"/>
  <c i="40" r="J38"/>
  <c i="1" r="AW148"/>
  <c r="AT148"/>
  <c r="AN148"/>
  <c i="41" r="J38"/>
  <c i="1" r="AW149"/>
  <c r="AT149"/>
  <c i="49" r="J34"/>
  <c i="1" r="AW158"/>
  <c r="AT158"/>
  <c i="51" r="J36"/>
  <c i="1" r="AW161"/>
  <c r="AT161"/>
  <c i="56" r="J36"/>
  <c i="1" r="AW166"/>
  <c r="AT166"/>
  <c i="58" r="F36"/>
  <c i="1" r="BA168"/>
  <c r="BC160"/>
  <c r="AY160"/>
  <c i="21" r="J34"/>
  <c i="1" r="AG124"/>
  <c r="AU160"/>
  <c i="17" r="F38"/>
  <c i="1" r="BA118"/>
  <c r="AZ131"/>
  <c i="31" r="J38"/>
  <c i="1" r="AW138"/>
  <c r="AT138"/>
  <c i="46" r="F38"/>
  <c i="1" r="BA155"/>
  <c i="53" r="J36"/>
  <c i="1" r="AW163"/>
  <c r="AT163"/>
  <c i="59" r="F36"/>
  <c i="1" r="BA169"/>
  <c i="5" r="F36"/>
  <c i="1" r="BA100"/>
  <c r="BD104"/>
  <c i="10" r="J38"/>
  <c i="1" r="AW108"/>
  <c r="AT108"/>
  <c r="BD110"/>
  <c i="15" r="F36"/>
  <c i="1" r="BA115"/>
  <c i="20" r="F38"/>
  <c i="1" r="BA121"/>
  <c r="BD117"/>
  <c r="AZ117"/>
  <c r="AV117"/>
  <c i="21" r="J38"/>
  <c i="1" r="AW124"/>
  <c r="AT124"/>
  <c r="AN124"/>
  <c i="23" r="F38"/>
  <c i="1" r="BA127"/>
  <c i="27" r="J34"/>
  <c i="1" r="AG133"/>
  <c i="28" r="J38"/>
  <c i="1" r="AW134"/>
  <c r="AT134"/>
  <c i="33" r="J38"/>
  <c i="1" r="AW140"/>
  <c r="AT140"/>
  <c r="AN140"/>
  <c i="35" r="F38"/>
  <c i="1" r="BA142"/>
  <c r="AZ143"/>
  <c r="AV143"/>
  <c i="42" r="F38"/>
  <c i="1" r="BA151"/>
  <c i="61" r="J36"/>
  <c i="1" r="AW171"/>
  <c r="AT171"/>
  <c i="62" r="J34"/>
  <c i="1" r="AW172"/>
  <c r="AT172"/>
  <c i="11" r="J34"/>
  <c i="1" r="AG109"/>
  <c i="3" r="J38"/>
  <c i="1" r="AW98"/>
  <c r="AT98"/>
  <c r="AN98"/>
  <c i="6" r="F36"/>
  <c i="1" r="BA101"/>
  <c r="BD107"/>
  <c i="12" r="J38"/>
  <c i="1" r="AW111"/>
  <c r="AT111"/>
  <c i="17" r="J38"/>
  <c i="1" r="AW118"/>
  <c r="AT118"/>
  <c r="BB131"/>
  <c r="AX131"/>
  <c r="BD131"/>
  <c i="31" r="F38"/>
  <c i="1" r="BA138"/>
  <c i="46" r="J38"/>
  <c i="1" r="AW155"/>
  <c r="AT155"/>
  <c i="53" r="F36"/>
  <c i="1" r="BA163"/>
  <c i="55" r="F36"/>
  <c i="1" r="BA165"/>
  <c i="59" r="J32"/>
  <c i="1" r="AG169"/>
  <c i="60" r="F36"/>
  <c i="1" r="BA170"/>
  <c r="BB160"/>
  <c r="AX160"/>
  <c i="2" r="F38"/>
  <c i="1" r="BA97"/>
  <c i="7" r="F36"/>
  <c i="1" r="BA102"/>
  <c r="BC104"/>
  <c r="AY104"/>
  <c i="10" r="F38"/>
  <c i="1" r="BA108"/>
  <c i="15" r="J36"/>
  <c i="1" r="AW115"/>
  <c r="AT115"/>
  <c i="20" r="J38"/>
  <c i="1" r="AW121"/>
  <c r="AT121"/>
  <c r="BC117"/>
  <c r="AY117"/>
  <c i="22" r="J38"/>
  <c i="1" r="AW125"/>
  <c r="AT125"/>
  <c r="BC126"/>
  <c r="AY126"/>
  <c i="27" r="F38"/>
  <c i="1" r="BA133"/>
  <c i="32" r="J38"/>
  <c i="1" r="AW139"/>
  <c r="AT139"/>
  <c i="37" r="F38"/>
  <c i="1" r="BA145"/>
  <c i="39" r="F38"/>
  <c i="1" r="BA147"/>
  <c r="BB143"/>
  <c r="AX143"/>
  <c i="43" r="J34"/>
  <c i="1" r="AG152"/>
  <c i="44" r="J38"/>
  <c i="1" r="AW153"/>
  <c r="AT153"/>
  <c r="AN153"/>
  <c i="45" r="J38"/>
  <c i="1" r="AW154"/>
  <c r="AT154"/>
  <c r="AN154"/>
  <c i="47" r="F34"/>
  <c i="1" r="BA156"/>
  <c i="50" r="J34"/>
  <c i="1" r="AW159"/>
  <c r="AT159"/>
  <c i="56" r="F36"/>
  <c i="1" r="BA166"/>
  <c i="59" r="J36"/>
  <c i="1" r="AW169"/>
  <c r="AT169"/>
  <c r="BB110"/>
  <c r="AX110"/>
  <c i="16" r="J36"/>
  <c i="1" r="AW116"/>
  <c r="AT116"/>
  <c i="21" r="F38"/>
  <c i="1" r="BA124"/>
  <c i="23" r="J34"/>
  <c i="1" r="AG127"/>
  <c i="25" r="F38"/>
  <c i="1" r="BA129"/>
  <c r="BC131"/>
  <c i="30" r="F38"/>
  <c i="1" r="BA136"/>
  <c i="34" r="F38"/>
  <c i="1" r="BA141"/>
  <c i="38" r="F38"/>
  <c i="1" r="BA146"/>
  <c i="42" r="J38"/>
  <c i="1" r="AW151"/>
  <c r="AT151"/>
  <c r="BD160"/>
  <c i="4" r="F36"/>
  <c i="1" r="BA99"/>
  <c i="7" r="J36"/>
  <c i="1" r="AW102"/>
  <c r="AT102"/>
  <c r="BB104"/>
  <c r="BB107"/>
  <c r="AX107"/>
  <c r="AZ107"/>
  <c r="AV107"/>
  <c i="11" r="J38"/>
  <c i="1" r="AW109"/>
  <c r="AT109"/>
  <c r="AN109"/>
  <c i="18" r="J38"/>
  <c i="1" r="AW119"/>
  <c r="AT119"/>
  <c r="AZ123"/>
  <c i="24" r="F38"/>
  <c i="1" r="BA128"/>
  <c i="30" r="J38"/>
  <c i="1" r="AW136"/>
  <c r="AT136"/>
  <c i="34" r="J38"/>
  <c i="1" r="AW141"/>
  <c r="AT141"/>
  <c r="AN141"/>
  <c i="38" r="J38"/>
  <c i="1" r="AW146"/>
  <c r="AT146"/>
  <c r="AN146"/>
  <c i="42" r="J34"/>
  <c i="1" r="AG151"/>
  <c i="43" r="F38"/>
  <c i="1" r="BA152"/>
  <c r="BB150"/>
  <c r="AX150"/>
  <c r="AZ150"/>
  <c r="AV150"/>
  <c i="48" r="F34"/>
  <c i="1" r="BA157"/>
  <c i="51" r="F36"/>
  <c i="1" r="BA161"/>
  <c i="57" r="F36"/>
  <c i="1" r="BA167"/>
  <c r="AZ160"/>
  <c r="AV160"/>
  <c r="BC95"/>
  <c r="AY95"/>
  <c r="AZ104"/>
  <c r="BC107"/>
  <c r="AY107"/>
  <c i="11" r="F38"/>
  <c i="1" r="BA109"/>
  <c i="18" r="F38"/>
  <c i="1" r="BA119"/>
  <c i="22" r="J34"/>
  <c i="1" r="AG125"/>
  <c r="AG123"/>
  <c i="23" r="J38"/>
  <c i="1" r="AW127"/>
  <c r="AT127"/>
  <c i="28" r="F38"/>
  <c i="1" r="BA134"/>
  <c i="33" r="F38"/>
  <c i="1" r="BA140"/>
  <c r="AZ137"/>
  <c r="AV137"/>
  <c r="BD137"/>
  <c i="36" r="F38"/>
  <c i="1" r="BA144"/>
  <c i="3" r="F38"/>
  <c i="1" r="BA98"/>
  <c r="AZ95"/>
  <c i="8" r="F38"/>
  <c i="1" r="BA105"/>
  <c i="13" r="J38"/>
  <c i="1" r="AW112"/>
  <c r="AT112"/>
  <c i="25" r="J38"/>
  <c i="1" r="AW129"/>
  <c r="AT129"/>
  <c i="29" r="F38"/>
  <c i="1" r="BA135"/>
  <c r="BB137"/>
  <c r="AX137"/>
  <c i="35" r="J38"/>
  <c i="1" r="AW142"/>
  <c r="AT142"/>
  <c r="BD143"/>
  <c i="43" r="J38"/>
  <c i="1" r="AW152"/>
  <c r="AT152"/>
  <c r="BD150"/>
  <c r="BC150"/>
  <c r="AY150"/>
  <c i="47" r="J30"/>
  <c i="1" r="AG156"/>
  <c i="48" r="J34"/>
  <c i="1" r="AW157"/>
  <c r="AT157"/>
  <c i="52" r="J36"/>
  <c i="1" r="AW162"/>
  <c r="AT162"/>
  <c i="54" r="F36"/>
  <c i="1" r="BA164"/>
  <c i="58" r="J36"/>
  <c i="1" r="AW168"/>
  <c r="AT168"/>
  <c i="61" r="J32"/>
  <c i="1" r="AG171"/>
  <c i="6" r="J32"/>
  <c i="1" r="AG101"/>
  <c r="BB95"/>
  <c r="AX95"/>
  <c i="9" r="J38"/>
  <c i="1" r="AW106"/>
  <c r="AT106"/>
  <c i="14" r="J38"/>
  <c i="1" r="AW113"/>
  <c r="AT113"/>
  <c i="19" r="F38"/>
  <c i="1" r="BA120"/>
  <c r="BD126"/>
  <c i="27" r="J38"/>
  <c i="1" r="AW133"/>
  <c r="AT133"/>
  <c i="32" r="F38"/>
  <c i="1" r="BA139"/>
  <c i="37" r="J38"/>
  <c i="1" r="AW145"/>
  <c r="AT145"/>
  <c i="39" r="J38"/>
  <c i="1" r="AW147"/>
  <c r="AT147"/>
  <c r="AN147"/>
  <c r="BC143"/>
  <c r="AY143"/>
  <c i="44" r="F38"/>
  <c i="1" r="BA153"/>
  <c i="45" r="F38"/>
  <c i="1" r="BA154"/>
  <c i="47" r="J34"/>
  <c i="1" r="AW156"/>
  <c r="AT156"/>
  <c i="50" r="F34"/>
  <c i="1" r="BA159"/>
  <c i="55" r="J36"/>
  <c i="1" r="AW165"/>
  <c r="AT165"/>
  <c i="58" r="J32"/>
  <c i="1" r="AG168"/>
  <c i="60" r="J36"/>
  <c i="1" r="AW170"/>
  <c r="AT170"/>
  <c i="62" r="F34"/>
  <c i="1" r="BA172"/>
  <c r="AS94"/>
  <c i="5" r="J36"/>
  <c i="1" r="AW100"/>
  <c r="AT100"/>
  <c i="9" r="F38"/>
  <c i="1" r="BA106"/>
  <c i="13" r="F38"/>
  <c i="1" r="BA112"/>
  <c i="24" r="J38"/>
  <c i="1" r="AW128"/>
  <c r="AT128"/>
  <c i="29" r="J38"/>
  <c i="1" r="AW135"/>
  <c r="AT135"/>
  <c r="BC137"/>
  <c r="AY137"/>
  <c i="35" r="J34"/>
  <c i="1" r="AG142"/>
  <c i="36" r="J38"/>
  <c i="1" r="AW144"/>
  <c r="AT144"/>
  <c i="2" r="J38"/>
  <c i="1" r="AW97"/>
  <c r="AT97"/>
  <c i="6" r="J36"/>
  <c i="1" r="AW101"/>
  <c r="AT101"/>
  <c i="10" r="J34"/>
  <c i="1" r="AG108"/>
  <c i="12" r="F38"/>
  <c i="1" r="BA111"/>
  <c i="16" r="F36"/>
  <c i="1" r="BA116"/>
  <c r="BB117"/>
  <c r="AX117"/>
  <c r="BC123"/>
  <c r="AY123"/>
  <c r="BD123"/>
  <c r="BB123"/>
  <c r="AX123"/>
  <c i="22" r="F38"/>
  <c i="1" r="BA125"/>
  <c r="AZ126"/>
  <c r="AV126"/>
  <c i="26" r="F38"/>
  <c i="1" r="BA132"/>
  <c i="40" r="F38"/>
  <c i="1" r="BA148"/>
  <c i="41" r="F38"/>
  <c i="1" r="BA149"/>
  <c i="49" r="F34"/>
  <c i="1" r="BA158"/>
  <c i="52" r="F36"/>
  <c i="1" r="BA162"/>
  <c i="54" r="J36"/>
  <c i="1" r="AW164"/>
  <c r="AT164"/>
  <c i="57" r="J36"/>
  <c i="1" r="AW167"/>
  <c r="AT167"/>
  <c i="61" r="F36"/>
  <c i="1" r="BA171"/>
  <c i="10" l="1" r="T146"/>
  <c i="17" r="P146"/>
  <c i="1" r="AU118"/>
  <c i="31" r="P150"/>
  <c i="1" r="AU138"/>
  <c i="16" r="T133"/>
  <c i="36" r="T149"/>
  <c i="5" r="P131"/>
  <c i="1" r="AU100"/>
  <c i="17" r="R146"/>
  <c i="12" r="P146"/>
  <c i="1" r="AU111"/>
  <c i="10" r="P146"/>
  <c i="1" r="AU108"/>
  <c i="17" r="T146"/>
  <c i="6" r="P135"/>
  <c i="1" r="AU101"/>
  <c i="4" r="P133"/>
  <c i="1" r="AU99"/>
  <c i="42" r="P150"/>
  <c i="1" r="AU151"/>
  <c i="42" r="R150"/>
  <c i="4" r="R133"/>
  <c i="12" r="T146"/>
  <c i="31" r="R150"/>
  <c i="26" r="R147"/>
  <c i="57" r="BK123"/>
  <c r="J123"/>
  <c r="J98"/>
  <c i="53" r="J124"/>
  <c r="J99"/>
  <c i="17" r="BK146"/>
  <c r="J146"/>
  <c r="J100"/>
  <c i="40" r="J100"/>
  <c i="49" r="BK122"/>
  <c r="J122"/>
  <c i="55" r="BK123"/>
  <c r="J123"/>
  <c i="20" r="BK126"/>
  <c r="J126"/>
  <c r="J100"/>
  <c i="3" r="J100"/>
  <c i="54" r="BK123"/>
  <c r="J123"/>
  <c r="J98"/>
  <c i="21" r="J132"/>
  <c r="J101"/>
  <c i="26" r="BK147"/>
  <c r="J147"/>
  <c i="31" r="BK150"/>
  <c r="J150"/>
  <c r="J100"/>
  <c i="8" r="BK138"/>
  <c r="J138"/>
  <c i="15" r="BK128"/>
  <c r="J128"/>
  <c r="J98"/>
  <c i="7" r="J124"/>
  <c r="J99"/>
  <c i="60" r="BK123"/>
  <c r="J123"/>
  <c r="J98"/>
  <c i="50" r="BK119"/>
  <c r="J119"/>
  <c r="J96"/>
  <c i="21" r="J100"/>
  <c i="48" r="BK119"/>
  <c r="J119"/>
  <c r="J96"/>
  <c i="2" r="BK129"/>
  <c r="J129"/>
  <c r="J100"/>
  <c i="28" r="BK131"/>
  <c r="J131"/>
  <c r="J100"/>
  <c i="12" r="J147"/>
  <c r="J101"/>
  <c i="52" r="BK123"/>
  <c r="J123"/>
  <c r="J98"/>
  <c i="14" r="BK131"/>
  <c r="J131"/>
  <c i="11" r="J100"/>
  <c i="4" r="BK133"/>
  <c r="J133"/>
  <c r="J98"/>
  <c i="32" r="BK129"/>
  <c r="J129"/>
  <c r="J100"/>
  <c i="25" r="BK130"/>
  <c r="J130"/>
  <c r="J100"/>
  <c i="30" r="BK130"/>
  <c r="J130"/>
  <c r="J100"/>
  <c i="56" r="BK124"/>
  <c r="J124"/>
  <c r="J98"/>
  <c i="1" r="AN171"/>
  <c i="61" r="J41"/>
  <c i="1" r="AN169"/>
  <c r="AN168"/>
  <c i="58" r="J98"/>
  <c i="59" r="J41"/>
  <c i="58" r="J41"/>
  <c i="1" r="AN156"/>
  <c i="47" r="J39"/>
  <c i="45" r="J43"/>
  <c i="1" r="AN152"/>
  <c i="44" r="J43"/>
  <c i="1" r="AN151"/>
  <c i="42" r="J100"/>
  <c i="43" r="J43"/>
  <c i="42" r="J43"/>
  <c i="40" r="J43"/>
  <c i="39" r="J43"/>
  <c i="38" r="J43"/>
  <c i="1" r="AN142"/>
  <c i="35" r="J100"/>
  <c r="J43"/>
  <c i="34" r="J43"/>
  <c i="33" r="J43"/>
  <c i="1" r="AN133"/>
  <c i="27" r="J43"/>
  <c i="1" r="AN127"/>
  <c r="AN125"/>
  <c i="23" r="J43"/>
  <c i="22" r="J43"/>
  <c i="21" r="J43"/>
  <c i="1" r="AN108"/>
  <c i="11" r="J43"/>
  <c i="10" r="J100"/>
  <c r="J43"/>
  <c i="1" r="AN101"/>
  <c i="6" r="J98"/>
  <c i="1" r="AN100"/>
  <c i="5" r="J98"/>
  <c i="6" r="J41"/>
  <c i="5" r="J41"/>
  <c i="3" r="J43"/>
  <c i="1" r="AU110"/>
  <c i="49" r="J30"/>
  <c i="1" r="AG158"/>
  <c r="AX104"/>
  <c r="BD103"/>
  <c r="AV123"/>
  <c i="36" r="J34"/>
  <c i="1" r="AG144"/>
  <c r="BD130"/>
  <c r="AG107"/>
  <c r="AU143"/>
  <c i="62" r="J30"/>
  <c i="1" r="AG172"/>
  <c i="29" r="J34"/>
  <c i="1" r="AG135"/>
  <c i="9" r="J34"/>
  <c i="1" r="AG106"/>
  <c i="19" r="J34"/>
  <c i="1" r="AG120"/>
  <c r="AN120"/>
  <c r="BA123"/>
  <c r="BA131"/>
  <c r="AW131"/>
  <c r="AZ130"/>
  <c r="AV130"/>
  <c i="51" r="J32"/>
  <c i="1" r="AG161"/>
  <c r="AU137"/>
  <c r="AU96"/>
  <c r="AU95"/>
  <c i="26" r="J34"/>
  <c i="1" r="AG132"/>
  <c r="BB103"/>
  <c r="AX103"/>
  <c r="BC114"/>
  <c r="AY114"/>
  <c r="AU117"/>
  <c r="AU123"/>
  <c r="AU131"/>
  <c r="AU104"/>
  <c i="55" r="J32"/>
  <c i="1" r="AG165"/>
  <c i="53" r="J32"/>
  <c i="1" r="AG163"/>
  <c r="BA107"/>
  <c r="AW107"/>
  <c r="AT107"/>
  <c r="AN107"/>
  <c r="BB114"/>
  <c r="AX114"/>
  <c r="BA126"/>
  <c r="AW126"/>
  <c r="AT126"/>
  <c r="BA137"/>
  <c r="AW137"/>
  <c r="AT137"/>
  <c i="46" r="J34"/>
  <c i="1" r="AG155"/>
  <c r="AN155"/>
  <c r="AU107"/>
  <c r="BA110"/>
  <c r="AW110"/>
  <c r="AT110"/>
  <c r="BD122"/>
  <c r="AU150"/>
  <c i="7" r="J32"/>
  <c i="1" r="AG102"/>
  <c r="AV95"/>
  <c r="AZ103"/>
  <c r="AV103"/>
  <c r="AZ122"/>
  <c r="AV122"/>
  <c r="AY131"/>
  <c r="BA150"/>
  <c r="AW150"/>
  <c r="AT150"/>
  <c r="AV104"/>
  <c r="BD114"/>
  <c r="AV131"/>
  <c r="BB130"/>
  <c r="AX130"/>
  <c i="24" r="J34"/>
  <c i="1" r="AG128"/>
  <c r="BA104"/>
  <c r="AW104"/>
  <c r="AZ114"/>
  <c r="AV114"/>
  <c i="41" r="J34"/>
  <c i="1" r="AG149"/>
  <c r="AN149"/>
  <c i="12" r="J34"/>
  <c i="1" r="AG111"/>
  <c i="8" r="J34"/>
  <c i="1" r="AG105"/>
  <c i="16" r="J32"/>
  <c i="1" r="AG116"/>
  <c r="BC122"/>
  <c r="AY122"/>
  <c r="BA143"/>
  <c r="AW143"/>
  <c r="AT143"/>
  <c r="AU126"/>
  <c i="13" r="J34"/>
  <c i="1" r="AG112"/>
  <c i="14" r="J34"/>
  <c i="1" r="AG113"/>
  <c r="BA96"/>
  <c r="AW96"/>
  <c r="AT96"/>
  <c r="BC103"/>
  <c r="AY103"/>
  <c i="18" r="J34"/>
  <c i="1" r="AG119"/>
  <c r="AN119"/>
  <c r="BA117"/>
  <c r="AW117"/>
  <c r="AT117"/>
  <c r="BB122"/>
  <c r="AX122"/>
  <c i="37" r="J34"/>
  <c i="1" r="AG145"/>
  <c r="AN145"/>
  <c r="BC130"/>
  <c r="AY130"/>
  <c r="BA160"/>
  <c r="AW160"/>
  <c r="AT160"/>
  <c i="26" l="1" r="J43"/>
  <c i="7" r="J41"/>
  <c i="12" r="J43"/>
  <c i="8" r="J43"/>
  <c i="55" r="J41"/>
  <c i="29" r="J43"/>
  <c i="13" r="J43"/>
  <c i="53" r="J41"/>
  <c i="24" r="J43"/>
  <c i="49" r="J39"/>
  <c i="62" r="J39"/>
  <c i="14" r="J43"/>
  <c r="J100"/>
  <c i="8" r="J100"/>
  <c i="55" r="J98"/>
  <c i="26" r="J100"/>
  <c i="49" r="J96"/>
  <c i="51" r="J41"/>
  <c i="1" r="AN161"/>
  <c i="46" r="J43"/>
  <c i="41" r="J43"/>
  <c i="37" r="J43"/>
  <c i="36" r="J43"/>
  <c i="1" r="AN144"/>
  <c i="19" r="J43"/>
  <c i="18" r="J43"/>
  <c i="16" r="J41"/>
  <c i="1" r="AN116"/>
  <c i="9" r="J43"/>
  <c i="1" r="AN106"/>
  <c r="AN105"/>
  <c r="AN132"/>
  <c r="AN158"/>
  <c r="AN163"/>
  <c r="AN172"/>
  <c r="AN111"/>
  <c r="AN102"/>
  <c r="AN112"/>
  <c r="AN113"/>
  <c r="AN165"/>
  <c r="AN128"/>
  <c r="AN135"/>
  <c r="AG104"/>
  <c r="AU122"/>
  <c r="AU130"/>
  <c r="AU103"/>
  <c r="AU114"/>
  <c i="32" r="J34"/>
  <c i="1" r="AG139"/>
  <c i="25" r="J34"/>
  <c i="1" r="AG129"/>
  <c r="AG126"/>
  <c r="AG122"/>
  <c i="52" r="J32"/>
  <c i="1" r="AG162"/>
  <c i="4" r="J32"/>
  <c i="1" r="AG99"/>
  <c r="AN99"/>
  <c i="2" r="J34"/>
  <c i="1" r="AG97"/>
  <c r="AG96"/>
  <c r="AG95"/>
  <c r="AT104"/>
  <c r="AN104"/>
  <c r="AZ94"/>
  <c r="W29"/>
  <c i="48" r="J30"/>
  <c i="1" r="AG157"/>
  <c i="56" r="J32"/>
  <c i="1" r="AG166"/>
  <c i="31" r="J34"/>
  <c i="1" r="AG138"/>
  <c r="AN138"/>
  <c r="BA95"/>
  <c r="AW95"/>
  <c r="AT95"/>
  <c r="AG143"/>
  <c i="60" r="J32"/>
  <c i="1" r="AG170"/>
  <c r="AN170"/>
  <c i="57" r="J32"/>
  <c i="1" r="AG167"/>
  <c r="AN167"/>
  <c i="17" r="J34"/>
  <c i="1" r="AG118"/>
  <c r="AN118"/>
  <c i="50" r="J30"/>
  <c i="1" r="AG159"/>
  <c r="AN159"/>
  <c r="AG110"/>
  <c r="BA103"/>
  <c r="AW103"/>
  <c r="AT103"/>
  <c r="BA122"/>
  <c r="AW122"/>
  <c r="AT122"/>
  <c r="AN122"/>
  <c r="AG150"/>
  <c r="BB94"/>
  <c r="W31"/>
  <c i="30" r="J34"/>
  <c i="1" r="AG136"/>
  <c r="AN136"/>
  <c i="15" r="J32"/>
  <c i="1" r="AG115"/>
  <c r="AN115"/>
  <c i="28" r="J34"/>
  <c i="1" r="AG134"/>
  <c r="AN134"/>
  <c r="BA114"/>
  <c r="AW114"/>
  <c r="AT114"/>
  <c r="BC94"/>
  <c r="AY94"/>
  <c i="20" r="J34"/>
  <c i="1" r="AG121"/>
  <c r="AT131"/>
  <c i="54" r="J32"/>
  <c i="1" r="AG164"/>
  <c r="AN164"/>
  <c r="BA130"/>
  <c r="AW130"/>
  <c r="AT130"/>
  <c r="AW123"/>
  <c r="AT123"/>
  <c r="AN123"/>
  <c r="BD94"/>
  <c r="W33"/>
  <c i="17" l="1" r="J43"/>
  <c i="54" r="J41"/>
  <c i="1" r="AN129"/>
  <c i="32" r="J43"/>
  <c i="57" r="J41"/>
  <c i="2" r="J43"/>
  <c i="52" r="J41"/>
  <c i="48" r="J39"/>
  <c i="4" r="J41"/>
  <c i="28" r="J43"/>
  <c i="60" r="J41"/>
  <c i="15" r="J41"/>
  <c i="50" r="J39"/>
  <c i="30" r="J43"/>
  <c i="20" r="J43"/>
  <c i="31" r="J43"/>
  <c i="56" r="J41"/>
  <c i="25" r="J43"/>
  <c i="1" r="AN150"/>
  <c r="AN143"/>
  <c r="AN95"/>
  <c r="AN166"/>
  <c r="AN121"/>
  <c r="AN139"/>
  <c r="AN157"/>
  <c r="AN162"/>
  <c r="AG137"/>
  <c r="AN97"/>
  <c r="AG103"/>
  <c r="AU94"/>
  <c r="AN126"/>
  <c r="AN137"/>
  <c r="AN110"/>
  <c r="AN96"/>
  <c r="AN103"/>
  <c r="AG117"/>
  <c r="AG114"/>
  <c r="AN114"/>
  <c r="AG131"/>
  <c r="AV94"/>
  <c r="AK29"/>
  <c r="W32"/>
  <c r="AX94"/>
  <c r="AG160"/>
  <c r="AN160"/>
  <c r="BA94"/>
  <c r="W30"/>
  <c l="1" r="AN117"/>
  <c r="AN131"/>
  <c r="AG130"/>
  <c r="AW94"/>
  <c r="AK30"/>
  <c l="1" r="AN130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<sst xmlns="http://schemas.openxmlformats.org/spreadsheetml/2006/main">
  <si>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</si>
  <si>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</si>
  <si>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</si>
  <si>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</si>
  <si>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{a8fd6bdb-7965-4724-960a-deb28355b50f}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</si>
  <si>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</si>
  <si>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</si>
  <si>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</si>
  <si>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</si>
  <si>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</si>
  <si>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</si>
  <si>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</si>
  <si>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</si>
  <si>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24-1004F_REV2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</si>
  <si>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</si>
  <si>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</si>
  <si>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</si>
  <si>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</si>
  <si>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</si>
  <si>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</si>
  <si>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</si>
  <si>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</si>
  <si>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19. 6. 2024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</si>
  <si>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</si>
  <si>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</si>
  <si>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</si>
  <si>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</si>
  <si>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</si>
  <si>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</si>
  <si>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</si>
  <si>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</si>
  <si>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</si>
  <si>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</si>
  <si>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</si>
  <si>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</si>
  <si>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</si>
  <si>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</si>
  <si>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</si>
  <si>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</si>
  <si>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</si>
  <si>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</si>
  <si>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</si>
  <si>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</si>
  <si>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</si>
  <si>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</si>
  <si>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</si>
  <si>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</si>
  <si>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</si>
  <si>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</si>
  <si>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</si>
  <si>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</si>
  <si>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</si>
  <si>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</si>
  <si>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</si>
  <si>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</si>
  <si>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</si>
  <si>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</si>
  <si>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</si>
  <si>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</si>
  <si>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</si>
  <si>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</si>
  <si>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</si>
  <si>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</si>
  <si>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</si>
  <si>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</si>
  <si>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</si>
  <si>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</si>
  <si>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</si>
  <si>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</si>
  <si>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</si>
  <si>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</si>
  <si>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</si>
  <si>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</si>
  <si>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</si>
  <si>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</si>
  <si>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</si>
  <si>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</si>
  <si>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</si>
  <si>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</si>
  <si>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</si>
  <si>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</si>
  <si>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</si>
  <si>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</si>
  <si>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{b57837d9-a805-412a-941b-6a7190743d7d}</t>
  </si>
  <si>
    <t>SO-1.1</t>
  </si>
  <si>
    <t>Val, násyp</t>
  </si>
  <si>
    <t>Časť</t>
  </si>
  <si>
    <t>2</t>
  </si>
  <si>
    <t>{6b9a2107-8cd7-4b43-a09f-77b24f0241de}</t>
  </si>
  <si>
    <t>/</t>
  </si>
  <si>
    <t>SO-1.1_AA</t>
  </si>
  <si>
    <t>Architektonicko stavebné riešenie</t>
  </si>
  <si>
    <t>3</t>
  </si>
  <si>
    <t>{05c68df5-ff8f-4414-ace6-0c5b2964d752}</t>
  </si>
  <si>
    <t>SO-1.1_ELE</t>
  </si>
  <si>
    <t>Elektroinštalácia</t>
  </si>
  <si>
    <t>{3986cb95-1de8-4266-9d2d-5f6aa7cb7dca}</t>
  </si>
  <si>
    <t>SO-1.2</t>
  </si>
  <si>
    <t>Palisáda dvojitá</t>
  </si>
  <si>
    <t>{016f7e30-286f-419f-8c59-dfe5c72245e5}</t>
  </si>
  <si>
    <t>SO-1.3</t>
  </si>
  <si>
    <t>Palisáda jednoduchá</t>
  </si>
  <si>
    <t>{2cae408a-7d10-45db-b17b-ee5dc2a49f97}</t>
  </si>
  <si>
    <t>SO-1.4</t>
  </si>
  <si>
    <t>Veža</t>
  </si>
  <si>
    <t>{c039bf8f-f98b-434f-a368-999ba54759eb}</t>
  </si>
  <si>
    <t>SO-1.5</t>
  </si>
  <si>
    <t>Ohrady</t>
  </si>
  <si>
    <t>{85ace1e1-5141-495b-8256-a586b8a1d7ad}</t>
  </si>
  <si>
    <t>SO-2</t>
  </si>
  <si>
    <t>Stavby</t>
  </si>
  <si>
    <t>{4674991a-a460-4e72-b935-5af441374026}</t>
  </si>
  <si>
    <t>SO-2.1</t>
  </si>
  <si>
    <t>Brána + lávka</t>
  </si>
  <si>
    <t>{635c117d-a52a-4974-9b83-8340a45fa318}</t>
  </si>
  <si>
    <t>SO-2.1_B</t>
  </si>
  <si>
    <t>Brána</t>
  </si>
  <si>
    <t>{8fe5c776-6f98-4f1d-955b-9a7a4bbf07d3}</t>
  </si>
  <si>
    <t>SO-2.1_L</t>
  </si>
  <si>
    <t>Lávka</t>
  </si>
  <si>
    <t>{04c6a697-d910-4612-9a7f-cc12936d9037}</t>
  </si>
  <si>
    <t>SO-2.2</t>
  </si>
  <si>
    <t>Rotunda</t>
  </si>
  <si>
    <t>{7af0964f-0a90-4b46-acef-d31dce64ab62}</t>
  </si>
  <si>
    <t>SO-2.2_AA</t>
  </si>
  <si>
    <t>Architektonicko stavebné riešenie, statika</t>
  </si>
  <si>
    <t>{a1f47869-0df0-4616-b39d-43484c799e4b}</t>
  </si>
  <si>
    <t>SO-2.2_ELE</t>
  </si>
  <si>
    <t>{6d4c2c6c-55b1-4417-9a08-5683c9e51968}</t>
  </si>
  <si>
    <t>SO-2.3</t>
  </si>
  <si>
    <t>Šlachtický dom</t>
  </si>
  <si>
    <t>{ac5cca77-085f-4268-a651-257c0436b2df}</t>
  </si>
  <si>
    <t>SO-2.3_AA</t>
  </si>
  <si>
    <t>{f47ac19a-b64d-43fa-a323-aaaf47acae25}</t>
  </si>
  <si>
    <t>SO-2.3_ELE</t>
  </si>
  <si>
    <t>{e4b59097-7c5b-450e-8a0b-02a88263a779}</t>
  </si>
  <si>
    <t>SO-2.3_ZTI</t>
  </si>
  <si>
    <t>Zdravotechnická inštalácia</t>
  </si>
  <si>
    <t>{bad87c40-3b63-4170-84a4-2a02f81bb6df}</t>
  </si>
  <si>
    <t>SO-3</t>
  </si>
  <si>
    <t>Amfiteáter, Zázemie</t>
  </si>
  <si>
    <t>{a586f610-b308-4875-b709-58b1c52d4fb3}</t>
  </si>
  <si>
    <t>SO-3.1</t>
  </si>
  <si>
    <t>Amfiteáter</t>
  </si>
  <si>
    <t>{8e20b64d-9e63-4953-9086-49e2948b1fbb}</t>
  </si>
  <si>
    <t>SO-3.2</t>
  </si>
  <si>
    <t>Pódium</t>
  </si>
  <si>
    <t>{a4676972-018c-44d1-bbde-858e4efbc377}</t>
  </si>
  <si>
    <t>SO-3.3</t>
  </si>
  <si>
    <t>Zázemie, sklad, bufet</t>
  </si>
  <si>
    <t>{5647ecf3-b818-4fd7-8ad3-13b49fabd243}</t>
  </si>
  <si>
    <t>SO-3.3_AA</t>
  </si>
  <si>
    <t>{a20449f8-132d-47d9-8172-73243e8d86d6}</t>
  </si>
  <si>
    <t>SO-3.3_ELE</t>
  </si>
  <si>
    <t>{39ee0156-5983-4db5-bd49-71766365ea06}</t>
  </si>
  <si>
    <t>SO-3.3_ZTI</t>
  </si>
  <si>
    <t>{ad59e73d-0b38-4152-be48-ab15bd30bee8}</t>
  </si>
  <si>
    <t>SO-3.3_UK</t>
  </si>
  <si>
    <t>Vykurovanie</t>
  </si>
  <si>
    <t>{a257ba9d-f454-4a1b-8352-de83c9d3e354}</t>
  </si>
  <si>
    <t>SO-4</t>
  </si>
  <si>
    <t>Spevnené plochy a komunikácia</t>
  </si>
  <si>
    <t>{719186b5-8a22-41cc-9e0a-3c4bae163b2c}</t>
  </si>
  <si>
    <t>SO-4.1</t>
  </si>
  <si>
    <t>Spevnené plochy</t>
  </si>
  <si>
    <t>{bec9b9f7-450b-4362-a421-ea1f781e4a4d}</t>
  </si>
  <si>
    <t>SO-4.1_AA</t>
  </si>
  <si>
    <t>{ffb43f69-e0b0-4524-b4cb-c29b44b0af92}</t>
  </si>
  <si>
    <t>SO-4.1_ELE</t>
  </si>
  <si>
    <t>{e8a5beca-87e2-42d5-bb0e-08a769602241}</t>
  </si>
  <si>
    <t>SO-4.4</t>
  </si>
  <si>
    <t>Parkovisko</t>
  </si>
  <si>
    <t>{c38d4e68-5d59-457a-ade7-c5ad42771ed5}</t>
  </si>
  <si>
    <t>SO-4.4_AA</t>
  </si>
  <si>
    <t>{ed5958a2-59f3-4c2e-9b7c-3b17c9552bba}</t>
  </si>
  <si>
    <t>SO-4.4_ELE</t>
  </si>
  <si>
    <t>{623591f2-ecf3-4512-b93e-838dbfe55b49}</t>
  </si>
  <si>
    <t>SO-4.4_ZTI</t>
  </si>
  <si>
    <t>{94a063a6-59bd-4b64-ba4b-9def93c05d94}</t>
  </si>
  <si>
    <t>SO-5</t>
  </si>
  <si>
    <t>Budova expozície a kaviareň</t>
  </si>
  <si>
    <t>{ee99bbdc-34ed-4834-bcf1-62175f140f3e}</t>
  </si>
  <si>
    <t>SO-5.1.1</t>
  </si>
  <si>
    <t>Budova expozície</t>
  </si>
  <si>
    <t>{0abb44f9-fb4d-425d-b7d2-ed02ea2e151e}</t>
  </si>
  <si>
    <t>SO-5.1.1_AA</t>
  </si>
  <si>
    <t>{ee9405a4-8c43-47aa-a116-acbf4e28d4b2}</t>
  </si>
  <si>
    <t>SO-5.1.1_ELE</t>
  </si>
  <si>
    <t>{d8bc6a3d-1720-4f24-9389-e917acb49e62}</t>
  </si>
  <si>
    <t>SO-5.1.1_UK</t>
  </si>
  <si>
    <t>{589851f0-a302-4c1e-a11a-ad5438986c4b}</t>
  </si>
  <si>
    <t>SO-5.1.1_VZT</t>
  </si>
  <si>
    <t>Vzduchotechnika</t>
  </si>
  <si>
    <t>{7e3efdb4-cf7b-4ce0-b7ee-d6916fd0a023}</t>
  </si>
  <si>
    <t>SO-5.1.1_ZTI</t>
  </si>
  <si>
    <t>{c29419ba-f974-429d-be70-b95dcc003685}</t>
  </si>
  <si>
    <t>SO-5.1.2</t>
  </si>
  <si>
    <t>Hygienické zariadenie (WC + sprchy)</t>
  </si>
  <si>
    <t>{9a47f548-a652-46e1-9a8c-d64943c92283}</t>
  </si>
  <si>
    <t>SO-5.1.2_AA</t>
  </si>
  <si>
    <t>{f484f0a6-7bce-4fec-b736-96f89412577c}</t>
  </si>
  <si>
    <t>SO-5.1.2_ELE</t>
  </si>
  <si>
    <t>{4a144280-cf74-4201-8c7c-6a8f35f40dc6}</t>
  </si>
  <si>
    <t>SO-5.1.2_UK</t>
  </si>
  <si>
    <t>{23e355b6-2c18-47b5-b79d-fa2ecf542d37}</t>
  </si>
  <si>
    <t>SO-5.1.2_VZT</t>
  </si>
  <si>
    <t>{cce50e59-2675-478a-abb7-76ec94221584}</t>
  </si>
  <si>
    <t>SO-5.1.2_ZTI</t>
  </si>
  <si>
    <t>{9b89d4a9-279d-4cc8-b013-946ac97f23d9}</t>
  </si>
  <si>
    <t>SO-5.2.1</t>
  </si>
  <si>
    <t>Kaviareň</t>
  </si>
  <si>
    <t>{0af07cb3-9cde-4874-836d-a88ebb2e6750}</t>
  </si>
  <si>
    <t>SO-5.2.1_AA</t>
  </si>
  <si>
    <t>{49417ba6-aef7-48a8-a8ad-1e5cfecae08e}</t>
  </si>
  <si>
    <t>SO-5.2.1_UK</t>
  </si>
  <si>
    <t>{e281c290-af1a-4928-a45a-57be835decf2}</t>
  </si>
  <si>
    <t>SO-5.2.1_VZT</t>
  </si>
  <si>
    <t>{9a297a1c-371e-45db-9eea-86bb4068e20c}</t>
  </si>
  <si>
    <t>SO-5.2.1_ELE</t>
  </si>
  <si>
    <t>{3ffaab38-eacc-43f9-9a3f-066b2d1b4367}</t>
  </si>
  <si>
    <t>SO-5.2.1_EP</t>
  </si>
  <si>
    <t>Elektroinštalácia - pripojenie</t>
  </si>
  <si>
    <t>{94f3cf6e-6c59-4cbd-9b1c-4b360a4bba28}</t>
  </si>
  <si>
    <t>SO-5.2.1_ZTI</t>
  </si>
  <si>
    <t>{6b45f4b8-aa94-4cb4-9e9e-002a621f7232}</t>
  </si>
  <si>
    <t>SO-5.2.2</t>
  </si>
  <si>
    <t>Hygienické zariadenie (WC)</t>
  </si>
  <si>
    <t>{5b6ef813-130d-49db-bb6c-357d984e5402}</t>
  </si>
  <si>
    <t>SO-5.2.2_AA</t>
  </si>
  <si>
    <t>{f46fa7c1-1daf-49e1-a834-41c43a9743be}</t>
  </si>
  <si>
    <t>SO-5.2.2_ELE</t>
  </si>
  <si>
    <t>{7d2182a7-dc0d-4a39-8e6e-8c0bec5fdf1f}</t>
  </si>
  <si>
    <t>SO-5.2.2_UK</t>
  </si>
  <si>
    <t>{782fa657-1875-486c-a10b-4421b74c41ad}</t>
  </si>
  <si>
    <t>SO-5.2.2_VZT</t>
  </si>
  <si>
    <t>{f09b98f2-3df1-4b84-974e-8261e1c9aac0}</t>
  </si>
  <si>
    <t>SO-5.2.2_ZTI</t>
  </si>
  <si>
    <t>{2ebd43bb-22af-4078-98db-99ad2326d83e}</t>
  </si>
  <si>
    <t>SO-6</t>
  </si>
  <si>
    <t>Prípojka NN</t>
  </si>
  <si>
    <t>{dfe925f4-5f34-4e36-90a1-bc01ef4aaa53}</t>
  </si>
  <si>
    <t>SO-7.1</t>
  </si>
  <si>
    <t>Zásobovanie objektu vodou</t>
  </si>
  <si>
    <t>{2222ff1d-74a4-47d3-88f8-ec9bb4036a15}</t>
  </si>
  <si>
    <t>SO-8.1</t>
  </si>
  <si>
    <t>Odvedenie splaškových vôd</t>
  </si>
  <si>
    <t>{5bd84db3-1667-4632-a18d-1e51e46f37a8}</t>
  </si>
  <si>
    <t>SO-9.1</t>
  </si>
  <si>
    <t>Dažďová kanalizácia</t>
  </si>
  <si>
    <t>{39043a9a-8277-4aa3-bd73-a5da860a1ab3}</t>
  </si>
  <si>
    <t>X</t>
  </si>
  <si>
    <t>Krajinná architektúra</t>
  </si>
  <si>
    <t>{66cf632c-da06-4bd0-a525-430acfbd1aca}</t>
  </si>
  <si>
    <t>STROMY - výsadba</t>
  </si>
  <si>
    <t>{adcd1feb-815d-47d4-8bb0-e14dd1f50caf}</t>
  </si>
  <si>
    <t>TRÁVNIK - pochôdzny - vnútorná časť areálu archeoskanzenu</t>
  </si>
  <si>
    <t>{78cf5cc5-3ee3-4784-a34f-5577a0de42a0}</t>
  </si>
  <si>
    <t>TRÁVNIK - svahy obranného valu okolo vnútorného areálu archeoskanzenu</t>
  </si>
  <si>
    <t>{4628d1a2-d1cd-4a48-a48a-e294027afbd1}</t>
  </si>
  <si>
    <t>4</t>
  </si>
  <si>
    <t>TRÁVNIK - lúčny / bylinný charakter - vonkajšie plochy, okolie parkoviska</t>
  </si>
  <si>
    <t>{05ba75a0-b75a-4b19-8c4b-9293bff432d4}</t>
  </si>
  <si>
    <t>5</t>
  </si>
  <si>
    <t>TRÁVNIK - trávna zmes - pastevná krajinná zmes</t>
  </si>
  <si>
    <t>{8274a92c-dacf-455c-bd88-c3d67c12d4d4}</t>
  </si>
  <si>
    <t>6</t>
  </si>
  <si>
    <t>KRY - krovité výsadby na vonkajšom obrannom vale (pôdopokryvné, zapojené výsadby)</t>
  </si>
  <si>
    <t>{9780edc4-a1b4-428b-aab8-2f50515fb7a9}</t>
  </si>
  <si>
    <t>7</t>
  </si>
  <si>
    <t>OKRASNÉ ZÁHONY (pohľadové z kaviarne, pred vstupom do múzea)</t>
  </si>
  <si>
    <t>{83fdc98a-8c46-4662-a457-b9e0663096ce}</t>
  </si>
  <si>
    <t>8</t>
  </si>
  <si>
    <t>OKRASNÉ ZÁHONY - sprievodné záhonové plochy s výsadbou tráv pozdĺž chodníka</t>
  </si>
  <si>
    <t>{39cff50c-161c-4ba4-98b8-6d266cf00437}</t>
  </si>
  <si>
    <t>9</t>
  </si>
  <si>
    <t>KRY - krovité výsadby (pôdopokryvné, zapojené výsadby) - úzke pásy medzi parkovacími plochami</t>
  </si>
  <si>
    <t>{433594c1-1cc2-42f7-b4c8-8f43da004c74}</t>
  </si>
  <si>
    <t>10</t>
  </si>
  <si>
    <t>RETENČNÉ VSAKOVACIE PLOCHY</t>
  </si>
  <si>
    <t>{a2c162e8-ecdf-4322-b95d-289d424f0294}</t>
  </si>
  <si>
    <t>11</t>
  </si>
  <si>
    <t>POPINAVÉ KRY</t>
  </si>
  <si>
    <t>{68be9795-d4d7-441a-be37-4c7adf68e6f6}</t>
  </si>
  <si>
    <t>VRN</t>
  </si>
  <si>
    <t>Vedľajšie rozpočtové náklady</t>
  </si>
  <si>
    <t>{8cc981a8-2c62-4098-b056-0efb49dd881c}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</si>
  <si>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</si>
  <si>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</si>
  <si>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</si>
  <si>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</si>
  <si>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</si>
  <si>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</si>
  <si>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</si>
  <si>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</si>
  <si>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</si>
  <si>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</si>
  <si>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</si>
  <si>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</si>
  <si>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</si>
  <si>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</si>
  <si>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</si>
  <si>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</si>
  <si>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</si>
  <si>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</si>
  <si>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</si>
  <si>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</si>
  <si>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</si>
  <si>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</si>
  <si>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</si>
  <si>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</si>
  <si>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</si>
  <si>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</si>
  <si>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</si>
  <si>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</si>
  <si>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</si>
  <si>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</si>
  <si>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</si>
  <si>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</si>
  <si>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</si>
  <si>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</si>
  <si>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</si>
  <si>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</si>
  <si>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</si>
  <si>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</si>
  <si>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</si>
  <si>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</si>
  <si>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</si>
  <si>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</si>
  <si>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</si>
  <si>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</si>
  <si>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</si>
  <si>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</si>
  <si>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</si>
  <si>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</si>
  <si>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</si>
  <si>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</si>
  <si>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</si>
  <si>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</si>
  <si>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</si>
  <si>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</si>
  <si>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</si>
  <si>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</si>
  <si>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</si>
  <si>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</si>
  <si>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</si>
  <si>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</si>
  <si>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</si>
  <si>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</si>
  <si>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</si>
  <si>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</si>
  <si>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</si>
  <si>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</si>
  <si>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</si>
  <si>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</si>
  <si>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</si>
  <si>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</si>
  <si>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</si>
  <si>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</si>
  <si>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</si>
  <si>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</si>
  <si>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</si>
  <si>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</si>
  <si>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</si>
  <si>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</si>
  <si>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</si>
  <si>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</si>
  <si>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</si>
  <si>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</si>
  <si>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</si>
  <si>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</si>
  <si>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 xml:space="preserve"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</si>
  <si>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</si>
  <si>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</si>
  <si>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</si>
  <si>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</si>
  <si>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</si>
  <si>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</si>
  <si>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</si>
  <si>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</si>
  <si>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</si>
  <si>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</si>
  <si>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</si>
  <si>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</si>
  <si>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</si>
  <si>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</si>
  <si>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</si>
  <si>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</si>
  <si>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</si>
  <si>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</si>
  <si>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</si>
  <si>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</si>
  <si>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</si>
  <si>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</si>
  <si>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</si>
  <si>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</si>
  <si>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</si>
  <si>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23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</si>
  <si>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</si>
  <si>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</si>
  <si>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</si>
  <si>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</si>
  <si>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</si>
  <si>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</si>
  <si>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</si>
  <si>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</si>
  <si>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</si>
  <si>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</si>
  <si>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</si>
  <si>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</si>
  <si>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</si>
  <si>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</si>
  <si>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</si>
  <si>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</si>
  <si>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</si>
  <si>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</si>
  <si>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</si>
  <si>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</si>
  <si>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</si>
  <si>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</si>
  <si>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</si>
  <si>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</si>
  <si>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</si>
  <si>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</si>
  <si>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</si>
  <si>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</si>
  <si>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</si>
  <si>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</si>
  <si>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</si>
  <si>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</si>
  <si>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</si>
  <si>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</si>
  <si>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</si>
  <si>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</si>
  <si>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</si>
  <si>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</si>
  <si>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</si>
  <si>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</si>
  <si>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</si>
  <si>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</si>
  <si>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</si>
  <si>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</si>
  <si>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</si>
  <si>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</si>
  <si>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</si>
  <si>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</si>
  <si>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</si>
  <si>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</si>
  <si>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</si>
  <si>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</si>
  <si>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</si>
  <si>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</si>
  <si>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</si>
  <si>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</si>
  <si>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</si>
  <si>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</si>
  <si>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</si>
  <si>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</si>
  <si>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</si>
  <si>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</si>
  <si>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</si>
  <si>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</si>
  <si>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</si>
  <si>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</si>
  <si>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</si>
  <si>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</si>
  <si>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</si>
  <si>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</si>
  <si>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</si>
  <si>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</si>
  <si>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</si>
  <si>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</si>
  <si>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</si>
  <si>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</si>
  <si>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</si>
  <si>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</si>
  <si>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</si>
  <si>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</si>
  <si>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</si>
  <si>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</si>
  <si>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</si>
  <si>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</si>
  <si>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</si>
  <si>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</si>
  <si>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</si>
  <si>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</si>
  <si>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</si>
  <si>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</si>
  <si>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</si>
  <si>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</si>
  <si>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</si>
  <si>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</si>
  <si>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</si>
  <si>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</si>
  <si>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</si>
  <si>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</si>
  <si>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</si>
  <si>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</si>
  <si>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</si>
  <si>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</si>
  <si>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</si>
  <si>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</si>
  <si>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</si>
  <si>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</si>
  <si>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</si>
  <si>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</si>
  <si>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</si>
  <si>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</si>
  <si>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</si>
  <si>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</si>
  <si>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</si>
  <si>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</si>
  <si>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</si>
  <si>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</si>
  <si>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</si>
  <si>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</si>
  <si>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</si>
  <si>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</si>
  <si>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</si>
  <si>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</si>
  <si>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</si>
  <si>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</si>
  <si>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</si>
  <si>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</si>
  <si>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</si>
  <si>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</si>
  <si>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</si>
  <si>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</si>
  <si>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</si>
  <si>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</si>
  <si>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</si>
  <si>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</si>
  <si>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</si>
  <si>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</si>
  <si>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</si>
  <si>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</si>
  <si>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</si>
  <si>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</si>
  <si>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</si>
  <si>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</si>
  <si>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</si>
  <si>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</si>
  <si>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</si>
  <si>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</si>
  <si>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</si>
  <si>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</si>
  <si>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</si>
  <si>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</si>
  <si>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</si>
  <si>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</si>
  <si>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</si>
  <si>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</si>
  <si>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</si>
  <si>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</si>
  <si>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</si>
  <si>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</si>
  <si>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</si>
  <si>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</si>
  <si>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</si>
  <si>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</si>
  <si>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</si>
  <si>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</si>
  <si>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</si>
  <si>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</si>
  <si>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</si>
  <si>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</si>
  <si>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</si>
  <si>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</si>
  <si>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</si>
  <si>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</si>
  <si>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</si>
  <si>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</si>
  <si>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</si>
  <si>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</si>
  <si>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</si>
  <si>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</si>
  <si>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</si>
  <si>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</si>
  <si>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</si>
  <si>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</si>
  <si>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 xml:space="preserve"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</si>
  <si>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</si>
  <si>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</si>
  <si>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</si>
  <si>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</si>
  <si>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</si>
  <si>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</si>
  <si>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</si>
  <si>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</si>
  <si>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</si>
  <si>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</si>
  <si>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</si>
  <si>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</si>
  <si>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</si>
  <si>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</si>
  <si>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</si>
  <si>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</si>
  <si>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</si>
  <si>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</si>
  <si>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</si>
  <si>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</si>
  <si>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</si>
  <si>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</si>
  <si>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</si>
  <si>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</si>
  <si>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</si>
  <si>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</si>
  <si>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</si>
  <si>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</si>
  <si>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</si>
  <si>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</si>
  <si>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</si>
  <si>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</si>
  <si>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</si>
  <si>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</si>
  <si>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</si>
  <si>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</si>
  <si>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</si>
  <si>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</si>
  <si>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</si>
  <si>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</si>
  <si>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</si>
  <si>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</si>
  <si>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</si>
  <si>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 xml:space="preserve">Rezivo, koly agátové, zbavené lyka  trieda 1  hrúbky 20 cm dĺžky 3,2-3,8 m</t>
  </si>
  <si>
    <t>M3</t>
  </si>
  <si>
    <t>1105077684</t>
  </si>
  <si>
    <t>0521710875.R</t>
  </si>
  <si>
    <t xml:space="preserve"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</si>
  <si>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</si>
  <si>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</si>
  <si>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</si>
  <si>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</si>
  <si>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</si>
  <si>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</si>
  <si>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</si>
  <si>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</si>
  <si>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</si>
  <si>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</si>
  <si>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</si>
  <si>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</si>
  <si>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</si>
  <si>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</si>
  <si>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</si>
  <si>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</si>
  <si>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</si>
  <si>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</si>
  <si>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</si>
  <si>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 xml:space="preserve"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</si>
  <si>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</si>
  <si>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</si>
  <si>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</si>
  <si>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</si>
  <si>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</si>
  <si>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</si>
  <si>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</si>
  <si>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</si>
  <si>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</si>
  <si>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 xml:space="preserve">D + M  opálenie a náter lanovou fermežou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</si>
  <si>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</si>
  <si>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</si>
  <si>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</si>
  <si>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</si>
  <si>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</si>
  <si>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</si>
  <si>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</si>
  <si>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</si>
  <si>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</si>
  <si>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</si>
  <si>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</si>
  <si>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</si>
  <si>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</si>
  <si>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</si>
  <si>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</si>
  <si>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</si>
  <si>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</si>
  <si>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</si>
  <si>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</si>
  <si>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</si>
  <si>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</si>
  <si>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</si>
  <si>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</si>
  <si>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</si>
  <si>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</si>
  <si>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</si>
  <si>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</si>
  <si>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</si>
  <si>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</si>
  <si>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</si>
  <si>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</si>
  <si>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</si>
  <si>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</si>
  <si>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</si>
  <si>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</si>
  <si>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</si>
  <si>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 xml:space="preserve"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</si>
  <si>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</si>
  <si>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</si>
  <si>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</si>
  <si>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</si>
  <si>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</si>
  <si>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</si>
  <si>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</si>
  <si>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</si>
  <si>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</si>
  <si>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</si>
  <si>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</si>
  <si>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</si>
  <si>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</si>
  <si>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</si>
  <si>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</si>
  <si>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</si>
  <si>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</si>
  <si>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</si>
  <si>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</si>
  <si>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</si>
  <si>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</si>
  <si>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</si>
  <si>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</si>
  <si>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</si>
  <si>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</si>
  <si>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</si>
  <si>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</si>
  <si>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</si>
  <si>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</si>
  <si>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</si>
  <si>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</si>
  <si>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</si>
  <si>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</si>
  <si>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</si>
  <si>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</si>
  <si>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</si>
  <si>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</si>
  <si>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</si>
  <si>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</si>
  <si>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</si>
  <si>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</si>
  <si>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</si>
  <si>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</si>
  <si>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</si>
  <si>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</si>
  <si>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</si>
  <si>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</si>
  <si>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</si>
  <si>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</si>
  <si>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</si>
  <si>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</si>
  <si>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</si>
  <si>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</si>
  <si>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</si>
  <si>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</si>
  <si>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</si>
  <si>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</si>
  <si>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</si>
  <si>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</si>
  <si>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</si>
  <si>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</si>
  <si>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</si>
  <si>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</si>
  <si>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</si>
  <si>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</si>
  <si>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 xml:space="preserve"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</si>
  <si>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</si>
  <si>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</si>
  <si>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</si>
  <si>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</si>
  <si>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</si>
  <si>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</si>
  <si>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</si>
  <si>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</si>
  <si>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</si>
  <si>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</si>
  <si>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</si>
  <si>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</si>
  <si>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</si>
  <si>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</si>
  <si>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</si>
  <si>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</si>
  <si>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</si>
  <si>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</si>
  <si>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</si>
  <si>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</si>
  <si>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</si>
  <si>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</si>
  <si>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</si>
  <si>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</si>
  <si>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</si>
  <si>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</si>
  <si>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</si>
  <si>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</si>
  <si>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</si>
  <si>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</si>
  <si>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</si>
  <si>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</si>
  <si>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</si>
  <si>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</si>
  <si>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</si>
  <si>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</si>
  <si>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</si>
  <si>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</si>
  <si>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</si>
  <si>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</si>
  <si>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</si>
  <si>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</si>
  <si>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</si>
  <si>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</si>
  <si>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</si>
  <si>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</si>
  <si>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</si>
  <si>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</si>
  <si>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</si>
  <si>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</si>
  <si>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</si>
  <si>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</si>
  <si>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</si>
  <si>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</si>
  <si>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</si>
  <si>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</si>
  <si>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</si>
  <si>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</si>
  <si>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</si>
  <si>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</si>
  <si>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</si>
  <si>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</si>
  <si>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</si>
  <si>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</si>
  <si>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</si>
  <si>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</si>
  <si>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</si>
  <si>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</si>
  <si>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</si>
  <si>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</si>
  <si>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</si>
  <si>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</si>
  <si>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</si>
  <si>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</si>
  <si>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</si>
  <si>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</si>
  <si>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</si>
  <si>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</si>
  <si>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</si>
  <si>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</si>
  <si>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</si>
  <si>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</si>
  <si>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</si>
  <si>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</si>
  <si>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</si>
  <si>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</si>
  <si>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</si>
  <si>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</si>
  <si>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</si>
  <si>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</si>
  <si>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</si>
  <si>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</si>
  <si>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</si>
  <si>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</si>
  <si>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</si>
  <si>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</si>
  <si>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</si>
  <si>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</si>
  <si>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</si>
  <si>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</si>
  <si>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</si>
  <si>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</si>
  <si>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</si>
  <si>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</si>
  <si>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</si>
  <si>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</si>
  <si>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</si>
  <si>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</si>
  <si>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</si>
  <si>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</si>
  <si>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</si>
  <si>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</si>
  <si>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</si>
  <si>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</si>
  <si>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</si>
  <si>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</si>
  <si>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</si>
  <si>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</si>
  <si>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</si>
  <si>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</si>
  <si>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</si>
  <si>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</si>
  <si>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</si>
  <si>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</si>
  <si>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</si>
  <si>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</si>
  <si>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 xml:space="preserve"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</si>
  <si>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</si>
  <si>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</si>
  <si>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</si>
  <si>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</si>
  <si>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</si>
  <si>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</si>
  <si>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</si>
  <si>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</si>
  <si>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</si>
  <si>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</si>
  <si>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</si>
  <si>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</si>
  <si>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 xml:space="preserve">Rezivo, koly agátové, zbavené lyka  trieda 1  hrúbky 10 cm dĺžky 3,0 m</t>
  </si>
  <si>
    <t>412278923</t>
  </si>
  <si>
    <t>0521710877.RR</t>
  </si>
  <si>
    <t xml:space="preserve"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</si>
  <si>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</si>
  <si>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</si>
  <si>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</si>
  <si>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</si>
  <si>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1249262113</t>
  </si>
  <si>
    <t>SO-2 - Stavby</t>
  </si>
  <si>
    <t>SO-2.1 - Brána + lávka</t>
  </si>
  <si>
    <t>SO-2.1_B - Brána</t>
  </si>
  <si>
    <t>-1919522046</t>
  </si>
  <si>
    <t xml:space="preserve"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</si>
  <si>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</si>
  <si>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</si>
  <si>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</si>
  <si>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</si>
  <si>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</si>
  <si>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</si>
  <si>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</si>
  <si>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</si>
  <si>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</si>
  <si>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</si>
  <si>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</si>
  <si>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</si>
  <si>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</si>
  <si>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</si>
  <si>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</si>
  <si>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</si>
  <si>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</si>
  <si>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</si>
  <si>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</si>
  <si>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</si>
  <si>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</si>
  <si>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</si>
  <si>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 xml:space="preserve"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</si>
  <si>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</si>
  <si>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</si>
  <si>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</si>
  <si>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</si>
  <si>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</si>
  <si>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</si>
  <si>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</si>
  <si>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</si>
  <si>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</si>
  <si>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</si>
  <si>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</si>
  <si>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</si>
  <si>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</si>
  <si>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</si>
  <si>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</si>
  <si>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</si>
  <si>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</si>
  <si>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</si>
  <si>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</si>
  <si>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 xml:space="preserve">Spojovacie a ochranné prostriedky k montáži priestorových viazaných konštrukcií - HBS300 a VGZ 11x300 plus svorníky -  viď PD</t>
  </si>
  <si>
    <t>-879845052</t>
  </si>
  <si>
    <t>-569615416</t>
  </si>
  <si>
    <t>762731140</t>
  </si>
  <si>
    <t xml:space="preserve"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</si>
  <si>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</si>
  <si>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</si>
  <si>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</si>
  <si>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</si>
  <si>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</si>
  <si>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</si>
  <si>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</si>
  <si>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</si>
  <si>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</si>
  <si>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</si>
  <si>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</si>
  <si>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</si>
  <si>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</si>
  <si>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</si>
  <si>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</si>
  <si>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</si>
  <si>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</si>
  <si>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</si>
  <si>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</si>
  <si>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</si>
  <si>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</si>
  <si>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</si>
  <si>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</si>
  <si>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</si>
  <si>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</si>
  <si>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</si>
  <si>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</si>
  <si>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</si>
  <si>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</si>
  <si>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 xml:space="preserve"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</si>
  <si>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</si>
  <si>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</si>
  <si>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</si>
  <si>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</si>
  <si>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</si>
  <si>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</si>
  <si>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</si>
  <si>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</si>
  <si>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</si>
  <si>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</si>
  <si>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</si>
  <si>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</si>
  <si>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</si>
  <si>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</si>
  <si>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</si>
  <si>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</si>
  <si>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</si>
  <si>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</si>
  <si>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</si>
  <si>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</si>
  <si>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</si>
  <si>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</si>
  <si>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</si>
  <si>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</si>
  <si>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</si>
  <si>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</si>
  <si>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</si>
  <si>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</si>
  <si>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</si>
  <si>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</si>
  <si>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</si>
  <si>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</si>
  <si>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</si>
  <si>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</si>
  <si>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</si>
  <si>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 xml:space="preserve"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</si>
  <si>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</si>
  <si>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</si>
  <si>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</si>
  <si>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</si>
  <si>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</si>
  <si>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</si>
  <si>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</si>
  <si>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</si>
  <si>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</si>
  <si>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</si>
  <si>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</si>
  <si>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</si>
  <si>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</si>
  <si>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</si>
  <si>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</si>
  <si>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</si>
  <si>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</si>
  <si>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</si>
  <si>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</si>
  <si>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</si>
  <si>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</si>
  <si>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</si>
  <si>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</si>
  <si>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</si>
  <si>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</si>
  <si>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</si>
  <si>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</si>
  <si>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</si>
  <si>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</si>
  <si>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</si>
  <si>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</si>
  <si>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</si>
  <si>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</si>
  <si>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</si>
  <si>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</si>
  <si>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</si>
  <si>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</si>
  <si>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</si>
  <si>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</si>
  <si>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</si>
  <si>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</si>
  <si>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</si>
  <si>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</si>
  <si>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</si>
  <si>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</si>
  <si>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</si>
  <si>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</si>
  <si>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</si>
  <si>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</si>
  <si>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</si>
  <si>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</si>
  <si>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</si>
  <si>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</si>
  <si>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</si>
  <si>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</si>
  <si>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</si>
  <si>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</si>
  <si>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</si>
  <si>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</si>
  <si>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</si>
  <si>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</si>
  <si>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</si>
  <si>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</si>
  <si>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</si>
  <si>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</si>
  <si>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</si>
  <si>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</si>
  <si>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</si>
  <si>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</si>
  <si>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</si>
  <si>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</si>
  <si>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</si>
  <si>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</si>
  <si>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</si>
  <si>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</si>
  <si>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</si>
  <si>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</si>
  <si>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</si>
  <si>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</si>
  <si>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</si>
  <si>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</si>
  <si>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</si>
  <si>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</si>
  <si>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</si>
  <si>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</si>
  <si>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</si>
  <si>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</si>
  <si>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</si>
  <si>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</si>
  <si>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</si>
  <si>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</si>
  <si>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</si>
  <si>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</si>
  <si>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</si>
  <si>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</si>
  <si>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</si>
  <si>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</si>
  <si>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</si>
  <si>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</si>
  <si>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</si>
  <si>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</si>
  <si>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</si>
  <si>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</si>
  <si>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</si>
  <si>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</si>
  <si>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</si>
  <si>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</si>
  <si>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</si>
  <si>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</si>
  <si>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</si>
  <si>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</si>
  <si>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</si>
  <si>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</si>
  <si>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</si>
  <si>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</si>
  <si>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</si>
  <si>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</si>
  <si>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</si>
  <si>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</si>
  <si>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</si>
  <si>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</si>
  <si>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</si>
  <si>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</si>
  <si>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</si>
  <si>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</si>
  <si>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</si>
  <si>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</si>
  <si>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</si>
  <si>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</si>
  <si>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</si>
  <si>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</si>
  <si>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</si>
  <si>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</si>
  <si>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</si>
  <si>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</si>
  <si>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</si>
  <si>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</si>
  <si>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</si>
  <si>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</si>
  <si>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</si>
  <si>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</si>
  <si>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</si>
  <si>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</si>
  <si>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</si>
  <si>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</si>
  <si>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</si>
  <si>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</si>
  <si>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</si>
  <si>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</si>
  <si>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</si>
  <si>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</si>
  <si>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</si>
  <si>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</si>
  <si>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</si>
  <si>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</si>
  <si>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</si>
  <si>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</si>
  <si>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</si>
  <si>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</si>
  <si>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</si>
  <si>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</si>
  <si>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</si>
  <si>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</si>
  <si>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</si>
  <si>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</si>
  <si>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</si>
  <si>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</si>
  <si>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</si>
  <si>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</si>
  <si>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</si>
  <si>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</si>
  <si>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</si>
  <si>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 xml:space="preserve"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</si>
  <si>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</si>
  <si>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</si>
  <si>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</si>
  <si>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</si>
  <si>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</si>
  <si>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</si>
  <si>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 xml:space="preserve"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</si>
  <si>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</si>
  <si>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</si>
  <si>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</si>
  <si>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</si>
  <si>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</si>
  <si>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</si>
  <si>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</si>
  <si>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</si>
  <si>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</si>
  <si>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 xml:space="preserve"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</si>
  <si>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</si>
  <si>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</si>
  <si>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</si>
  <si>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</si>
  <si>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</si>
  <si>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 xml:space="preserve"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</si>
  <si>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</si>
  <si>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</si>
  <si>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</si>
  <si>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</si>
  <si>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</si>
  <si>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</si>
  <si>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</si>
  <si>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</si>
  <si>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</si>
  <si>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</si>
  <si>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</si>
  <si>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 xml:space="preserve">Imitácia vápenných podláh  - mazanina, vápenná drva 0/8 a biely cement hrúbky 120 mm</t>
  </si>
  <si>
    <t>351823288</t>
  </si>
  <si>
    <t>61</t>
  </si>
  <si>
    <t>631345991.R</t>
  </si>
  <si>
    <t xml:space="preserve"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</si>
  <si>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</si>
  <si>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</si>
  <si>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</si>
  <si>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</si>
  <si>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</si>
  <si>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</si>
  <si>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</si>
  <si>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</si>
  <si>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</si>
  <si>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</si>
  <si>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</si>
  <si>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</si>
  <si>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</si>
  <si>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</si>
  <si>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</si>
  <si>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</si>
  <si>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</si>
  <si>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</si>
  <si>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</si>
  <si>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</si>
  <si>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</si>
  <si>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</si>
  <si>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</si>
  <si>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</si>
  <si>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</si>
  <si>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</si>
  <si>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</si>
  <si>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</si>
  <si>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</si>
  <si>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</si>
  <si>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</si>
  <si>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</si>
  <si>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</si>
  <si>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</si>
  <si>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</si>
  <si>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</si>
  <si>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</si>
  <si>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</si>
  <si>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</si>
  <si>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</si>
  <si>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</si>
  <si>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</si>
  <si>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</si>
  <si>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</si>
  <si>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</si>
  <si>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</si>
  <si>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</si>
  <si>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</si>
  <si>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</si>
  <si>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</si>
  <si>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</si>
  <si>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</si>
  <si>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</si>
  <si>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</si>
  <si>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</si>
  <si>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</si>
  <si>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</si>
  <si>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</si>
  <si>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</si>
  <si>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</si>
  <si>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</si>
  <si>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dodávaný v sudoch alebo ekvivalent</t>
  </si>
  <si>
    <t>T</t>
  </si>
  <si>
    <t>1664107251</t>
  </si>
  <si>
    <t>78</t>
  </si>
  <si>
    <t>628171015402</t>
  </si>
  <si>
    <t xml:space="preserve">Modifikovaný asfaltový pás 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</si>
  <si>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</si>
  <si>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</si>
  <si>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</si>
  <si>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</si>
  <si>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</si>
  <si>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</si>
  <si>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</si>
  <si>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</si>
  <si>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</si>
  <si>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</si>
  <si>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</si>
  <si>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</si>
  <si>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</si>
  <si>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</si>
  <si>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</si>
  <si>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</si>
  <si>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</si>
  <si>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</si>
  <si>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</si>
  <si>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</si>
  <si>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</si>
  <si>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</si>
  <si>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</si>
  <si>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</si>
  <si>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</si>
  <si>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</si>
  <si>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</si>
  <si>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</si>
  <si>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</si>
  <si>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</si>
  <si>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</si>
  <si>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</si>
  <si>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</si>
  <si>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</si>
  <si>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</si>
  <si>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</si>
  <si>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</si>
  <si>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</si>
  <si>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</si>
  <si>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</si>
  <si>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</si>
  <si>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</si>
  <si>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</si>
  <si>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</si>
  <si>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</si>
  <si>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</si>
  <si>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</si>
  <si>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</si>
  <si>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</si>
  <si>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</si>
  <si>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</si>
  <si>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</si>
  <si>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</si>
  <si>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</si>
  <si>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</si>
  <si>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</si>
  <si>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</si>
  <si>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</si>
  <si>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</si>
  <si>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</si>
  <si>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</si>
  <si>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</si>
  <si>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</si>
  <si>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</si>
  <si>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</si>
  <si>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</si>
  <si>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</si>
  <si>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</si>
  <si>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</si>
  <si>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(25ks/m2)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</si>
  <si>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</si>
  <si>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</si>
  <si>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</si>
  <si>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</si>
  <si>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</si>
  <si>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</si>
  <si>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</si>
  <si>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</si>
  <si>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</si>
  <si>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</si>
  <si>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</si>
  <si>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</si>
  <si>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</t>
  </si>
  <si>
    <t>2133597185</t>
  </si>
  <si>
    <t>784</t>
  </si>
  <si>
    <t>MAĽBY</t>
  </si>
  <si>
    <t>102</t>
  </si>
  <si>
    <t>7844232725.R</t>
  </si>
  <si>
    <t xml:space="preserve">Vápenný náter stien typu vápenný náter, odtieň  lomená biela, dvojnásobný  v miestnosti výšky nad 3,8 m</t>
  </si>
  <si>
    <t>1262066206</t>
  </si>
  <si>
    <t>103</t>
  </si>
  <si>
    <t>7844249672.R</t>
  </si>
  <si>
    <t xml:space="preserve">Vápenný náter stropov typu vápenný náter,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</si>
  <si>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</si>
  <si>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</si>
  <si>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</si>
  <si>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</si>
  <si>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</si>
  <si>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</si>
  <si>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</si>
  <si>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</si>
  <si>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</si>
  <si>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</si>
  <si>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</si>
  <si>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</si>
  <si>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</si>
  <si>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</si>
  <si>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</si>
  <si>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</si>
  <si>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</si>
  <si>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</si>
  <si>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</si>
  <si>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</si>
  <si>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</si>
  <si>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</si>
  <si>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</si>
  <si>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</si>
  <si>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</si>
  <si>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</si>
  <si>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</si>
  <si>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</si>
  <si>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</si>
  <si>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</si>
  <si>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</si>
  <si>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</si>
  <si>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</si>
  <si>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</si>
  <si>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</si>
  <si>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</si>
  <si>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</si>
  <si>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</si>
  <si>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</si>
  <si>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</si>
  <si>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</si>
  <si>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</si>
  <si>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</si>
  <si>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</si>
  <si>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</si>
  <si>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</si>
  <si>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</si>
  <si>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</si>
  <si>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</si>
  <si>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</si>
  <si>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</si>
  <si>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</si>
  <si>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</si>
  <si>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</si>
  <si>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</si>
  <si>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</si>
  <si>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</t>
  </si>
  <si>
    <t>1450411706</t>
  </si>
  <si>
    <t>210220003</t>
  </si>
  <si>
    <t xml:space="preserve"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</si>
  <si>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</si>
  <si>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</si>
  <si>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</si>
  <si>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</si>
  <si>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</si>
  <si>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</si>
  <si>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</si>
  <si>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</si>
  <si>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</si>
  <si>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</si>
  <si>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</si>
  <si>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</si>
  <si>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</si>
  <si>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</si>
  <si>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</si>
  <si>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</si>
  <si>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</si>
  <si>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</si>
  <si>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</si>
  <si>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</si>
  <si>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</si>
  <si>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</si>
  <si>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</si>
  <si>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</si>
  <si>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</si>
  <si>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</si>
  <si>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</si>
  <si>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</si>
  <si>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</si>
  <si>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</si>
  <si>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</si>
  <si>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</si>
  <si>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</si>
  <si>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</si>
  <si>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</si>
  <si>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</si>
  <si>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</si>
  <si>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</si>
  <si>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</si>
  <si>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</si>
  <si>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</si>
  <si>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</si>
  <si>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</si>
  <si>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</si>
  <si>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</si>
  <si>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</si>
  <si>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</si>
  <si>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</si>
  <si>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</si>
  <si>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</si>
  <si>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</si>
  <si>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</si>
  <si>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</si>
  <si>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</si>
  <si>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</si>
  <si>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</si>
  <si>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</si>
  <si>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</si>
  <si>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</si>
  <si>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</si>
  <si>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</si>
  <si>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</si>
  <si>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</si>
  <si>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</si>
  <si>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</si>
  <si>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</si>
  <si>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</si>
  <si>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</si>
  <si>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</si>
  <si>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</si>
  <si>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</si>
  <si>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</si>
  <si>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</si>
  <si>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</si>
  <si>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</si>
  <si>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</si>
  <si>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</si>
  <si>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</si>
  <si>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</si>
  <si>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</si>
  <si>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</si>
  <si>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</si>
  <si>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</si>
  <si>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</si>
  <si>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</si>
  <si>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</si>
  <si>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</si>
  <si>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</si>
  <si>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</si>
  <si>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</si>
  <si>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</si>
  <si>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</si>
  <si>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</si>
  <si>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</si>
  <si>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</si>
  <si>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</si>
  <si>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</si>
  <si>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</si>
  <si>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</si>
  <si>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</si>
  <si>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</si>
  <si>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</si>
  <si>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</si>
  <si>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</si>
  <si>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</si>
  <si>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</si>
  <si>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</si>
  <si>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</si>
  <si>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</si>
  <si>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</si>
  <si>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</si>
  <si>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</si>
  <si>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</si>
  <si>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</si>
  <si>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</si>
  <si>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</si>
  <si>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</si>
  <si>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</si>
  <si>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</si>
  <si>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</si>
  <si>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</si>
  <si>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</si>
  <si>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</si>
  <si>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</si>
  <si>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</si>
  <si>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</si>
  <si>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</si>
  <si>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</si>
  <si>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</si>
  <si>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</si>
  <si>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</si>
  <si>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</si>
  <si>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</si>
  <si>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</si>
  <si>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</si>
  <si>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</si>
  <si>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</si>
  <si>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</si>
  <si>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</si>
  <si>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Svorka napichovacia resp. páčková- 5x2,5mm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</si>
  <si>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</si>
  <si>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</si>
  <si>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</si>
  <si>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</si>
  <si>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</si>
  <si>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</si>
  <si>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</si>
  <si>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</si>
  <si>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</si>
  <si>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</si>
  <si>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</si>
  <si>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</si>
  <si>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</si>
  <si>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</si>
  <si>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</si>
  <si>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</si>
  <si>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</si>
  <si>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</si>
  <si>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</si>
  <si>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</si>
  <si>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</si>
  <si>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</si>
  <si>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</si>
  <si>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</si>
  <si>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</si>
  <si>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</si>
  <si>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</si>
  <si>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</si>
  <si>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</si>
  <si>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</si>
  <si>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</si>
  <si>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</si>
  <si>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</si>
  <si>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</si>
  <si>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</si>
  <si>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</si>
  <si>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</si>
  <si>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</t>
  </si>
  <si>
    <t>-2032554254</t>
  </si>
  <si>
    <t>451045</t>
  </si>
  <si>
    <t xml:space="preserve">Svietidlo  22W 3000K 38° </t>
  </si>
  <si>
    <t>-762116470</t>
  </si>
  <si>
    <t>451046.1</t>
  </si>
  <si>
    <t>-1478194599</t>
  </si>
  <si>
    <t>451046</t>
  </si>
  <si>
    <t xml:space="preserve">Svietidlo 22W 3000K 15°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</si>
  <si>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</si>
  <si>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</si>
  <si>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</si>
  <si>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</si>
  <si>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</si>
  <si>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</si>
  <si>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</si>
  <si>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</si>
  <si>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</si>
  <si>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</si>
  <si>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</si>
  <si>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</si>
  <si>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</si>
  <si>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</si>
  <si>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</si>
  <si>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</si>
  <si>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</si>
  <si>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</si>
  <si>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</si>
  <si>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</si>
  <si>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</si>
  <si>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</si>
  <si>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</si>
  <si>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</si>
  <si>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</si>
  <si>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</si>
  <si>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</si>
  <si>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</si>
  <si>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</si>
  <si>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</si>
  <si>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</si>
  <si>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 xml:space="preserve"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</si>
  <si>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</si>
  <si>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</si>
  <si>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</si>
  <si>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</si>
  <si>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</si>
  <si>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</si>
  <si>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</si>
  <si>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</si>
  <si>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</si>
  <si>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</si>
  <si>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</si>
  <si>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</si>
  <si>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</si>
  <si>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</si>
  <si>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</si>
  <si>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</si>
  <si>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</si>
  <si>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</si>
  <si>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</si>
  <si>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</si>
  <si>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</si>
  <si>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</si>
  <si>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</si>
  <si>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</si>
  <si>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</si>
  <si>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</si>
  <si>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</si>
  <si>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</si>
  <si>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</si>
  <si>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</si>
  <si>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</si>
  <si>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</si>
  <si>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</si>
  <si>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</si>
  <si>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</si>
  <si>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</si>
  <si>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</si>
  <si>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</si>
  <si>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</si>
  <si>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</si>
  <si>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</si>
  <si>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</si>
  <si>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</si>
  <si>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 xml:space="preserve"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</si>
  <si>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</si>
  <si>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</si>
  <si>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</si>
  <si>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</si>
  <si>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</si>
  <si>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</si>
  <si>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</si>
  <si>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</si>
  <si>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</si>
  <si>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</si>
  <si>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</si>
  <si>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</si>
  <si>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</si>
  <si>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</si>
  <si>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 xml:space="preserve"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</si>
  <si>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</si>
  <si>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</si>
  <si>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</si>
  <si>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</si>
  <si>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</si>
  <si>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</si>
  <si>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</si>
  <si>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</si>
  <si>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</si>
  <si>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</si>
  <si>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</si>
  <si>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</si>
  <si>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</si>
  <si>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</si>
  <si>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</si>
  <si>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</si>
  <si>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</si>
  <si>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</si>
  <si>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</si>
  <si>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</si>
  <si>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</si>
  <si>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</si>
  <si>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</si>
  <si>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</si>
  <si>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</si>
  <si>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</si>
  <si>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na báze cementovej zmesi,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</si>
  <si>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</si>
  <si>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</si>
  <si>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</si>
  <si>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</si>
  <si>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</si>
  <si>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</si>
  <si>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</si>
  <si>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</si>
  <si>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</si>
  <si>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</si>
  <si>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</si>
  <si>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</si>
  <si>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</si>
  <si>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</si>
  <si>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</si>
  <si>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</si>
  <si>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</si>
  <si>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</si>
  <si>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</si>
  <si>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</si>
  <si>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</si>
  <si>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</si>
  <si>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</si>
  <si>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</si>
  <si>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</si>
  <si>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</si>
  <si>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</si>
  <si>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</si>
  <si>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</si>
  <si>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</si>
  <si>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</si>
  <si>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</si>
  <si>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</si>
  <si>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</si>
  <si>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</si>
  <si>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</si>
  <si>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</si>
  <si>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</si>
  <si>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</si>
  <si>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 xml:space="preserve"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</si>
  <si>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</si>
  <si>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</si>
  <si>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</si>
  <si>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</si>
  <si>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</si>
  <si>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</si>
  <si>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</si>
  <si>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</si>
  <si>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</si>
  <si>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</si>
  <si>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</si>
  <si>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</si>
  <si>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</si>
  <si>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</si>
  <si>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</si>
  <si>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</si>
  <si>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</si>
  <si>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</si>
  <si>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</si>
  <si>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 xml:space="preserve">Drevená podlaha  z ohoblovaných smrekových dosiek hr. 50mm</t>
  </si>
  <si>
    <t>450167562</t>
  </si>
  <si>
    <t>6051590088.S</t>
  </si>
  <si>
    <t xml:space="preserve">Rezivo guľatina dub  priemer 180 mm dĺžka do 6 m</t>
  </si>
  <si>
    <t>631478326</t>
  </si>
  <si>
    <t xml:space="preserve">Rezivo guľatina dub  priemer 200 mm dĺžka do 6 m</t>
  </si>
  <si>
    <t>-291797817</t>
  </si>
  <si>
    <t>Rezivo guľatina dub priemer 200 mm dĺžka do 4 m</t>
  </si>
  <si>
    <t>-529405734</t>
  </si>
  <si>
    <t>0521710800.S.1</t>
  </si>
  <si>
    <t xml:space="preserve">Rezivo guľatina dub  priemer 300 mm dĺžka do 6 m</t>
  </si>
  <si>
    <t>-1082820300</t>
  </si>
  <si>
    <t>763115325.S</t>
  </si>
  <si>
    <t>SDK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</si>
  <si>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</si>
  <si>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</si>
  <si>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</si>
  <si>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</si>
  <si>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</si>
  <si>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SDK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</si>
  <si>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</si>
  <si>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</si>
  <si>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</si>
  <si>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</si>
  <si>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</si>
  <si>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</si>
  <si>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</si>
  <si>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</si>
  <si>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</si>
  <si>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</si>
  <si>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 xml:space="preserve"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</si>
  <si>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</si>
  <si>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</si>
  <si>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</si>
  <si>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</si>
  <si>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</si>
  <si>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</si>
  <si>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</si>
  <si>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</si>
  <si>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</si>
  <si>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</si>
  <si>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</si>
  <si>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</si>
  <si>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</si>
  <si>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</si>
  <si>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</si>
  <si>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 xml:space="preserve">D+M Rámová konštrukcia z dreveného systému , s prerušovaným tepelným mostom   2500 x 2000mm presná špecifikácia Výkaz otvorov - dvere exterierové pol. DE1/P vrátane ZV</t>
  </si>
  <si>
    <t>-48069531</t>
  </si>
  <si>
    <t>K011</t>
  </si>
  <si>
    <t xml:space="preserve"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</si>
  <si>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</si>
  <si>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</si>
  <si>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 xml:space="preserve">D+M Jednokrídlové interierové dvere drevené - otváravé , plné so zárubňou   800 x 2020mm presná špecifikácia  Výkaz otvorov - dvere interierovépol. D5/P vrátane ZV</t>
  </si>
  <si>
    <t>909972884</t>
  </si>
  <si>
    <t>K013</t>
  </si>
  <si>
    <t xml:space="preserve">D+M Jednokrídlové interierové dvere drevené - otváravé , plné so zárubňou   800 x 2020mm presná špecifikácia Výkaz otvorov - dvere interierové pol. D6/P vrátane ZV</t>
  </si>
  <si>
    <t>-1308351751</t>
  </si>
  <si>
    <t>K014</t>
  </si>
  <si>
    <t xml:space="preserve">M+D Jednokrídlové interierové dvere drevené - otváravé , plné so zárubňou   700 x 2020mm presná špecifikácia Výkaz otvorov - dvere interierové pol. D7 vrátane ZV</t>
  </si>
  <si>
    <t>1802818407</t>
  </si>
  <si>
    <t>K015</t>
  </si>
  <si>
    <t xml:space="preserve"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</si>
  <si>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</si>
  <si>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</si>
  <si>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 xml:space="preserve"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</si>
  <si>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</si>
  <si>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</si>
  <si>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</si>
  <si>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</si>
  <si>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</si>
  <si>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</si>
  <si>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</si>
  <si>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</si>
  <si>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</si>
  <si>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</si>
  <si>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</si>
  <si>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</si>
  <si>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</si>
  <si>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</si>
  <si>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 xml:space="preserve">D+M Drevená rámová konštrukcia okna s izolačným trojsklom s prerušovaným tepelným mostom 1200 x 2500mm presná špecifikácia  Výkaz otvorov - okná pol. OD/03 a OD/04 vrátane ZV</t>
  </si>
  <si>
    <t>-277002110</t>
  </si>
  <si>
    <t xml:space="preserve">D+M Drevená rámová konštrukcia okna s izolačným trojsklom s prerušovaným tepelným  mostom 600 x 600mm presná špecifikácia  Výkaz otvorov - okná pol. OD/01 vrátane ZV</t>
  </si>
  <si>
    <t>-1635656896</t>
  </si>
  <si>
    <t>M003</t>
  </si>
  <si>
    <t xml:space="preserve"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</si>
  <si>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</si>
  <si>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</si>
  <si>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</si>
  <si>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</si>
  <si>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 xml:space="preserve"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</si>
  <si>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</si>
  <si>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</si>
  <si>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</si>
  <si>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</si>
  <si>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</si>
  <si>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</si>
  <si>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</si>
  <si>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</si>
  <si>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</si>
  <si>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</si>
  <si>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 xml:space="preserve">Dlažba  mrazuvzdorná gresová  598 x 598x 95mm</t>
  </si>
  <si>
    <t>-978081992</t>
  </si>
  <si>
    <t>781</t>
  </si>
  <si>
    <t>OBKLADY KERAMICKÉ</t>
  </si>
  <si>
    <t>105</t>
  </si>
  <si>
    <t>781441158.S</t>
  </si>
  <si>
    <t xml:space="preserve">Montáž obkladov vnútorných stien z keramických obkladačiek 20 x 20 cm do flex. lepidla, škárovanie škárovacou hmotou 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</si>
  <si>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</si>
  <si>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</si>
  <si>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</si>
  <si>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</si>
  <si>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</si>
  <si>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</si>
  <si>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</si>
  <si>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- v PD nie je definované</t>
  </si>
  <si>
    <t>913759654</t>
  </si>
  <si>
    <t>108</t>
  </si>
  <si>
    <t>784423222.S</t>
  </si>
  <si>
    <t xml:space="preserve">M+D Riedky interierový vápenný  náter z maliarského vápna  ( nie vápenný hydrát )  pol. U1</t>
  </si>
  <si>
    <t>-93993750</t>
  </si>
  <si>
    <t>109</t>
  </si>
  <si>
    <t>784452384.S</t>
  </si>
  <si>
    <t xml:space="preserve">Maľba základná dvojnásobná z maliarskych tekutých zmesí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</si>
  <si>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</si>
  <si>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</si>
  <si>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</si>
  <si>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</si>
  <si>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</si>
  <si>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</si>
  <si>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</si>
  <si>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</si>
  <si>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</si>
  <si>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</si>
  <si>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 xml:space="preserve">Požiarny silikónový tmel 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</si>
  <si>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</si>
  <si>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</si>
  <si>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</si>
  <si>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</si>
  <si>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</si>
  <si>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</si>
  <si>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</si>
  <si>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</si>
  <si>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</si>
  <si>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</si>
  <si>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</si>
  <si>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</si>
  <si>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</si>
  <si>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</si>
  <si>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</si>
  <si>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</si>
  <si>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</si>
  <si>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</si>
  <si>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</si>
  <si>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</si>
  <si>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</si>
  <si>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</si>
  <si>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</si>
  <si>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</si>
  <si>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</si>
  <si>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</si>
  <si>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</si>
  <si>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</si>
  <si>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</si>
  <si>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</si>
  <si>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</si>
  <si>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</si>
  <si>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</si>
  <si>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</si>
  <si>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</si>
  <si>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</si>
  <si>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</si>
  <si>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</si>
  <si>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</si>
  <si>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</si>
  <si>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</si>
  <si>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</si>
  <si>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</si>
  <si>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</si>
  <si>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</si>
  <si>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</si>
  <si>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</si>
  <si>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</si>
  <si>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</si>
  <si>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</si>
  <si>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</si>
  <si>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</si>
  <si>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</si>
  <si>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</si>
  <si>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</si>
  <si>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</si>
  <si>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</si>
  <si>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</si>
  <si>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</si>
  <si>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</si>
  <si>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</si>
  <si>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</si>
  <si>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</si>
  <si>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</si>
  <si>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</si>
  <si>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</si>
  <si>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</si>
  <si>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</si>
  <si>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korugovaná, 63mm, 450N</t>
  </si>
  <si>
    <t>81450701</t>
  </si>
  <si>
    <t>348560952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</si>
  <si>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</si>
  <si>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</si>
  <si>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</si>
  <si>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</si>
  <si>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</si>
  <si>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</si>
  <si>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</si>
  <si>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</si>
  <si>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</si>
  <si>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</si>
  <si>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 xml:space="preserve">Kábel bezhalogénový  3x1,5 mm2 RE B2ca s1d1a1</t>
  </si>
  <si>
    <t>-616508056</t>
  </si>
  <si>
    <t>1662349000</t>
  </si>
  <si>
    <t xml:space="preserve">Kábel  bezhalogénový 3x2,5 mm2 RE B2ca s1d1a1</t>
  </si>
  <si>
    <t>-874845377</t>
  </si>
  <si>
    <t>892542081</t>
  </si>
  <si>
    <t>210800158</t>
  </si>
  <si>
    <t xml:space="preserve">Kábel  bezhalogénový 5x1,5 mm2 RE B2ca s1d1a1</t>
  </si>
  <si>
    <t>980775577</t>
  </si>
  <si>
    <t>3410350097</t>
  </si>
  <si>
    <t>-1340047875</t>
  </si>
  <si>
    <t>210800868</t>
  </si>
  <si>
    <t xml:space="preserve">Kábel  bezhalogénový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</si>
  <si>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</si>
  <si>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</si>
  <si>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</si>
  <si>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</si>
  <si>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</si>
  <si>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</si>
  <si>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</si>
  <si>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</si>
  <si>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</si>
  <si>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</si>
  <si>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</si>
  <si>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2x2,5 mm2 FE180/E60 silový B2ca s1d1a1</t>
  </si>
  <si>
    <t>708297345</t>
  </si>
  <si>
    <t>34107898</t>
  </si>
  <si>
    <t>-1913460620</t>
  </si>
  <si>
    <t>341450250</t>
  </si>
  <si>
    <t>Kábel 1x4 mm2 RE B2ca s1d1a1</t>
  </si>
  <si>
    <t>-1503182942</t>
  </si>
  <si>
    <t>341450250.1</t>
  </si>
  <si>
    <t>-1494160522</t>
  </si>
  <si>
    <t>Kábel 5x1,5 mm2 RE B2ca s1d1a1</t>
  </si>
  <si>
    <t>-116832494</t>
  </si>
  <si>
    <t>1932533436</t>
  </si>
  <si>
    <t>341516025</t>
  </si>
  <si>
    <t>Kábel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</si>
  <si>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</si>
  <si>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</si>
  <si>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</si>
  <si>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</si>
  <si>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</si>
  <si>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</si>
  <si>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</si>
  <si>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</si>
  <si>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</si>
  <si>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</si>
  <si>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</si>
  <si>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</si>
  <si>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</si>
  <si>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</si>
  <si>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</si>
  <si>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</si>
  <si>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</si>
  <si>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</si>
  <si>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Svorka napichovacia resp. páčková - 5x2,5mm 2273-205 0,5-2,5 mm2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</si>
  <si>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</si>
  <si>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</si>
  <si>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</si>
  <si>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</si>
  <si>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</si>
  <si>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</si>
  <si>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</si>
  <si>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</si>
  <si>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</si>
  <si>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</si>
  <si>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</si>
  <si>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</si>
  <si>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</si>
  <si>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</si>
  <si>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</si>
  <si>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 xml:space="preserve"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</si>
  <si>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</si>
  <si>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</si>
  <si>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</si>
  <si>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</si>
  <si>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</si>
  <si>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</si>
  <si>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</si>
  <si>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</si>
  <si>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</si>
  <si>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</si>
  <si>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</si>
  <si>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</si>
  <si>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</si>
  <si>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</si>
  <si>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</si>
  <si>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</si>
  <si>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</si>
  <si>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</si>
  <si>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</si>
  <si>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</si>
  <si>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</si>
  <si>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</si>
  <si>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</si>
  <si>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</si>
  <si>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</si>
  <si>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</si>
  <si>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</si>
  <si>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</si>
  <si>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</si>
  <si>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</si>
  <si>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</si>
  <si>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</si>
  <si>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</si>
  <si>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</si>
  <si>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</si>
  <si>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</si>
  <si>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 xml:space="preserve">Centrálny softvér pre spájanie  záznamových zariadení DVR a NVR</t>
  </si>
  <si>
    <t>751805613</t>
  </si>
  <si>
    <t>56566456610</t>
  </si>
  <si>
    <t>Mobilný softvér pre spájanie záznamových zariadení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</si>
  <si>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</si>
  <si>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</si>
  <si>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</si>
  <si>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</si>
  <si>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</si>
  <si>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</si>
  <si>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</si>
  <si>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</si>
  <si>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</si>
  <si>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</si>
  <si>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</si>
  <si>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</si>
  <si>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</si>
  <si>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1h NO PIKTOGRAM prisadene</t>
  </si>
  <si>
    <t>1225914406</t>
  </si>
  <si>
    <t>112</t>
  </si>
  <si>
    <t>451077</t>
  </si>
  <si>
    <t>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</si>
  <si>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</si>
  <si>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</si>
  <si>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</si>
  <si>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</si>
  <si>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</si>
  <si>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</si>
  <si>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259397994</t>
  </si>
  <si>
    <t>115</t>
  </si>
  <si>
    <t>Svietidlo 23W 830 2k6</t>
  </si>
  <si>
    <t>-594767475</t>
  </si>
  <si>
    <t>116</t>
  </si>
  <si>
    <t>Montáž svietidla</t>
  </si>
  <si>
    <t>-1727609532</t>
  </si>
  <si>
    <t>117</t>
  </si>
  <si>
    <t>Svietidlo 23W 830 OP 2k6</t>
  </si>
  <si>
    <t>1403571058</t>
  </si>
  <si>
    <t>118</t>
  </si>
  <si>
    <t>451048.1</t>
  </si>
  <si>
    <t>Montáž svietidla lampa prerobena na E14 + ziarovka 4W 3000K</t>
  </si>
  <si>
    <t>873472283</t>
  </si>
  <si>
    <t>119</t>
  </si>
  <si>
    <t>451048</t>
  </si>
  <si>
    <t>Velka lampa prerobena na E14 + ziarovka 4W 3000K</t>
  </si>
  <si>
    <t>1934002725</t>
  </si>
  <si>
    <t>120</t>
  </si>
  <si>
    <t>451049.1</t>
  </si>
  <si>
    <t>29219927</t>
  </si>
  <si>
    <t>121</t>
  </si>
  <si>
    <t>451049</t>
  </si>
  <si>
    <t>Mala lampa prerobena na E14 + ziarovka 4W 3000K</t>
  </si>
  <si>
    <t>487009360</t>
  </si>
  <si>
    <t>122</t>
  </si>
  <si>
    <t>451050.1</t>
  </si>
  <si>
    <t xml:space="preserve">Montáž svietidla 16W 3000K 38° </t>
  </si>
  <si>
    <t>1836520299</t>
  </si>
  <si>
    <t>123</t>
  </si>
  <si>
    <t>451050</t>
  </si>
  <si>
    <t>Svietidlo 16W 3000K 38°</t>
  </si>
  <si>
    <t>2032631558</t>
  </si>
  <si>
    <t>124</t>
  </si>
  <si>
    <t>451051.1</t>
  </si>
  <si>
    <t>Montáž LED pásu</t>
  </si>
  <si>
    <t>-1578091400</t>
  </si>
  <si>
    <t>125</t>
  </si>
  <si>
    <t>451051</t>
  </si>
  <si>
    <t>IP20 Led pas 3000K 24V 12W 5m balenie</t>
  </si>
  <si>
    <t>-1708338647</t>
  </si>
  <si>
    <t>126</t>
  </si>
  <si>
    <t>451052</t>
  </si>
  <si>
    <t>zdroj 24V 45W</t>
  </si>
  <si>
    <t>1159583192</t>
  </si>
  <si>
    <t>127</t>
  </si>
  <si>
    <t>451053</t>
  </si>
  <si>
    <t>Al pasovina pod led pás</t>
  </si>
  <si>
    <t>-2126090486</t>
  </si>
  <si>
    <t>6502.1</t>
  </si>
  <si>
    <t xml:space="preserve">Montáž svietidla </t>
  </si>
  <si>
    <t>43980262</t>
  </si>
  <si>
    <t>129</t>
  </si>
  <si>
    <t>6502</t>
  </si>
  <si>
    <t>Svietidlo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</si>
  <si>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</si>
  <si>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</si>
  <si>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</si>
  <si>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</si>
  <si>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</si>
  <si>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</si>
  <si>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</si>
  <si>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</si>
  <si>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</si>
  <si>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</si>
  <si>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</si>
  <si>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</si>
  <si>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</si>
  <si>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</si>
  <si>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</si>
  <si>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</si>
  <si>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</si>
  <si>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</si>
  <si>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</si>
  <si>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</si>
  <si>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</si>
  <si>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</si>
  <si>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</si>
  <si>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</si>
  <si>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</si>
  <si>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</si>
  <si>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</si>
  <si>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</si>
  <si>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</si>
  <si>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</si>
  <si>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</si>
  <si>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</si>
  <si>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</si>
  <si>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</si>
  <si>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</si>
  <si>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</si>
  <si>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</si>
  <si>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B2ca - s1, d1, a1, uloženého v rúrke</t>
  </si>
  <si>
    <t>-1897758281</t>
  </si>
  <si>
    <t>139</t>
  </si>
  <si>
    <t>3582010321.1</t>
  </si>
  <si>
    <t>699779564</t>
  </si>
  <si>
    <t>140</t>
  </si>
  <si>
    <t>2205565</t>
  </si>
  <si>
    <t>Konektor RJ45 cat. 6a FTP pre drôt na silný vodič</t>
  </si>
  <si>
    <t>-2102580971</t>
  </si>
  <si>
    <t>141</t>
  </si>
  <si>
    <t>3745106689</t>
  </si>
  <si>
    <t>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</si>
  <si>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</si>
  <si>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</si>
  <si>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</si>
  <si>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</si>
  <si>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</si>
  <si>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</si>
  <si>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</si>
  <si>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</si>
  <si>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</si>
  <si>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</si>
  <si>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</si>
  <si>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</si>
  <si>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</si>
  <si>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</si>
  <si>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</si>
  <si>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</si>
  <si>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</si>
  <si>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</si>
  <si>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</si>
  <si>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</si>
  <si>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</si>
  <si>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</si>
  <si>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</si>
  <si>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</si>
  <si>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</si>
  <si>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</si>
  <si>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</si>
  <si>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</si>
  <si>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</si>
  <si>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</si>
  <si>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</si>
  <si>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</si>
  <si>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</si>
  <si>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</si>
  <si>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</si>
  <si>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</si>
  <si>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</si>
  <si>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</si>
  <si>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</si>
  <si>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</si>
  <si>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</si>
  <si>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</si>
  <si>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</si>
  <si>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</si>
  <si>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</si>
  <si>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</si>
  <si>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</si>
  <si>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</si>
  <si>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</si>
  <si>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</si>
  <si>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</si>
  <si>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</si>
  <si>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</si>
  <si>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</si>
  <si>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</si>
  <si>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</si>
  <si>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</si>
  <si>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</si>
  <si>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</si>
  <si>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</si>
  <si>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</si>
  <si>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</si>
  <si>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</si>
  <si>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</si>
  <si>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</si>
  <si>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</si>
  <si>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</si>
  <si>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</si>
  <si>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</si>
  <si>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</si>
  <si>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</si>
  <si>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</si>
  <si>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</si>
  <si>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</si>
  <si>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</si>
  <si>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</si>
  <si>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</si>
  <si>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</si>
  <si>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</si>
  <si>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</si>
  <si>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</si>
  <si>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</si>
  <si>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</si>
  <si>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</si>
  <si>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</si>
  <si>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</si>
  <si>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</si>
  <si>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</si>
  <si>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</si>
  <si>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</si>
  <si>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</si>
  <si>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</si>
  <si>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</si>
  <si>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</si>
  <si>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</si>
  <si>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</si>
  <si>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</si>
  <si>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</si>
  <si>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</si>
  <si>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</si>
  <si>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</si>
  <si>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</si>
  <si>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</si>
  <si>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 xml:space="preserve"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</si>
  <si>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</si>
  <si>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</si>
  <si>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</si>
  <si>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</si>
  <si>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</si>
  <si>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</si>
  <si>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</si>
  <si>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</si>
  <si>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</si>
  <si>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</si>
  <si>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</si>
  <si>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</si>
  <si>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</si>
  <si>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</si>
  <si>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</si>
  <si>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</si>
  <si>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</si>
  <si>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</si>
  <si>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</si>
  <si>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</si>
  <si>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</si>
  <si>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</si>
  <si>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</si>
  <si>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</si>
  <si>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</si>
  <si>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</si>
  <si>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</si>
  <si>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</si>
  <si>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</si>
  <si>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</si>
  <si>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</si>
  <si>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</si>
  <si>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</si>
  <si>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</si>
  <si>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</si>
  <si>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</si>
  <si>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</si>
  <si>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</si>
  <si>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</si>
  <si>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</si>
  <si>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</si>
  <si>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</si>
  <si>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</si>
  <si>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</si>
  <si>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</si>
  <si>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</si>
  <si>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</si>
  <si>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</si>
  <si>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</si>
  <si>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</si>
  <si>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</si>
  <si>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</si>
  <si>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</si>
  <si>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</si>
  <si>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</si>
  <si>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</si>
  <si>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</si>
  <si>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</si>
  <si>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</si>
  <si>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</si>
  <si>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</si>
  <si>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</si>
  <si>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</si>
  <si>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</si>
  <si>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</si>
  <si>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</si>
  <si>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</si>
  <si>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</si>
  <si>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</si>
  <si>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</si>
  <si>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</si>
  <si>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</si>
  <si>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</si>
  <si>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</si>
  <si>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</si>
  <si>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</si>
  <si>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</si>
  <si>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</si>
  <si>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</si>
  <si>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</si>
  <si>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</si>
  <si>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</si>
  <si>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</si>
  <si>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</si>
  <si>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</si>
  <si>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</si>
  <si>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</si>
  <si>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</si>
  <si>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</si>
  <si>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</si>
  <si>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</si>
  <si>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</si>
  <si>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</si>
  <si>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</si>
  <si>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</si>
  <si>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</si>
  <si>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</si>
  <si>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</si>
  <si>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</si>
  <si>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</si>
  <si>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</si>
  <si>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</si>
  <si>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</si>
  <si>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</si>
  <si>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</si>
  <si>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</si>
  <si>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</si>
  <si>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</si>
  <si>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</si>
  <si>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</si>
  <si>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</si>
  <si>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</si>
  <si>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</si>
  <si>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</si>
  <si>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</si>
  <si>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</si>
  <si>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</si>
  <si>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</si>
  <si>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</si>
  <si>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</si>
  <si>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</si>
  <si>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</si>
  <si>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</si>
  <si>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</si>
  <si>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</si>
  <si>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</si>
  <si>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</si>
  <si>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</si>
  <si>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</si>
  <si>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</si>
  <si>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</si>
  <si>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</si>
  <si>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</si>
  <si>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</si>
  <si>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</si>
  <si>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</si>
  <si>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</si>
  <si>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</si>
  <si>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</si>
  <si>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</si>
  <si>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</si>
  <si>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</si>
  <si>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</si>
  <si>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</si>
  <si>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</si>
  <si>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</si>
  <si>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</si>
  <si>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</si>
  <si>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</si>
  <si>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</si>
  <si>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</si>
  <si>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</si>
  <si>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</si>
  <si>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</si>
  <si>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</si>
  <si>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</si>
  <si>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</si>
  <si>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</si>
  <si>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</si>
  <si>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</si>
  <si>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</si>
  <si>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</si>
  <si>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</si>
  <si>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</si>
  <si>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</si>
  <si>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</si>
  <si>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</si>
  <si>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</si>
  <si>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</si>
  <si>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</si>
  <si>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</si>
  <si>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</si>
  <si>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</si>
  <si>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</si>
  <si>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</si>
  <si>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</si>
  <si>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</si>
  <si>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</si>
  <si>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</si>
  <si>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</si>
  <si>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</si>
  <si>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</si>
  <si>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</si>
  <si>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</si>
  <si>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</si>
  <si>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</si>
  <si>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</si>
  <si>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</si>
  <si>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</si>
  <si>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</si>
  <si>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</si>
  <si>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</si>
  <si>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</si>
  <si>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</si>
  <si>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</si>
  <si>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</si>
  <si>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</si>
  <si>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</si>
  <si>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</si>
  <si>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</si>
  <si>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</si>
  <si>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</si>
  <si>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</si>
  <si>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</si>
  <si>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</si>
  <si>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 xml:space="preserve"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</si>
  <si>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</si>
  <si>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</si>
  <si>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</si>
  <si>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</si>
  <si>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</si>
  <si>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</si>
  <si>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</si>
  <si>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</si>
  <si>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</si>
  <si>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</si>
  <si>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</si>
  <si>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</si>
  <si>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</si>
  <si>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</si>
  <si>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</si>
  <si>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</si>
  <si>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</si>
  <si>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</si>
  <si>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</si>
  <si>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</si>
  <si>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</si>
  <si>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</si>
  <si>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</si>
  <si>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</si>
  <si>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</si>
  <si>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</si>
  <si>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</si>
  <si>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</si>
  <si>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</si>
  <si>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</si>
  <si>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</si>
  <si>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</si>
  <si>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</si>
  <si>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</si>
  <si>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</si>
  <si>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</si>
  <si>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</si>
  <si>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</si>
  <si>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</si>
  <si>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</si>
  <si>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</si>
  <si>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</si>
  <si>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</si>
  <si>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</si>
  <si>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</si>
  <si>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</si>
  <si>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</si>
  <si>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</si>
  <si>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</si>
  <si>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</si>
  <si>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</si>
  <si>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</si>
  <si>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</si>
  <si>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</si>
  <si>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</si>
  <si>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</si>
  <si>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</si>
  <si>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</si>
  <si>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</si>
  <si>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</si>
  <si>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 xml:space="preserve"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</si>
  <si>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</si>
  <si>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</si>
  <si>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</si>
  <si>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</si>
  <si>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</si>
  <si>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</si>
  <si>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</si>
  <si>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</si>
  <si>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</si>
  <si>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</si>
  <si>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</si>
  <si>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</si>
  <si>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</si>
  <si>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</si>
  <si>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</si>
  <si>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</si>
  <si>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</si>
  <si>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</si>
  <si>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</si>
  <si>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</si>
  <si>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</si>
  <si>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</si>
  <si>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</si>
  <si>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</si>
  <si>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</si>
  <si>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</si>
  <si>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</si>
  <si>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</si>
  <si>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</si>
  <si>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</si>
  <si>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</si>
  <si>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</si>
  <si>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</si>
  <si>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</si>
  <si>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</si>
  <si>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</si>
  <si>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</si>
  <si>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</si>
  <si>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</si>
  <si>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</si>
  <si>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</si>
  <si>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</si>
  <si>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</si>
  <si>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</si>
  <si>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</si>
  <si>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</si>
  <si>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</si>
  <si>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</si>
  <si>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</si>
  <si>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</si>
  <si>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</si>
  <si>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 - výška 78 mm, dĺžka 1 m, vrátane 3% stratné</t>
  </si>
  <si>
    <t>131482295</t>
  </si>
  <si>
    <t>Zakladanie</t>
  </si>
  <si>
    <t>271533001.S</t>
  </si>
  <si>
    <t xml:space="preserve"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</si>
  <si>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</si>
  <si>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</si>
  <si>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</si>
  <si>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</si>
  <si>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</si>
  <si>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</si>
  <si>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</si>
  <si>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</si>
  <si>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</si>
  <si>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</si>
  <si>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</si>
  <si>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</si>
  <si>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</si>
  <si>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</si>
  <si>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</si>
  <si>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</si>
  <si>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</si>
  <si>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</si>
  <si>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</si>
  <si>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</si>
  <si>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</si>
  <si>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</si>
  <si>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</si>
  <si>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</si>
  <si>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</si>
  <si>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</si>
  <si>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</si>
  <si>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</si>
  <si>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</si>
  <si>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</si>
  <si>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</si>
  <si>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</si>
  <si>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</si>
  <si>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</si>
  <si>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</si>
  <si>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</si>
  <si>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</si>
  <si>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</si>
  <si>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</si>
  <si>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</si>
  <si>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</si>
  <si>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</si>
  <si>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</si>
  <si>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</si>
  <si>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</si>
  <si>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</si>
  <si>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</si>
  <si>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</si>
  <si>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</si>
  <si>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</si>
  <si>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</si>
  <si>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</si>
  <si>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</si>
  <si>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</si>
  <si>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</si>
  <si>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</si>
  <si>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</si>
  <si>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</si>
  <si>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</si>
  <si>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</si>
  <si>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</si>
  <si>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</si>
  <si>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</si>
  <si>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</si>
  <si>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</si>
  <si>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</si>
  <si>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</si>
  <si>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</si>
  <si>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</si>
  <si>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</si>
  <si>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</si>
  <si>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</si>
  <si>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</si>
  <si>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</si>
  <si>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</si>
  <si>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</si>
  <si>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</si>
  <si>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</si>
  <si>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</si>
  <si>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</si>
  <si>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</si>
  <si>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</si>
  <si>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</si>
  <si>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</si>
  <si>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</si>
  <si>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</si>
  <si>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</si>
  <si>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</si>
  <si>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</si>
  <si>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</si>
  <si>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</si>
  <si>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</si>
  <si>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</si>
  <si>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</si>
  <si>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</si>
  <si>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</si>
  <si>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</si>
  <si>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</si>
  <si>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</si>
  <si>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</si>
  <si>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</si>
  <si>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</si>
  <si>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</si>
  <si>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</si>
  <si>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</si>
  <si>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</si>
  <si>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</si>
  <si>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</si>
  <si>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</si>
  <si>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</si>
  <si>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</si>
  <si>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</si>
  <si>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</si>
  <si>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</si>
  <si>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</si>
  <si>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</si>
  <si>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</si>
  <si>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</si>
  <si>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</si>
  <si>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</si>
  <si>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</si>
  <si>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</si>
  <si>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</si>
  <si>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</si>
  <si>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</si>
  <si>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</si>
  <si>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</si>
  <si>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</si>
  <si>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</si>
  <si>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</si>
  <si>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</si>
  <si>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 xml:space="preserve"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</si>
  <si>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</si>
  <si>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</si>
  <si>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</si>
  <si>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</si>
  <si>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</si>
  <si>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</si>
  <si>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</si>
  <si>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</si>
  <si>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</si>
  <si>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</si>
  <si>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</si>
  <si>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</si>
  <si>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</si>
  <si>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</si>
  <si>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</si>
  <si>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</si>
  <si>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</si>
  <si>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</si>
  <si>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</si>
  <si>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</si>
  <si>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</si>
  <si>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</si>
  <si>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</si>
  <si>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</si>
  <si>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</si>
  <si>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</si>
  <si>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</si>
  <si>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</si>
  <si>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</si>
  <si>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</si>
  <si>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</si>
  <si>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</si>
  <si>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</si>
  <si>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</si>
  <si>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</si>
  <si>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</si>
  <si>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</si>
  <si>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</si>
  <si>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</si>
  <si>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</si>
  <si>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</si>
  <si>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</si>
  <si>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</si>
  <si>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</si>
  <si>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</si>
  <si>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</si>
  <si>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</si>
  <si>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</si>
  <si>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</si>
  <si>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</si>
  <si>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</si>
  <si>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</si>
  <si>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</si>
  <si>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</si>
  <si>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</si>
  <si>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</si>
  <si>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</si>
  <si>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</si>
  <si>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</si>
  <si>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</si>
  <si>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</si>
  <si>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</si>
  <si>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</si>
  <si>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</si>
  <si>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</si>
  <si>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</si>
  <si>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</si>
  <si>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</si>
  <si>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</si>
  <si>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</si>
  <si>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</si>
  <si>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</si>
  <si>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</si>
  <si>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</si>
  <si>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</si>
  <si>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</si>
  <si>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</si>
  <si>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</si>
  <si>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</si>
  <si>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</si>
  <si>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</si>
  <si>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</si>
  <si>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</si>
  <si>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</si>
  <si>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</si>
  <si>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</si>
  <si>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</si>
  <si>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</si>
  <si>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</si>
  <si>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</si>
  <si>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</si>
  <si>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</si>
  <si>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</si>
  <si>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</si>
  <si>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</si>
  <si>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</si>
  <si>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</si>
  <si>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</si>
  <si>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</si>
  <si>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</si>
  <si>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</si>
  <si>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</si>
  <si>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</si>
  <si>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</si>
  <si>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</si>
  <si>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</si>
  <si>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</si>
  <si>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</si>
  <si>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</si>
  <si>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</si>
  <si>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</si>
  <si>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</si>
  <si>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</si>
  <si>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</si>
  <si>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</si>
  <si>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</si>
  <si>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</si>
  <si>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</si>
  <si>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</si>
  <si>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</si>
  <si>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</si>
  <si>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</si>
  <si>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</si>
  <si>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</si>
  <si>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</si>
  <si>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</si>
  <si>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</si>
  <si>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</si>
  <si>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</si>
  <si>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</si>
  <si>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</si>
  <si>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</si>
  <si>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</si>
  <si>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</si>
  <si>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</si>
  <si>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</si>
  <si>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</si>
  <si>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</si>
  <si>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</si>
  <si>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</si>
  <si>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</si>
  <si>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</si>
  <si>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</si>
  <si>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</si>
  <si>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</si>
  <si>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</si>
  <si>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</si>
  <si>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</si>
  <si>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</si>
  <si>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</si>
  <si>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</si>
  <si>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</si>
  <si>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</si>
  <si>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</si>
  <si>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</si>
  <si>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</si>
  <si>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</si>
  <si>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</si>
  <si>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</si>
  <si>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</si>
  <si>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</si>
  <si>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</si>
  <si>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</si>
  <si>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</si>
  <si>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</si>
  <si>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</si>
  <si>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</si>
  <si>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</si>
  <si>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</si>
  <si>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</si>
  <si>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</si>
  <si>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</si>
  <si>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</si>
  <si>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</si>
  <si>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</si>
  <si>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</si>
  <si>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</si>
  <si>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</si>
  <si>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</si>
  <si>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</si>
  <si>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</si>
  <si>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</si>
  <si>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</si>
  <si>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</si>
  <si>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</si>
  <si>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</si>
  <si>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</si>
  <si>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</si>
  <si>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</si>
  <si>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</si>
  <si>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</si>
  <si>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</si>
  <si>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</si>
  <si>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</si>
  <si>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</si>
  <si>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</si>
  <si>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</si>
  <si>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</si>
  <si>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</si>
  <si>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</si>
  <si>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</si>
  <si>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</si>
  <si>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</si>
  <si>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</si>
  <si>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</si>
  <si>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</si>
  <si>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</si>
  <si>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</si>
  <si>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</si>
  <si>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</si>
  <si>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</si>
  <si>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</si>
  <si>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</si>
  <si>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</si>
  <si>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</si>
  <si>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</si>
  <si>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</si>
  <si>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</si>
  <si>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</si>
  <si>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</si>
  <si>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</si>
  <si>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</si>
  <si>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</si>
  <si>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</si>
  <si>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</si>
  <si>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</si>
  <si>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</si>
  <si>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</si>
  <si>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</si>
  <si>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</si>
  <si>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</si>
  <si>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</si>
  <si>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</si>
  <si>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</si>
  <si>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</si>
  <si>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</si>
  <si>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</si>
  <si>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</si>
  <si>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</si>
  <si>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</si>
  <si>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</si>
  <si>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</si>
  <si>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</si>
  <si>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</si>
  <si>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</si>
  <si>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</si>
  <si>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</si>
  <si>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</si>
  <si>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</si>
  <si>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</si>
  <si>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</si>
  <si>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</si>
  <si>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</si>
  <si>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</si>
  <si>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</si>
  <si>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</si>
  <si>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</si>
  <si>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</si>
  <si>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</si>
  <si>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</si>
  <si>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</si>
  <si>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</si>
  <si>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</si>
  <si>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</si>
  <si>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</si>
  <si>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 xml:space="preserve"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</si>
  <si>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</si>
  <si>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</si>
  <si>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</si>
  <si>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</si>
  <si>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</si>
  <si>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</si>
  <si>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</si>
  <si>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</si>
  <si>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</si>
  <si>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</si>
  <si>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</si>
  <si>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</si>
  <si>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</si>
  <si>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 xml:space="preserve"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</si>
  <si>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</si>
  <si>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</si>
  <si>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</si>
  <si>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</si>
  <si>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</si>
  <si>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 xml:space="preserve"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</si>
  <si>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</si>
  <si>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</si>
  <si>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</si>
  <si>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</si>
  <si>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</si>
  <si>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</si>
  <si>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</si>
  <si>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</si>
  <si>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</si>
  <si>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</si>
  <si>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</si>
  <si>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</si>
  <si>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</si>
  <si>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</si>
  <si>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</si>
  <si>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</si>
  <si>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</si>
  <si>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</si>
  <si>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</si>
  <si>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</si>
  <si>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</si>
  <si>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</si>
  <si>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</si>
  <si>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</si>
  <si>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</si>
  <si>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</si>
  <si>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</si>
  <si>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</si>
  <si>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</si>
  <si>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</si>
  <si>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</si>
  <si>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</si>
  <si>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</si>
  <si>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</si>
  <si>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</si>
  <si>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</si>
  <si>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</si>
  <si>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</si>
  <si>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</si>
  <si>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</si>
  <si>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</si>
  <si>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</si>
  <si>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</si>
  <si>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</si>
  <si>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</si>
  <si>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</si>
  <si>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</si>
  <si>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</si>
  <si>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</si>
  <si>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</si>
  <si>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</si>
  <si>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</si>
  <si>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</si>
  <si>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</si>
  <si>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</si>
  <si>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</si>
  <si>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</si>
  <si>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</si>
  <si>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</si>
  <si>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</si>
  <si>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</si>
  <si>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</si>
  <si>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</si>
  <si>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</si>
  <si>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</si>
  <si>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</si>
  <si>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</si>
  <si>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</si>
  <si>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</si>
  <si>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</si>
  <si>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</si>
  <si>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</si>
  <si>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</si>
  <si>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</si>
  <si>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</si>
  <si>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</si>
  <si>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</si>
  <si>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</si>
  <si>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</si>
  <si>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</si>
  <si>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</si>
  <si>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</si>
  <si>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</si>
  <si>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</si>
  <si>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</si>
  <si>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</si>
  <si>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</si>
  <si>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</si>
  <si>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</si>
  <si>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</si>
  <si>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</si>
  <si>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</si>
  <si>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</si>
  <si>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</si>
  <si>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</si>
  <si>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</si>
  <si>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</si>
  <si>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</si>
  <si>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</si>
  <si>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</si>
  <si>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</si>
  <si>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</si>
  <si>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</si>
  <si>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</si>
  <si>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</si>
  <si>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</si>
  <si>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</si>
  <si>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</si>
  <si>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</si>
  <si>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</si>
  <si>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</si>
  <si>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</si>
  <si>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</si>
  <si>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</si>
  <si>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</si>
  <si>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</si>
  <si>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</si>
  <si>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</si>
  <si>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</si>
  <si>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</si>
  <si>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</si>
  <si>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</si>
  <si>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</si>
  <si>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</si>
  <si>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</si>
  <si>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</si>
  <si>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</si>
  <si>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</si>
  <si>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</si>
  <si>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</si>
  <si>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</si>
  <si>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</si>
  <si>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</si>
  <si>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</si>
  <si>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</si>
  <si>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</si>
  <si>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</si>
  <si>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</si>
  <si>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</si>
  <si>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</si>
  <si>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</si>
  <si>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</si>
  <si>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</si>
  <si>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</si>
  <si>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</si>
  <si>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</si>
  <si>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</si>
  <si>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</si>
  <si>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</si>
  <si>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</si>
  <si>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</si>
  <si>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</si>
  <si>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</si>
  <si>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</si>
  <si>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</si>
  <si>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</si>
  <si>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</si>
  <si>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</si>
  <si>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</si>
  <si>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</si>
  <si>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</si>
  <si>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</si>
  <si>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</si>
  <si>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</si>
  <si>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</si>
  <si>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</si>
  <si>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</si>
  <si>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</si>
  <si>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</si>
  <si>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</si>
  <si>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</si>
  <si>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</si>
  <si>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</si>
  <si>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</si>
  <si>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</si>
  <si>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</si>
  <si>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</si>
  <si>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</si>
  <si>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</si>
  <si>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</si>
  <si>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</si>
  <si>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</si>
  <si>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</si>
  <si>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</si>
  <si>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</si>
  <si>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</si>
  <si>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</si>
  <si>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</si>
  <si>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</si>
  <si>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</si>
  <si>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</si>
  <si>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</si>
  <si>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</si>
  <si>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</si>
  <si>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</si>
  <si>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</si>
  <si>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</si>
  <si>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</si>
  <si>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</si>
  <si>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</si>
  <si>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</si>
  <si>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</si>
  <si>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</si>
  <si>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</si>
  <si>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</si>
  <si>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</si>
  <si>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</si>
  <si>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</si>
  <si>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</si>
  <si>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</si>
  <si>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</si>
  <si>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</si>
  <si>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</si>
  <si>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</si>
  <si>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</si>
  <si>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</si>
  <si>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</si>
  <si>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</si>
  <si>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</si>
  <si>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</si>
  <si>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</si>
  <si>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</si>
  <si>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</si>
  <si>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</si>
  <si>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</si>
  <si>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</si>
  <si>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</si>
  <si>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</si>
  <si>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</si>
  <si>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</si>
  <si>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</si>
  <si>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</si>
  <si>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</si>
  <si>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</si>
  <si>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</si>
  <si>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</si>
  <si>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</si>
  <si>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</si>
  <si>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</si>
  <si>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</si>
  <si>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</si>
  <si>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</si>
  <si>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</si>
  <si>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</si>
  <si>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</si>
  <si>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</si>
  <si>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</si>
  <si>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</si>
  <si>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</si>
  <si>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</si>
  <si>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</si>
  <si>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</si>
  <si>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</si>
  <si>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</si>
  <si>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</si>
  <si>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</si>
  <si>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</si>
  <si>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</si>
  <si>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</si>
  <si>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</si>
  <si>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</si>
  <si>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</si>
  <si>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</si>
  <si>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</si>
  <si>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</si>
  <si>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</si>
  <si>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</si>
  <si>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</si>
  <si>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</si>
  <si>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</si>
  <si>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</si>
  <si>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</si>
  <si>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</si>
  <si>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</si>
  <si>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</si>
  <si>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</si>
  <si>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</si>
  <si>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</si>
  <si>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</si>
  <si>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</si>
  <si>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</si>
  <si>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</si>
  <si>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</si>
  <si>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</si>
  <si>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</si>
  <si>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</si>
  <si>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</si>
  <si>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</si>
  <si>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</si>
  <si>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</si>
  <si>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</si>
  <si>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</si>
  <si>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</si>
  <si>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</si>
  <si>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</si>
  <si>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</si>
  <si>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</si>
  <si>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</si>
  <si>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</si>
  <si>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</si>
  <si>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</si>
  <si>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</si>
  <si>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</si>
  <si>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</si>
  <si>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</si>
  <si>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</si>
  <si>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</si>
  <si>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</si>
  <si>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</si>
  <si>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</si>
  <si>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</si>
  <si>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</si>
  <si>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</si>
  <si>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</si>
  <si>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</si>
  <si>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</si>
  <si>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</si>
  <si>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</si>
  <si>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</si>
  <si>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</si>
  <si>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</si>
  <si>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</si>
  <si>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</si>
  <si>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</si>
  <si>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</si>
  <si>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</si>
  <si>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</si>
  <si>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</si>
  <si>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</si>
  <si>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</si>
  <si>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</si>
  <si>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</si>
  <si>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</si>
  <si>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</si>
  <si>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</si>
  <si>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</si>
  <si>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</si>
  <si>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</si>
  <si>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</si>
  <si>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</si>
  <si>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</si>
  <si>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</si>
  <si>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</si>
  <si>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</si>
  <si>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</si>
  <si>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</si>
  <si>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</si>
  <si>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</si>
  <si>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</si>
  <si>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</si>
  <si>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</si>
  <si>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</si>
  <si>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</si>
  <si>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</si>
  <si>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</si>
  <si>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</si>
  <si>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</si>
  <si>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</si>
  <si>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</si>
  <si>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</si>
  <si>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</si>
  <si>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</si>
  <si>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</si>
  <si>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</si>
  <si>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</si>
  <si>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</si>
  <si>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</si>
  <si>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</si>
  <si>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</si>
  <si>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</si>
  <si>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</si>
  <si>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</si>
  <si>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</si>
  <si>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</si>
  <si>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</si>
  <si>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</si>
  <si>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</si>
  <si>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</si>
  <si>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</si>
  <si>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</si>
  <si>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</si>
  <si>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</si>
  <si>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</si>
  <si>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</si>
  <si>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</si>
  <si>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</si>
  <si>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</si>
  <si>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</si>
  <si>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</si>
  <si>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</si>
  <si>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</si>
  <si>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</si>
  <si>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</si>
  <si>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</si>
  <si>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</si>
  <si>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+ medený pásik dĺžky 750mm</t>
  </si>
  <si>
    <t>-1094251377</t>
  </si>
  <si>
    <t>Pol21</t>
  </si>
  <si>
    <t>Svorkovnica vyrovnania potenciálu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</si>
  <si>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</si>
  <si>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</si>
  <si>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</si>
  <si>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</si>
  <si>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</si>
  <si>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</si>
  <si>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</si>
  <si>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</si>
  <si>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</si>
  <si>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</si>
  <si>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</si>
  <si>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</si>
  <si>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</si>
  <si>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</si>
  <si>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</si>
  <si>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</si>
  <si>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</si>
  <si>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</si>
  <si>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</si>
  <si>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</si>
  <si>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</si>
  <si>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</si>
  <si>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</si>
  <si>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</si>
  <si>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 xml:space="preserve"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</si>
  <si>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</si>
  <si>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</si>
  <si>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</si>
  <si>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</si>
  <si>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</si>
  <si>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</si>
  <si>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 xml:space="preserve">Hrom- gulatina pre zvod pod zateplením  8 AlMgSi RD8PVC vrátane podpery (každých 0,6m)</t>
  </si>
  <si>
    <t>783947200</t>
  </si>
  <si>
    <t>Pol25</t>
  </si>
  <si>
    <t xml:space="preserve">Hrom- gulatina  8 / 1m=0,53kg</t>
  </si>
  <si>
    <t>934729678</t>
  </si>
  <si>
    <t>Pol26</t>
  </si>
  <si>
    <t xml:space="preserve"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</si>
  <si>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</si>
  <si>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</si>
  <si>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</si>
  <si>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</si>
  <si>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</si>
  <si>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</si>
  <si>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</si>
  <si>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</si>
  <si>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</si>
  <si>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</si>
  <si>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</si>
  <si>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</si>
  <si>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</si>
  <si>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</si>
  <si>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</si>
  <si>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</si>
  <si>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</si>
  <si>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</si>
  <si>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</si>
  <si>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</si>
  <si>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</si>
  <si>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</si>
  <si>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</si>
  <si>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</si>
  <si>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</si>
  <si>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</si>
  <si>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</si>
  <si>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>Svietidlo LED,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</si>
  <si>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</si>
  <si>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</si>
  <si>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</si>
  <si>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</si>
  <si>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</si>
  <si>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</si>
  <si>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</si>
  <si>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</si>
  <si>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</si>
  <si>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</si>
  <si>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</si>
  <si>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</si>
  <si>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</si>
  <si>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</si>
  <si>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</si>
  <si>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 xml:space="preserve">Podruž. mat / 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</si>
  <si>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</si>
  <si>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</si>
  <si>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</si>
  <si>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</si>
  <si>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</si>
  <si>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</si>
  <si>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</si>
  <si>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</si>
  <si>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</si>
  <si>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</si>
  <si>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</si>
  <si>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</si>
  <si>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</si>
  <si>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</si>
  <si>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</si>
  <si>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</si>
  <si>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</si>
  <si>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</si>
  <si>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</si>
  <si>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</si>
  <si>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</si>
  <si>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</si>
  <si>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</si>
  <si>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</si>
  <si>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</si>
  <si>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</si>
  <si>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</si>
  <si>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</si>
  <si>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</si>
  <si>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</si>
  <si>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</si>
  <si>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</si>
  <si>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</si>
  <si>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</si>
  <si>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</si>
  <si>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</si>
  <si>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</si>
  <si>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</si>
  <si>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</si>
  <si>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</si>
  <si>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</si>
  <si>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</si>
  <si>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</si>
  <si>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</si>
  <si>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</si>
  <si>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</si>
  <si>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</si>
  <si>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</si>
  <si>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</si>
  <si>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</si>
  <si>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</si>
  <si>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</si>
  <si>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</si>
  <si>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</si>
  <si>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</si>
  <si>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</si>
  <si>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</si>
  <si>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</si>
  <si>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vodu, 1/2" FF, páčka, niklovaná mosadz</t>
  </si>
  <si>
    <t>25379814</t>
  </si>
  <si>
    <t>949785080</t>
  </si>
  <si>
    <t>551110013900.S</t>
  </si>
  <si>
    <t>Guľový uzáver pre vodu, 1" FF, páčka, niklovaná mosadz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</si>
  <si>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</si>
  <si>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</si>
  <si>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</si>
  <si>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</si>
  <si>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</si>
  <si>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</si>
  <si>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</si>
  <si>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</si>
  <si>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</si>
  <si>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</si>
  <si>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</si>
  <si>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</si>
  <si>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</si>
  <si>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</si>
  <si>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</si>
  <si>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</si>
  <si>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</si>
  <si>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</si>
  <si>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</si>
  <si>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</si>
  <si>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</si>
  <si>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</si>
  <si>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</si>
  <si>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</si>
  <si>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</si>
  <si>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</si>
  <si>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</si>
  <si>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</si>
  <si>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</si>
  <si>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</si>
  <si>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</si>
  <si>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</si>
  <si>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</si>
  <si>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</si>
  <si>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</si>
  <si>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</si>
  <si>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</si>
  <si>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</si>
  <si>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725849230</t>
  </si>
  <si>
    <t>Montáž batérie sprchovej podomietkovej pákovej</t>
  </si>
  <si>
    <t>-897048525</t>
  </si>
  <si>
    <t>551450002900.S</t>
  </si>
  <si>
    <t>Batéria sprchová podomietková, priemer 150 mm, bez sprchovej sady, chróm</t>
  </si>
  <si>
    <t>1772266046</t>
  </si>
  <si>
    <t>-1076471527</t>
  </si>
  <si>
    <t>2128686733</t>
  </si>
  <si>
    <t>-2124644944</t>
  </si>
  <si>
    <t>Zápachová uzávierka, DN 50x6/4", s kĺbom, výškovo nastaviteľnou rúrkou s pripojovacím závitom, PP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</si>
  <si>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</si>
  <si>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</si>
  <si>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</si>
  <si>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</si>
  <si>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</si>
  <si>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</si>
  <si>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</si>
  <si>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</si>
  <si>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</si>
  <si>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</si>
  <si>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</si>
  <si>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</si>
  <si>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</si>
  <si>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Vtokový lievik, DN 32, (0,17 l/s), s protizápachovým uzáverom, vetranie a klimatizácia, PP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</si>
  <si>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</si>
  <si>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</si>
  <si>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</si>
  <si>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</si>
  <si>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</si>
  <si>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</si>
  <si>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</si>
  <si>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</si>
  <si>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</si>
  <si>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</si>
  <si>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</si>
  <si>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</si>
  <si>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</si>
  <si>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</si>
  <si>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</si>
  <si>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</si>
  <si>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</si>
  <si>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</si>
  <si>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</si>
  <si>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</si>
  <si>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</si>
  <si>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</si>
  <si>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</si>
  <si>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</si>
  <si>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</si>
  <si>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</si>
  <si>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</si>
  <si>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</si>
  <si>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</si>
  <si>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</si>
  <si>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</si>
  <si>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</si>
  <si>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</si>
  <si>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</si>
  <si>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</si>
  <si>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</si>
  <si>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Neviditeľný plastový obrubník - výška 78 mm, dĺžka 1 m, vrátane 3% stratné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</si>
  <si>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</si>
  <si>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</si>
  <si>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</si>
  <si>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</si>
  <si>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</si>
  <si>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</si>
  <si>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</si>
  <si>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</si>
  <si>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</si>
  <si>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</si>
  <si>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</si>
  <si>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</si>
  <si>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</si>
  <si>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</si>
  <si>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</si>
  <si>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</si>
  <si>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</si>
  <si>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</si>
  <si>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</si>
  <si>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</si>
  <si>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</si>
  <si>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</si>
  <si>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</si>
  <si>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</si>
  <si>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</si>
  <si>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</si>
  <si>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</si>
  <si>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</si>
  <si>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</si>
  <si>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</si>
  <si>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</si>
  <si>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</si>
  <si>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</si>
  <si>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</si>
  <si>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</si>
  <si>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</si>
  <si>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</si>
  <si>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</si>
  <si>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</si>
  <si>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</si>
  <si>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</si>
  <si>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</si>
  <si>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</si>
  <si>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</si>
  <si>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</si>
  <si>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</si>
  <si>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</si>
  <si>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</si>
  <si>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</si>
  <si>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</si>
  <si>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</si>
  <si>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</si>
  <si>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</si>
  <si>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</si>
  <si>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</si>
  <si>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</si>
  <si>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</si>
  <si>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</si>
  <si>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</si>
  <si>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</si>
  <si>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</si>
  <si>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</si>
  <si>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</si>
  <si>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</si>
  <si>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</si>
  <si>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</si>
  <si>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</si>
  <si>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</si>
  <si>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</si>
  <si>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</si>
  <si>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</si>
  <si>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</si>
  <si>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</si>
  <si>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</si>
  <si>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</si>
  <si>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-1926142034</t>
  </si>
  <si>
    <t>5123131.1</t>
  </si>
  <si>
    <t>Svietidlo 230V 3000K</t>
  </si>
  <si>
    <t>1903118819</t>
  </si>
  <si>
    <t>51561045</t>
  </si>
  <si>
    <t>252517303</t>
  </si>
  <si>
    <t>5123540</t>
  </si>
  <si>
    <t>Led reflektor 67W 730, optika S, 10920lm</t>
  </si>
  <si>
    <t>1255322506</t>
  </si>
  <si>
    <t>561032</t>
  </si>
  <si>
    <t>-861128826</t>
  </si>
  <si>
    <t>651023</t>
  </si>
  <si>
    <t xml:space="preserve">Svietidlo IP65 BK 3000K </t>
  </si>
  <si>
    <t>-636738407</t>
  </si>
  <si>
    <t>56620</t>
  </si>
  <si>
    <t>-1728594873</t>
  </si>
  <si>
    <t>65102</t>
  </si>
  <si>
    <t>Led reflektor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</si>
  <si>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</si>
  <si>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</si>
  <si>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</si>
  <si>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</si>
  <si>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</si>
  <si>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</si>
  <si>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</si>
  <si>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</si>
  <si>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</si>
  <si>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</si>
  <si>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</si>
  <si>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</si>
  <si>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</si>
  <si>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</si>
  <si>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</si>
  <si>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</si>
  <si>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</si>
  <si>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</si>
  <si>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</si>
  <si>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</si>
  <si>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</si>
  <si>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</si>
  <si>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</si>
  <si>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</si>
  <si>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</si>
  <si>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</si>
  <si>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</si>
  <si>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</si>
  <si>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</si>
  <si>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</si>
  <si>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</si>
  <si>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</si>
  <si>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</si>
  <si>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</si>
  <si>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</si>
  <si>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</si>
  <si>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</si>
  <si>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</si>
  <si>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</si>
  <si>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</si>
  <si>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</si>
  <si>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</si>
  <si>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</si>
  <si>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</si>
  <si>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</si>
  <si>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</si>
  <si>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</si>
  <si>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</si>
  <si>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</si>
  <si>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</si>
  <si>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</si>
  <si>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</si>
  <si>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</si>
  <si>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</si>
  <si>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</si>
  <si>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</si>
  <si>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</si>
  <si>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</si>
  <si>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</si>
  <si>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</si>
  <si>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</si>
  <si>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</si>
  <si>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</si>
  <si>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</si>
  <si>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</si>
  <si>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</si>
  <si>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</si>
  <si>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</si>
  <si>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</si>
  <si>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</si>
  <si>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</si>
  <si>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</si>
  <si>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</si>
  <si>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</si>
  <si>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</si>
  <si>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</si>
  <si>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</si>
  <si>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</si>
  <si>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</si>
  <si>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</si>
  <si>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</si>
  <si>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</si>
  <si>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</si>
  <si>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</si>
  <si>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</si>
  <si>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</si>
  <si>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</si>
  <si>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</si>
  <si>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</si>
  <si>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</si>
  <si>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</si>
  <si>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</si>
  <si>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</si>
  <si>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</si>
  <si>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</si>
  <si>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</si>
  <si>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</si>
  <si>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</si>
  <si>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</si>
  <si>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</si>
  <si>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</si>
  <si>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</si>
  <si>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</si>
  <si>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</si>
  <si>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</si>
  <si>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</si>
  <si>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</si>
  <si>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</si>
  <si>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</si>
  <si>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</si>
  <si>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</si>
  <si>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</si>
  <si>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</si>
  <si>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</si>
  <si>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</si>
  <si>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</si>
  <si>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</si>
  <si>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</si>
  <si>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</si>
  <si>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</si>
  <si>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</si>
  <si>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</si>
  <si>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</si>
  <si>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</si>
  <si>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</si>
  <si>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</si>
  <si>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</si>
  <si>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</si>
  <si>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</si>
  <si>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</si>
  <si>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</si>
  <si>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</si>
  <si>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</si>
  <si>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</si>
  <si>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</si>
  <si>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</si>
  <si>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</si>
  <si>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</si>
  <si>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</si>
  <si>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</si>
  <si>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</si>
  <si>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</si>
  <si>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</si>
  <si>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</si>
  <si>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</si>
  <si>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</si>
  <si>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</si>
  <si>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</si>
  <si>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</si>
  <si>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</si>
  <si>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</si>
  <si>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</si>
  <si>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</si>
  <si>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</si>
  <si>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</si>
  <si>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</si>
  <si>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</si>
  <si>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</si>
  <si>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</si>
  <si>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</si>
  <si>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</si>
  <si>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</si>
  <si>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</si>
  <si>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</si>
  <si>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</si>
  <si>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</si>
  <si>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</si>
  <si>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</si>
  <si>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</si>
  <si>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</si>
  <si>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</si>
  <si>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</si>
  <si>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</si>
  <si>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</si>
  <si>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</si>
  <si>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</si>
  <si>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</si>
  <si>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</si>
  <si>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</si>
  <si>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</si>
  <si>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</si>
  <si>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</si>
  <si>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</si>
  <si>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</si>
  <si>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-919985855</t>
  </si>
  <si>
    <t>Svietidlo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</si>
  <si>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</si>
  <si>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</si>
  <si>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</si>
  <si>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</si>
  <si>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</si>
  <si>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</si>
  <si>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</si>
  <si>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</si>
  <si>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</si>
  <si>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</si>
  <si>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</si>
  <si>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</si>
  <si>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</si>
  <si>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</si>
  <si>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</si>
  <si>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</si>
  <si>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</si>
  <si>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</si>
  <si>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</si>
  <si>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</si>
  <si>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</si>
  <si>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</si>
  <si>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</si>
  <si>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</si>
  <si>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</si>
  <si>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</si>
  <si>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</si>
  <si>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</si>
  <si>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</si>
  <si>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</si>
  <si>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</si>
  <si>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</si>
  <si>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</si>
  <si>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</si>
  <si>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</si>
  <si>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</si>
  <si>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</si>
  <si>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</si>
  <si>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</si>
  <si>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</si>
  <si>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</si>
  <si>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</si>
  <si>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</si>
  <si>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</si>
  <si>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</si>
  <si>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</si>
  <si>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</si>
  <si>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</si>
  <si>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</si>
  <si>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</si>
  <si>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</si>
  <si>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</si>
  <si>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</si>
  <si>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</si>
  <si>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</si>
  <si>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</si>
  <si>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</si>
  <si>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</si>
  <si>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</si>
  <si>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</si>
  <si>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</si>
  <si>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</si>
  <si>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</si>
  <si>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</si>
  <si>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</si>
  <si>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</si>
  <si>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</si>
  <si>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</si>
  <si>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</si>
  <si>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</si>
  <si>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</si>
  <si>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</si>
  <si>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</si>
  <si>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</si>
  <si>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</si>
  <si>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</si>
  <si>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</si>
  <si>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</si>
  <si>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</si>
  <si>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</si>
  <si>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</si>
  <si>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</si>
  <si>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</si>
  <si>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</si>
  <si>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</si>
  <si>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</si>
  <si>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</si>
  <si>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</si>
  <si>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</si>
  <si>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</si>
  <si>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</si>
  <si>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</si>
  <si>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</si>
  <si>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</si>
  <si>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</si>
  <si>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</si>
  <si>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</si>
  <si>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</si>
  <si>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</si>
  <si>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</si>
  <si>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</si>
  <si>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 xml:space="preserve"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</si>
  <si>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</si>
  <si>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</si>
  <si>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</si>
  <si>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</si>
  <si>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</si>
  <si>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</si>
  <si>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</si>
  <si>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</si>
  <si>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</si>
  <si>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</si>
  <si>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</si>
  <si>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 xml:space="preserve">Doprava a montáž vsakovacieho systému 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</si>
  <si>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</si>
  <si>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</si>
  <si>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</si>
  <si>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</si>
  <si>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</si>
  <si>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</si>
  <si>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</si>
  <si>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</si>
  <si>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 xml:space="preserve"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</si>
  <si>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</si>
  <si>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</si>
  <si>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</si>
  <si>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</si>
  <si>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</si>
  <si>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</si>
  <si>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</si>
  <si>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</si>
  <si>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</si>
  <si>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</si>
  <si>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</si>
  <si>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</si>
  <si>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</si>
  <si>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</si>
  <si>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</si>
  <si>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</si>
  <si>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</si>
  <si>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</si>
  <si>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</si>
  <si>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</si>
  <si>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</si>
  <si>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</si>
  <si>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</si>
  <si>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</si>
  <si>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</si>
  <si>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</si>
  <si>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</si>
  <si>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</si>
  <si>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</si>
  <si>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</si>
  <si>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</si>
  <si>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</si>
  <si>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</si>
  <si>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</si>
  <si>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</si>
  <si>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</si>
  <si>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</si>
  <si>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</si>
  <si>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</si>
  <si>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</si>
  <si>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</si>
  <si>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</si>
  <si>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</si>
  <si>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</si>
  <si>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</si>
  <si>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</si>
  <si>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</si>
  <si>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</si>
  <si>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</si>
  <si>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</si>
  <si>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</si>
  <si>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</si>
  <si>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</si>
  <si>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</si>
  <si>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</si>
  <si>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</si>
  <si>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</si>
  <si>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</si>
  <si>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</si>
  <si>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</si>
  <si>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</si>
  <si>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</si>
  <si>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</si>
  <si>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</si>
  <si>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</si>
  <si>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</si>
  <si>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</si>
  <si>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</si>
  <si>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</si>
  <si>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</si>
  <si>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</si>
  <si>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</si>
  <si>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</si>
  <si>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</si>
  <si>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</si>
  <si>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</si>
  <si>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</si>
  <si>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</si>
  <si>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</si>
  <si>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</si>
  <si>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</si>
  <si>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</si>
  <si>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</si>
  <si>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</si>
  <si>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</si>
  <si>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</si>
  <si>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</si>
  <si>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</si>
  <si>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</si>
  <si>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</si>
  <si>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</si>
  <si>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</si>
  <si>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</si>
  <si>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</si>
  <si>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</si>
  <si>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</si>
  <si>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</si>
  <si>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</si>
  <si>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</si>
  <si>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Systém s lícom z oceľových panelov pre svahy s vegetáciou</t>
  </si>
  <si>
    <t>1587800937</t>
  </si>
  <si>
    <t>311321823.S</t>
  </si>
  <si>
    <t xml:space="preserve"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</si>
  <si>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</si>
  <si>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</si>
  <si>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</si>
  <si>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</si>
  <si>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</si>
  <si>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</si>
  <si>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</si>
  <si>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</si>
  <si>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 xml:space="preserve"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</si>
  <si>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</si>
  <si>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</si>
  <si>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</si>
  <si>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</si>
  <si>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</si>
  <si>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</si>
  <si>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</si>
  <si>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</si>
  <si>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</si>
  <si>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</si>
  <si>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</si>
  <si>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</si>
  <si>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</si>
  <si>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</si>
  <si>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</si>
  <si>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</si>
  <si>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</si>
  <si>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 xml:space="preserve"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</si>
  <si>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</si>
  <si>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</si>
  <si>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</si>
  <si>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</si>
  <si>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</si>
  <si>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</si>
  <si>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</si>
  <si>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</si>
  <si>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</si>
  <si>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</si>
  <si>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</si>
  <si>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</si>
  <si>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</si>
  <si>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</si>
  <si>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</si>
  <si>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</si>
  <si>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</si>
  <si>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</si>
  <si>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</si>
  <si>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</si>
  <si>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</si>
  <si>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</si>
  <si>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</si>
  <si>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</si>
  <si>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</si>
  <si>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</si>
  <si>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</si>
  <si>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</si>
  <si>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</si>
  <si>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</si>
  <si>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</si>
  <si>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</si>
  <si>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</si>
  <si>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</si>
  <si>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</si>
  <si>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</si>
  <si>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</si>
  <si>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</si>
  <si>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</si>
  <si>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</si>
  <si>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</si>
  <si>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</si>
  <si>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</si>
  <si>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</si>
  <si>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</si>
  <si>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</si>
  <si>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</si>
  <si>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</si>
  <si>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</si>
  <si>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</si>
  <si>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</si>
  <si>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</si>
  <si>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</si>
  <si>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</si>
  <si>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</si>
  <si>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</si>
  <si>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</si>
  <si>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</si>
  <si>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</si>
  <si>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</si>
  <si>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</si>
  <si>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</si>
  <si>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</si>
  <si>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</si>
  <si>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</si>
  <si>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</si>
  <si>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</si>
  <si>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</si>
  <si>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</si>
  <si>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</si>
  <si>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</si>
  <si>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</si>
  <si>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</si>
  <si>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</si>
  <si>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</si>
  <si>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</si>
  <si>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</si>
  <si>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</si>
  <si>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</si>
  <si>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</si>
  <si>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</si>
  <si>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</si>
  <si>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 xml:space="preserve"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</si>
  <si>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</si>
  <si>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</si>
  <si>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</si>
  <si>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</si>
  <si>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</si>
  <si>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</si>
  <si>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 xml:space="preserve"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</si>
  <si>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</si>
  <si>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</si>
  <si>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</si>
  <si>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</si>
  <si>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</si>
  <si>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</si>
  <si>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</si>
  <si>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</si>
  <si>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</si>
  <si>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</si>
  <si>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</si>
  <si>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</si>
  <si>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</si>
  <si>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</si>
  <si>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</si>
  <si>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</si>
  <si>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</si>
  <si>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</si>
  <si>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</si>
  <si>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</si>
  <si>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</si>
  <si>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</si>
  <si>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</si>
  <si>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</si>
  <si>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</si>
  <si>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</si>
  <si>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</si>
  <si>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</si>
  <si>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</si>
  <si>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</si>
  <si>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</si>
  <si>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</si>
  <si>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</si>
  <si>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</si>
  <si>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</si>
  <si>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</si>
  <si>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</si>
  <si>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</si>
  <si>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</si>
  <si>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</si>
  <si>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</si>
  <si>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</si>
  <si>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</si>
  <si>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</si>
  <si>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</si>
  <si>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</si>
  <si>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</si>
  <si>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</si>
  <si>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</si>
  <si>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</si>
  <si>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</si>
  <si>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</si>
  <si>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</si>
  <si>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</si>
  <si>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</si>
  <si>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</si>
  <si>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</si>
  <si>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</si>
  <si>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</si>
  <si>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</si>
  <si>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</si>
  <si>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</si>
  <si>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</si>
  <si>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</si>
  <si>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</si>
  <si>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</si>
  <si>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</si>
  <si>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</si>
  <si>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</si>
  <si>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</si>
  <si>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</si>
  <si>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</si>
  <si>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</si>
  <si>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</si>
  <si>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</si>
  <si>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</si>
  <si>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</si>
  <si>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</si>
  <si>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</si>
  <si>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</si>
  <si>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</si>
  <si>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</si>
  <si>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</si>
  <si>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</si>
  <si>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</si>
  <si>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</si>
  <si>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</si>
  <si>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</si>
  <si>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</si>
  <si>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</si>
  <si>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</si>
  <si>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</si>
  <si>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</si>
  <si>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</si>
  <si>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</si>
  <si>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</si>
  <si>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</si>
  <si>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</si>
  <si>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</si>
  <si>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</si>
  <si>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</si>
  <si>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</si>
  <si>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</si>
  <si>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</si>
  <si>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</si>
  <si>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</si>
  <si>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</si>
  <si>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</si>
  <si>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</si>
  <si>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</si>
  <si>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</si>
  <si>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</si>
  <si>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</si>
  <si>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</si>
  <si>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</si>
  <si>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</si>
  <si>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</si>
  <si>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</si>
  <si>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</si>
  <si>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</si>
  <si>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</si>
  <si>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</si>
  <si>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</si>
  <si>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</si>
  <si>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</si>
  <si>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</si>
  <si>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</si>
  <si>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</si>
  <si>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</si>
  <si>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</si>
  <si>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</si>
  <si>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</si>
  <si>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</si>
  <si>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</si>
  <si>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</si>
  <si>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</si>
  <si>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</si>
  <si>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</si>
  <si>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</si>
  <si>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</si>
  <si>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</si>
  <si>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</si>
  <si>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 xml:space="preserve"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</si>
  <si>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</si>
  <si>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</si>
  <si>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</si>
  <si>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</si>
  <si>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</si>
  <si>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</si>
  <si>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</si>
  <si>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</si>
  <si>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</si>
  <si>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</si>
  <si>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</si>
  <si>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</si>
  <si>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</si>
  <si>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</si>
  <si>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</si>
  <si>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</si>
  <si>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</si>
  <si>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</si>
  <si>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</si>
  <si>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</si>
  <si>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</si>
  <si>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</si>
  <si>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</si>
  <si>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</si>
  <si>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</si>
  <si>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 xml:space="preserve"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</si>
  <si>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</si>
  <si>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</si>
  <si>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</si>
  <si>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</si>
  <si>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</si>
  <si>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</si>
  <si>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</si>
  <si>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</si>
  <si>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</si>
  <si>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</si>
  <si>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</si>
  <si>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</si>
  <si>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</si>
  <si>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</si>
  <si>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</si>
  <si>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</si>
  <si>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</si>
  <si>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</si>
  <si>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</si>
  <si>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</si>
  <si>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</si>
  <si>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</si>
  <si>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</si>
  <si>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</si>
  <si>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</si>
  <si>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</si>
  <si>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</si>
  <si>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</si>
  <si>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</si>
  <si>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</si>
  <si>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</si>
  <si>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</si>
  <si>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</si>
  <si>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</si>
  <si>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</si>
  <si>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</si>
  <si>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</si>
  <si>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</si>
  <si>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</si>
  <si>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</si>
  <si>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</si>
  <si>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</si>
  <si>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</si>
  <si>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</si>
  <si>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</si>
  <si>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</si>
  <si>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</si>
  <si>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</si>
  <si>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</si>
  <si>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</si>
  <si>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</si>
  <si>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</si>
  <si>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</si>
  <si>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</si>
  <si>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</si>
  <si>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</si>
  <si>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</si>
  <si>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</si>
  <si>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</si>
  <si>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</si>
  <si>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</si>
  <si>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</si>
  <si>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</si>
  <si>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 xml:space="preserve">M+D  VSTUPNÁ BRÁNA DREVENÁ OTVÁRAVÁ DREVO (NAPR. ČERVENÝ SMREK) OPRACOVANÉ -DOSKY SPOJENÉ + strieška  presná špecifikácia dvere exterierové De6</t>
  </si>
  <si>
    <t>-1811378313</t>
  </si>
  <si>
    <t>7632PC</t>
  </si>
  <si>
    <t xml:space="preserve"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</si>
  <si>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</si>
  <si>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</si>
  <si>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</si>
  <si>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</si>
  <si>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</si>
  <si>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</si>
  <si>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</si>
  <si>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</si>
  <si>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</si>
  <si>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</si>
  <si>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</si>
  <si>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</si>
  <si>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</si>
  <si>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</si>
  <si>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</si>
  <si>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</si>
  <si>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</si>
  <si>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</si>
  <si>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</si>
  <si>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</si>
  <si>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</si>
  <si>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</si>
  <si>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</si>
  <si>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</si>
  <si>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 xml:space="preserve"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</si>
  <si>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</si>
  <si>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</si>
  <si>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</si>
  <si>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</si>
  <si>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</si>
  <si>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</si>
  <si>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 xml:space="preserve"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</si>
  <si>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</si>
  <si>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</si>
  <si>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 xml:space="preserve"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</si>
  <si>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</si>
  <si>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</si>
  <si>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 xml:space="preserve"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</si>
  <si>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</si>
  <si>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</si>
  <si>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</si>
  <si>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</si>
  <si>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</si>
  <si>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</si>
  <si>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</si>
  <si>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</si>
  <si>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</si>
  <si>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</si>
  <si>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</si>
  <si>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</si>
  <si>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</si>
  <si>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</si>
  <si>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</si>
  <si>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</si>
  <si>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</si>
  <si>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</si>
  <si>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</si>
  <si>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</si>
  <si>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</si>
  <si>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</si>
  <si>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</si>
  <si>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</si>
  <si>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</si>
  <si>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</si>
  <si>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</si>
  <si>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</si>
  <si>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</si>
  <si>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 xml:space="preserve"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</si>
  <si>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</si>
  <si>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</si>
  <si>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</si>
  <si>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</si>
  <si>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</si>
  <si>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</si>
  <si>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</si>
  <si>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</si>
  <si>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</si>
  <si>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</si>
  <si>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</si>
  <si>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</si>
  <si>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</si>
  <si>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</si>
  <si>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</si>
  <si>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</si>
  <si>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</si>
  <si>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</si>
  <si>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</si>
  <si>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</si>
  <si>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</si>
  <si>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 xml:space="preserve">Náter  stien paropriepustný a oteruvzdorný  dvojnásobný</t>
  </si>
  <si>
    <t>1189973384</t>
  </si>
  <si>
    <t>Maľby</t>
  </si>
  <si>
    <t>203</t>
  </si>
  <si>
    <t>784154507.Sr</t>
  </si>
  <si>
    <t xml:space="preserve"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</si>
  <si>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</si>
  <si>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</si>
  <si>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</si>
  <si>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</si>
  <si>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</si>
  <si>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</si>
  <si>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</si>
  <si>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</si>
  <si>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</si>
  <si>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</si>
  <si>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</si>
  <si>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</si>
  <si>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</si>
  <si>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</si>
  <si>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</si>
  <si>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</si>
  <si>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</si>
  <si>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</si>
  <si>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</si>
  <si>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</si>
  <si>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</si>
  <si>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</si>
  <si>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</si>
  <si>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</si>
  <si>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</si>
  <si>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</si>
  <si>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</si>
  <si>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</si>
  <si>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</si>
  <si>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</si>
  <si>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</si>
  <si>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</si>
  <si>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</si>
  <si>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</si>
  <si>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</si>
  <si>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</si>
  <si>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</si>
  <si>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</si>
  <si>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</si>
  <si>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</si>
  <si>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</si>
  <si>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</si>
  <si>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</si>
  <si>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</si>
  <si>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</si>
  <si>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</si>
  <si>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</si>
  <si>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</si>
  <si>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</si>
  <si>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</si>
  <si>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</si>
  <si>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</si>
  <si>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</si>
  <si>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</si>
  <si>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</si>
  <si>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</si>
  <si>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</si>
  <si>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</si>
  <si>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</si>
  <si>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</si>
  <si>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</si>
  <si>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</si>
  <si>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</si>
  <si>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</si>
  <si>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</si>
  <si>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</si>
  <si>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</si>
  <si>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110x300, vrátane úchytov a príslušnstva, natretý podľa farby stropu</t>
  </si>
  <si>
    <t>-1147141339</t>
  </si>
  <si>
    <t>Pol134</t>
  </si>
  <si>
    <t>Káblový žľab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</si>
  <si>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</si>
  <si>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</si>
  <si>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</si>
  <si>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</si>
  <si>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</si>
  <si>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</si>
  <si>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</si>
  <si>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</si>
  <si>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</si>
  <si>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</si>
  <si>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</si>
  <si>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</si>
  <si>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 xml:space="preserve"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</si>
  <si>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</si>
  <si>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</si>
  <si>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</si>
  <si>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</si>
  <si>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</si>
  <si>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</si>
  <si>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</si>
  <si>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</si>
  <si>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</si>
  <si>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 xml:space="preserve"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</si>
  <si>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</si>
  <si>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</si>
  <si>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 xml:space="preserve"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</si>
  <si>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</si>
  <si>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</si>
  <si>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</si>
  <si>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</si>
  <si>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</si>
  <si>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</si>
  <si>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</si>
  <si>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</si>
  <si>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</si>
  <si>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</si>
  <si>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</si>
  <si>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</si>
  <si>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</si>
  <si>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</si>
  <si>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</si>
  <si>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</si>
  <si>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</si>
  <si>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</si>
  <si>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</si>
  <si>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</si>
  <si>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</si>
  <si>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</si>
  <si>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</si>
  <si>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</si>
  <si>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</si>
  <si>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</si>
  <si>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</si>
  <si>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</si>
  <si>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</si>
  <si>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</si>
  <si>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</si>
  <si>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</si>
  <si>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</si>
  <si>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</si>
  <si>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</si>
  <si>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</si>
  <si>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</si>
  <si>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</si>
  <si>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</si>
  <si>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</si>
  <si>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</si>
  <si>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</si>
  <si>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</si>
  <si>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</si>
  <si>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</si>
  <si>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</si>
  <si>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</si>
  <si>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</si>
  <si>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>Svietidlo LED, IP44</t>
  </si>
  <si>
    <t>-1224157689</t>
  </si>
  <si>
    <t>Pol161</t>
  </si>
  <si>
    <t>LED pás 5w/m, vrátane lišty, zdroja a kabeláže</t>
  </si>
  <si>
    <t>1333866381</t>
  </si>
  <si>
    <t>Pol162</t>
  </si>
  <si>
    <t>Svietidlo LED, 24W 830 IP44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</si>
  <si>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</si>
  <si>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</si>
  <si>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</si>
  <si>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</si>
  <si>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</si>
  <si>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</si>
  <si>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</si>
  <si>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</si>
  <si>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</si>
  <si>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</si>
  <si>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</si>
  <si>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 xml:space="preserve">Podruž. mat /svorky,sádra,klince,štítky, pásky, natlkacie skrut.,.... /  (percentuálny podiel)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</si>
  <si>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</si>
  <si>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</si>
  <si>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</si>
  <si>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</si>
  <si>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</si>
  <si>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</si>
  <si>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</si>
  <si>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</si>
  <si>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</si>
  <si>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</si>
  <si>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</si>
  <si>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</si>
  <si>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</si>
  <si>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</si>
  <si>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</si>
  <si>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1362516341</t>
  </si>
  <si>
    <t>1799680533</t>
  </si>
  <si>
    <t>713482132.S</t>
  </si>
  <si>
    <t>Montáž trubíc z PE, hr.30 mm,vnút.priemer 39-70 mm</t>
  </si>
  <si>
    <t>312051499</t>
  </si>
  <si>
    <t>283310006500.S</t>
  </si>
  <si>
    <t>Izolačná PE trubica dxhr. 42x30 mm, rozrezaná, na izolovanie rozvodov vody, kúrenia, zdravotechniky</t>
  </si>
  <si>
    <t>236410623</t>
  </si>
  <si>
    <t>998713202</t>
  </si>
  <si>
    <t>Presun hmôt pre izolácie tepelné v objektoch výšky nad 6 m do 12 m</t>
  </si>
  <si>
    <t>2074885274</t>
  </si>
  <si>
    <t>732</t>
  </si>
  <si>
    <t>Ústredné kúrenie, strojovne</t>
  </si>
  <si>
    <t>732230000.S</t>
  </si>
  <si>
    <t>Montáž akumulačnej nádoby vykurovacej vody bez výmenníka s izoláciou objem do 250 l</t>
  </si>
  <si>
    <t>241411616</t>
  </si>
  <si>
    <t>Z0190916</t>
  </si>
  <si>
    <t>Akumulačná nádoba s objemom 46 l</t>
  </si>
  <si>
    <t>-1586095963</t>
  </si>
  <si>
    <t>Z0190917</t>
  </si>
  <si>
    <t>Dialkové ovládanie</t>
  </si>
  <si>
    <t>-695240786</t>
  </si>
  <si>
    <t>Z0190918</t>
  </si>
  <si>
    <t>Snímač vlhkosti 230V na meranie rosného bodu</t>
  </si>
  <si>
    <t>-694205113</t>
  </si>
  <si>
    <t>732331006.S</t>
  </si>
  <si>
    <t>Montáž expanznej nádoby tlak do 6 bar s membránou 18 l</t>
  </si>
  <si>
    <t>-1810530811</t>
  </si>
  <si>
    <t>484630006200.S</t>
  </si>
  <si>
    <t>Nádoba expanzná s membránou, objem 18 l, 3/1,5 bar, 6/1,5 bar</t>
  </si>
  <si>
    <t>-1082917011</t>
  </si>
  <si>
    <t>9572994</t>
  </si>
  <si>
    <t>Držiak pre expanznú nádobu</t>
  </si>
  <si>
    <t>1595317048</t>
  </si>
  <si>
    <t>732460010</t>
  </si>
  <si>
    <t>Montáž tepelného čerpadla SPLIT 4-16 kW (vzduch-voda)</t>
  </si>
  <si>
    <t>1980769592</t>
  </si>
  <si>
    <t>Z019091</t>
  </si>
  <si>
    <t>Tepelné čerpadlo vzduch/voda, tep. výkon 4,7-12kW (A7/W35)</t>
  </si>
  <si>
    <t>1786428081</t>
  </si>
  <si>
    <t>Z0190912</t>
  </si>
  <si>
    <t>Inštal. sada pre mont. na podlahu 6/12</t>
  </si>
  <si>
    <t>-1377965088</t>
  </si>
  <si>
    <t>Z0190913</t>
  </si>
  <si>
    <t>Prepojovací M-BUS kábel 15 m</t>
  </si>
  <si>
    <t>-359523417</t>
  </si>
  <si>
    <t>Z0190914</t>
  </si>
  <si>
    <t>Ventil s klobúčikom R 3/4</t>
  </si>
  <si>
    <t>-1868449181</t>
  </si>
  <si>
    <t>Z0190915</t>
  </si>
  <si>
    <t>Odkalovač</t>
  </si>
  <si>
    <t>380940418</t>
  </si>
  <si>
    <t>7344191111</t>
  </si>
  <si>
    <t>Montáž ponorného snímača teploty</t>
  </si>
  <si>
    <t>1463209950</t>
  </si>
  <si>
    <t>7438702</t>
  </si>
  <si>
    <t>Ponorný snímač teploty</t>
  </si>
  <si>
    <t>1191421642</t>
  </si>
  <si>
    <t>7179164</t>
  </si>
  <si>
    <t>Termostat protimrazovej ochrany</t>
  </si>
  <si>
    <t>-62653299</t>
  </si>
  <si>
    <t>9556119</t>
  </si>
  <si>
    <t>Púzdro pre snímač teploty</t>
  </si>
  <si>
    <t>-1778591435</t>
  </si>
  <si>
    <t>7547859</t>
  </si>
  <si>
    <t>Uvedenie do prevádzky</t>
  </si>
  <si>
    <t>-1838114973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</si>
  <si>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</si>
  <si>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</si>
  <si>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</si>
  <si>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-2082089755</t>
  </si>
  <si>
    <t>733</t>
  </si>
  <si>
    <t>Ústredné kúrenie, rozvodné potrubie</t>
  </si>
  <si>
    <t>722171134.S</t>
  </si>
  <si>
    <t>Plasthliníkové potrubie v tyčiach spájané lisovaním d 32 mm</t>
  </si>
  <si>
    <t>-957546858</t>
  </si>
  <si>
    <t>722171135.S</t>
  </si>
  <si>
    <t>Plasthliníkové potrubie v tyčiach spájané lisovaním d 40 mm</t>
  </si>
  <si>
    <t>1436423421</t>
  </si>
  <si>
    <t>733167303.1</t>
  </si>
  <si>
    <t xml:space="preserve">Montáž plasthliníkového potrubia  D 17x2</t>
  </si>
  <si>
    <t>-1958008998</t>
  </si>
  <si>
    <t>11361401120</t>
  </si>
  <si>
    <t>Rúrka S 17x2,0, kotúč 120m</t>
  </si>
  <si>
    <t>1976122212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</si>
  <si>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</si>
  <si>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</si>
  <si>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</si>
  <si>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-786812794</t>
  </si>
  <si>
    <t>733191302.S</t>
  </si>
  <si>
    <t>Tlaková skúška plastového potrubia nad 32 do 63 mm</t>
  </si>
  <si>
    <t>1047466942</t>
  </si>
  <si>
    <t>998733103.S</t>
  </si>
  <si>
    <t>Presun hmôt pre rozvody potrubia v objektoch výšky nad 6 do 24 m</t>
  </si>
  <si>
    <t>1255532687</t>
  </si>
  <si>
    <t>998733201</t>
  </si>
  <si>
    <t>Presun hmôt pre rozvody potrubia v objektoch výšky do 6 m</t>
  </si>
  <si>
    <t>-1263323229</t>
  </si>
  <si>
    <t>734</t>
  </si>
  <si>
    <t>Ústredné kúrenie, armatúry.</t>
  </si>
  <si>
    <t>734209116.S</t>
  </si>
  <si>
    <t>Montáž závitovej armatúry s 2 závitmi G 5/4</t>
  </si>
  <si>
    <t>1899773015</t>
  </si>
  <si>
    <t>551210044900.S</t>
  </si>
  <si>
    <t>Guľový ventil 1 1/4”, páčka chróm</t>
  </si>
  <si>
    <t>-1382577446</t>
  </si>
  <si>
    <t>734221413.S</t>
  </si>
  <si>
    <t>Ventil regulačný závitový V 4232-priamy G 1/2</t>
  </si>
  <si>
    <t>-159983997</t>
  </si>
  <si>
    <t>551210048000.S1</t>
  </si>
  <si>
    <t xml:space="preserve">Ventil doplňovací automatický 1/2 VF06-1/2A </t>
  </si>
  <si>
    <t>1657875734</t>
  </si>
  <si>
    <t>734240015.S</t>
  </si>
  <si>
    <t>Montáž spätnej klapky závitovej G 5/4</t>
  </si>
  <si>
    <t>2013186339</t>
  </si>
  <si>
    <t>551190001100.S</t>
  </si>
  <si>
    <t>Spätná klapka vodorovná závitová 5/4", PN 10, pre vodu, mosadz</t>
  </si>
  <si>
    <t>-1507607640</t>
  </si>
  <si>
    <t>734252120.S</t>
  </si>
  <si>
    <t>Montáž ventilu poistného rohového G 3/4</t>
  </si>
  <si>
    <t>504131915</t>
  </si>
  <si>
    <t>551210023500.S</t>
  </si>
  <si>
    <t>Ventil poistný pre kúrenie 3/4”, PN 16, mosadz</t>
  </si>
  <si>
    <t>147263272</t>
  </si>
  <si>
    <t>734291112</t>
  </si>
  <si>
    <t>Ostané armatúry, kohútik plniaci a vypúšťací normy 13 7061, PN 1,0/100st. C G 3/8</t>
  </si>
  <si>
    <t>1283486112</t>
  </si>
  <si>
    <t>734296310</t>
  </si>
  <si>
    <t>Montáž zmiešavacej armatúry štvorcestnej DN 40 so servomotorom</t>
  </si>
  <si>
    <t>set</t>
  </si>
  <si>
    <t>-54507082</t>
  </si>
  <si>
    <t>13202761001</t>
  </si>
  <si>
    <t>Servopohon UNI (24 V)</t>
  </si>
  <si>
    <t>-1593526428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</si>
  <si>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</si>
  <si>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</si>
  <si>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</si>
  <si>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-1326347692</t>
  </si>
  <si>
    <t>388430004100</t>
  </si>
  <si>
    <t>Manometer axiálny d 50 mm, MA 50, pripojenie 1/4" zadné, 0-6 bar, IVAR</t>
  </si>
  <si>
    <t>1257217521</t>
  </si>
  <si>
    <t>734431211.S1</t>
  </si>
  <si>
    <t>Montáž termostatu REHAU NEA SMART 2.0</t>
  </si>
  <si>
    <t>-2000356522</t>
  </si>
  <si>
    <t>13280051001</t>
  </si>
  <si>
    <t>NEA SMART 2.0 HBB, priestorový regulátor káblový so snímačom teplo./vlhkosti, biely</t>
  </si>
  <si>
    <t>-1026664180</t>
  </si>
  <si>
    <t>735229141</t>
  </si>
  <si>
    <t xml:space="preserve">Montáž regulácie systému vykurovania </t>
  </si>
  <si>
    <t>-1200804970</t>
  </si>
  <si>
    <t>13152981001</t>
  </si>
  <si>
    <t>NEA SMART 2.0 Tranformátor 24 V</t>
  </si>
  <si>
    <t>-2039207222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</si>
  <si>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</si>
  <si>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</si>
  <si>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</si>
  <si>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679680787</t>
  </si>
  <si>
    <t>13280281001</t>
  </si>
  <si>
    <t>NEA SMART 2.0 Základňa 24 V</t>
  </si>
  <si>
    <t>-1694936314</t>
  </si>
  <si>
    <t>998734201</t>
  </si>
  <si>
    <t>Presun hmôt pre armatúry v objektoch výšky do 6 m</t>
  </si>
  <si>
    <t>1808067727</t>
  </si>
  <si>
    <t>735</t>
  </si>
  <si>
    <t>Ústredné vykurovanie a vykurovacie prvky</t>
  </si>
  <si>
    <t>734315010.S</t>
  </si>
  <si>
    <t>Montáž oceľového guľového kohúta na horúcu vodu obojstranne závitového DN 25</t>
  </si>
  <si>
    <t>-325627639</t>
  </si>
  <si>
    <t>551240012000.S</t>
  </si>
  <si>
    <t>Set guľových kohútov 1“ (2 ks rohové 90°) na pripojenie k rozdeľovaču</t>
  </si>
  <si>
    <t>pár</t>
  </si>
  <si>
    <t>-566226807</t>
  </si>
  <si>
    <t>735311263.S</t>
  </si>
  <si>
    <t>Podlahové kúrenie systém vodiacich líšt, potrubie 17x2,0 mm rozostup 100 mm</t>
  </si>
  <si>
    <t>-1199485072</t>
  </si>
  <si>
    <t>735311391.S</t>
  </si>
  <si>
    <t>Stropné kúrenie, chladenie v aktívnom betónovom jadre, potrubie 17x2,0 rozostup 150 mm</t>
  </si>
  <si>
    <t>1264933721</t>
  </si>
  <si>
    <t>735311590.S</t>
  </si>
  <si>
    <t>Montáž zostavy rozdeľovač / zberač na stenu typ 10 cestný</t>
  </si>
  <si>
    <t>-1772143588</t>
  </si>
  <si>
    <t>484650036200.S</t>
  </si>
  <si>
    <t>Rozdeľovač s prietokomermi z ušľachtilej ocele, šxvxhĺ 596x341x89 mm, 10 vykurovacích okruhov, ušľachtilá oceľ</t>
  </si>
  <si>
    <t>625176135</t>
  </si>
  <si>
    <t>735311622.S</t>
  </si>
  <si>
    <t>Montáž zostavy rozdeľovač / zberač na stenu typ 13 cestný</t>
  </si>
  <si>
    <t>-1644383252</t>
  </si>
  <si>
    <t>484650036500.S</t>
  </si>
  <si>
    <t>Rozdeľovač s prietokomermi z ušľachtilej ocele, šxvxhĺ 746x341x89 mm, 13 vykurovacích okruhov, ušľachtilá oceľ</t>
  </si>
  <si>
    <t>-860856677</t>
  </si>
  <si>
    <t>998735201</t>
  </si>
  <si>
    <t>Presun hmôt pre vykurovacie telesá v objektoch výšky do 6 m</t>
  </si>
  <si>
    <t>-555341909</t>
  </si>
  <si>
    <t>HZS-0052</t>
  </si>
  <si>
    <t>Hydraulické vyregulovanie vykurovacieho systému počas vykurovacej skúšky</t>
  </si>
  <si>
    <t>-2073052977</t>
  </si>
  <si>
    <t>HZS-0071</t>
  </si>
  <si>
    <t>Skúšobná vykurovacia prevádzka (3*24h)</t>
  </si>
  <si>
    <t>-1594708159</t>
  </si>
  <si>
    <t>HZS-0090</t>
  </si>
  <si>
    <t>Zaškolenie obsluhy dodávateľskou firmou</t>
  </si>
  <si>
    <t>188322723</t>
  </si>
  <si>
    <t>SO-5.1.1_VZT - Vzduchotechnika</t>
  </si>
  <si>
    <t>D1 - Zariadenie č.2 – vetranie časti M</t>
  </si>
  <si>
    <t>D2 - Zariadenie č.5 – zvlhčovanie a odvlhčovanie depozitára</t>
  </si>
  <si>
    <t>D3 - Zariadenie č.6 – chladenie kaviarne a depozitára</t>
  </si>
  <si>
    <t>Zariadenie č.2 – vetranie časti M</t>
  </si>
  <si>
    <t>Pol221</t>
  </si>
  <si>
    <t>Zariadenie č.: 2.1 VZT jednotka Prívod / odvod: 2 660 / 2 660 m3/h Filtrácia: G4+F7 / M5 UK: el. ohrievač 15,0 (4,4) kW EL: 400 V / 50 Hz / 17,2 kW / 25,2 A Hmotnosť: 380 kg Regulácia: Digireg DVAV</t>
  </si>
  <si>
    <t>765942627</t>
  </si>
  <si>
    <t>Pol187</t>
  </si>
  <si>
    <t>sifón podtl. s uzáverom</t>
  </si>
  <si>
    <t>-1846154666</t>
  </si>
  <si>
    <t>Pol222</t>
  </si>
  <si>
    <t>pružná spojka</t>
  </si>
  <si>
    <t>-1410867437</t>
  </si>
  <si>
    <t>Poznámka k položke:_x000d_
Príslušenstvo potrubia</t>
  </si>
  <si>
    <t>Pol223</t>
  </si>
  <si>
    <t>600x400-1250 (0626) tlmič hluku hranatý Hmotnosť: 33 kg</t>
  </si>
  <si>
    <t>-1736309646</t>
  </si>
  <si>
    <t>Pol224</t>
  </si>
  <si>
    <t>600x400-650 (0616) tlmič hluku hranatý Hmotnosť: 19 kg</t>
  </si>
  <si>
    <t>1321112102</t>
  </si>
  <si>
    <t>Pol225</t>
  </si>
  <si>
    <t>400x600-300 (431) tlmič hluku koleno Hmotnosť: 19 kg</t>
  </si>
  <si>
    <t>1555931967</t>
  </si>
  <si>
    <t>Pol226</t>
  </si>
  <si>
    <t>600x400-300 (630) tlmič hluku koleno Hmotnosť: 27 kg</t>
  </si>
  <si>
    <t>832639223</t>
  </si>
  <si>
    <t>Pol227</t>
  </si>
  <si>
    <t>400x630 Krycia mriežka s nástavcom</t>
  </si>
  <si>
    <t>-1495781986</t>
  </si>
  <si>
    <t>Pol228</t>
  </si>
  <si>
    <t>DN 400 regulačná klapka kruhová</t>
  </si>
  <si>
    <t>-191423781</t>
  </si>
  <si>
    <t>Pol229</t>
  </si>
  <si>
    <t>DN 250 regulačná klapka kruhová</t>
  </si>
  <si>
    <t>2070259963</t>
  </si>
  <si>
    <t>Pol230</t>
  </si>
  <si>
    <t>DN 200 regulačná klapka kruhová</t>
  </si>
  <si>
    <t>-2128203826</t>
  </si>
  <si>
    <t>x</t>
  </si>
  <si>
    <t>Hranaté potrubie 	šírka	výška	obvod	% tvar.</t>
  </si>
  <si>
    <t>629919466</t>
  </si>
  <si>
    <t>Pol231</t>
  </si>
  <si>
    <t xml:space="preserve">Hranaté potrubie 	600	400	2000	100_x000d_
</t>
  </si>
  <si>
    <t>-1898782914</t>
  </si>
  <si>
    <t>Pol232</t>
  </si>
  <si>
    <t xml:space="preserve">Hranaté potrubie 	450	600	2100	100_x000d_
</t>
  </si>
  <si>
    <t>736935052</t>
  </si>
  <si>
    <t>Pol233</t>
  </si>
  <si>
    <t xml:space="preserve">Hranaté potrubie 	400	630	2060	100_x000d_
</t>
  </si>
  <si>
    <t>756737342</t>
  </si>
  <si>
    <t>Pol234</t>
  </si>
  <si>
    <t xml:space="preserve">Hranaté potrubie 	400	400	1600	20_x000d_
</t>
  </si>
  <si>
    <t>1139171118</t>
  </si>
  <si>
    <t>Pol235</t>
  </si>
  <si>
    <t xml:space="preserve">Hranaté potrubie 	200	200	800	80_x000d_
</t>
  </si>
  <si>
    <t>1500456736</t>
  </si>
  <si>
    <t>xx</t>
  </si>
  <si>
    <t>Kruhové potrubie	DN			% tvar.</t>
  </si>
  <si>
    <t>-1652189083</t>
  </si>
  <si>
    <t>Pol236</t>
  </si>
  <si>
    <t xml:space="preserve">SPIRO potrubie	400			30_x000d_
</t>
  </si>
  <si>
    <t>612181771</t>
  </si>
  <si>
    <t>Pol237</t>
  </si>
  <si>
    <t xml:space="preserve">SPIRO potrubie	355			30_x000d_
</t>
  </si>
  <si>
    <t>-1144933497</t>
  </si>
  <si>
    <t>Pol238</t>
  </si>
  <si>
    <t xml:space="preserve">SPIRO potrubie	315			30_x000d_
</t>
  </si>
  <si>
    <t>-1285699378</t>
  </si>
  <si>
    <t>Pol239</t>
  </si>
  <si>
    <t xml:space="preserve">SPIRO potrubie	280			30_x000d_
</t>
  </si>
  <si>
    <t>865589218</t>
  </si>
  <si>
    <t>Pol240</t>
  </si>
  <si>
    <t xml:space="preserve">SPIRO potrubie	250			30_x000d_
</t>
  </si>
  <si>
    <t>1210634341</t>
  </si>
  <si>
    <t>Pol241</t>
  </si>
  <si>
    <t xml:space="preserve">SPIRO potrubie	200			40_x000d_
</t>
  </si>
  <si>
    <t>-1379934968</t>
  </si>
  <si>
    <t>Pol242</t>
  </si>
  <si>
    <t>600x75 dvojradová výustka pre kruhové potrubie + regulácia</t>
  </si>
  <si>
    <t>1916207687</t>
  </si>
  <si>
    <t>Pol243</t>
  </si>
  <si>
    <t>500x75 dvojradová výustka pre kruhové potrubie + regulácia</t>
  </si>
  <si>
    <t>555358870</t>
  </si>
  <si>
    <t>Pol244</t>
  </si>
  <si>
    <t>300x75 dvojradová výustka pre kruhové potrubie + regulácia</t>
  </si>
  <si>
    <t>-1026817373</t>
  </si>
  <si>
    <t>Pol245</t>
  </si>
  <si>
    <t>200x200 dvojradová výustka pre hranaté potrubie + montážny rámik + regulácia</t>
  </si>
  <si>
    <t>2117613383</t>
  </si>
  <si>
    <t>Pol246</t>
  </si>
  <si>
    <t>400x200 stenová mriežka + montážny rámik</t>
  </si>
  <si>
    <t>-690781317</t>
  </si>
  <si>
    <t>Pol213</t>
  </si>
  <si>
    <t>500x300 dverová mriežka s rámčekom</t>
  </si>
  <si>
    <t>-2131520723</t>
  </si>
  <si>
    <t>Pol214</t>
  </si>
  <si>
    <t>Vyhotovenie stavebných otvorov (nad DN 100 mm)</t>
  </si>
  <si>
    <t>583000981</t>
  </si>
  <si>
    <t>Pol247</t>
  </si>
  <si>
    <t>Montážny a závesný materiál</t>
  </si>
  <si>
    <t>-921331251</t>
  </si>
  <si>
    <t>Pol216</t>
  </si>
  <si>
    <t>Izolácia interiérová</t>
  </si>
  <si>
    <t>1760474117</t>
  </si>
  <si>
    <t>Pol248</t>
  </si>
  <si>
    <t>Základná farba</t>
  </si>
  <si>
    <t>1900349602</t>
  </si>
  <si>
    <t>Pol249</t>
  </si>
  <si>
    <t>Vrchná farba</t>
  </si>
  <si>
    <t>1337838219</t>
  </si>
  <si>
    <t>Pol250</t>
  </si>
  <si>
    <t>Lakovanie</t>
  </si>
  <si>
    <t>-1901630511</t>
  </si>
  <si>
    <t>Zariadenie č.5 – zvlhčovanie a odvlhčovanie depozitára</t>
  </si>
  <si>
    <t>Pol251</t>
  </si>
  <si>
    <t>Zariadenie č.: 5.1 Stacionárny odvlhčovač vzduchu Prívod / odvod: 1 180 / 1 180 m3/h Odvhl. Výk.: 2,0 l/h EL: 400 V / 50 Hz / 2,0 kW Hmotnosť: 144 kg Chladivo: R407C (2,0 kg)</t>
  </si>
  <si>
    <t>-670985496</t>
  </si>
  <si>
    <t>Pol252</t>
  </si>
  <si>
    <t xml:space="preserve">Zariadenie č.: 5.2 Zvlhčovač vzduchu Výkon: 5,1 kg/h EL: 400 V / 50 Hz / 3,8 kW / 5,5 A Hmotnosť: 40 kg +Regulácia:  EL: 230 V / 10 A / 50 Hz + ventilačný nástavec + kondenzačná hadica + filtračný ventil 5µm (3/8" / 1/2") + Hydrostat priestorový mechanick</t>
  </si>
  <si>
    <t>-121166923</t>
  </si>
  <si>
    <t>Pol253</t>
  </si>
  <si>
    <t>Zariadenie č.: 5.3 Mobilný odvlhčovač vzduchu (volitelné) Odvhl. Výk.: 1,25 l/h**(30°C/80%RH) EL: 230 V / 50 Hz / 0,52 kW Hmotnosť: 19 kg Chladivo: R290 (0,4 kg)</t>
  </si>
  <si>
    <t>1097742797</t>
  </si>
  <si>
    <t>Pol254</t>
  </si>
  <si>
    <t>Zariadenie č.: 5.4 Mobilný zvlhčovač vzduchu (volitelné) Výkon: 0,3 kg/h EL: 230 V / 50 Hz / 0,03 kW / 0,15 A Hmotnosť: 2,5 kg Regulácia: vlastná</t>
  </si>
  <si>
    <t>1973863294</t>
  </si>
  <si>
    <t>Pol255</t>
  </si>
  <si>
    <t>-486441808</t>
  </si>
  <si>
    <t>Zariadenie č.6 – chladenie kaviarne a depozitára</t>
  </si>
  <si>
    <t>Pol256</t>
  </si>
  <si>
    <t>Zariadenie č.: 6.3 Monobloková CHL jednotka QCH / QUK: 2,2 / 2,1 kW EL: 230 V / 50 Hz / 1,1 kW / 5,3 A Hmotnosť: 39 kg Chladivo: R32 (0,4kg) + 2x vložka pre stavebný otvor + 2x protidažďová žalúzia</t>
  </si>
  <si>
    <t>-574150060</t>
  </si>
  <si>
    <t>Pol257</t>
  </si>
  <si>
    <t>963670893</t>
  </si>
  <si>
    <t>Pol258</t>
  </si>
  <si>
    <t>Chladivo R32</t>
  </si>
  <si>
    <t>734713583</t>
  </si>
  <si>
    <t>Pol259</t>
  </si>
  <si>
    <t>Oživenie, zaregulovanie a komplexné skúšky (vrátanie prvého spustenia VZT výrobcom alebo pracovníkom zaškoleným výrobnou firmou)</t>
  </si>
  <si>
    <t>-15847862</t>
  </si>
  <si>
    <t>Pol260</t>
  </si>
  <si>
    <t>Projekt skutočného vyhotovenia</t>
  </si>
  <si>
    <t>5954172</t>
  </si>
  <si>
    <t>Pol219</t>
  </si>
  <si>
    <t>Vertikálny presun hmôt</t>
  </si>
  <si>
    <t>-566889539</t>
  </si>
  <si>
    <t>Pol220</t>
  </si>
  <si>
    <t>Doprava</t>
  </si>
  <si>
    <t>-1208044481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</si>
  <si>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</si>
  <si>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</si>
  <si>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</si>
  <si>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</si>
  <si>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</si>
  <si>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</si>
  <si>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</si>
  <si>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</si>
  <si>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</si>
  <si>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</si>
  <si>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</si>
  <si>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</si>
  <si>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</si>
  <si>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</si>
  <si>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</si>
  <si>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</si>
  <si>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</si>
  <si>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</si>
  <si>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</si>
  <si>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</si>
  <si>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</si>
  <si>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</si>
  <si>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</si>
  <si>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</si>
  <si>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</si>
  <si>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</si>
  <si>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</si>
  <si>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</si>
  <si>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</si>
  <si>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</si>
  <si>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</si>
  <si>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</si>
  <si>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</si>
  <si>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</si>
  <si>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</si>
  <si>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</si>
  <si>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</si>
  <si>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</si>
  <si>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</si>
  <si>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</si>
  <si>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</si>
  <si>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</si>
  <si>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</si>
  <si>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</si>
  <si>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</si>
  <si>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</si>
  <si>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</si>
  <si>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</si>
  <si>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</si>
  <si>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</si>
  <si>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</si>
  <si>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</si>
  <si>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</si>
  <si>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</si>
  <si>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</si>
  <si>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</si>
  <si>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</si>
  <si>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</si>
  <si>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</si>
  <si>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</si>
  <si>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</si>
  <si>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</si>
  <si>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</si>
  <si>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</si>
  <si>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</si>
  <si>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</si>
  <si>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</si>
  <si>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</si>
  <si>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</si>
  <si>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</si>
  <si>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</si>
  <si>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</si>
  <si>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</si>
  <si>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</si>
  <si>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</si>
  <si>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</si>
  <si>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</si>
  <si>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</si>
  <si>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</si>
  <si>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</si>
  <si>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</si>
  <si>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</si>
  <si>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</si>
  <si>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</si>
  <si>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</si>
  <si>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</si>
  <si>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</si>
  <si>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</si>
  <si>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</si>
  <si>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</si>
  <si>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</si>
  <si>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</si>
  <si>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</si>
  <si>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</si>
  <si>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</si>
  <si>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</si>
  <si>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</si>
  <si>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</si>
  <si>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</si>
  <si>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</si>
  <si>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</si>
  <si>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</si>
  <si>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</si>
  <si>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</si>
  <si>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</si>
  <si>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</si>
  <si>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</si>
  <si>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</si>
  <si>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</si>
  <si>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</si>
  <si>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</si>
  <si>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</si>
  <si>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</si>
  <si>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</si>
  <si>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</si>
  <si>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</si>
  <si>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</si>
  <si>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</si>
  <si>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</si>
  <si>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</si>
  <si>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</si>
  <si>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</si>
  <si>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</si>
  <si>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</si>
  <si>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</si>
  <si>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</si>
  <si>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</si>
  <si>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</si>
  <si>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</si>
  <si>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</si>
  <si>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</si>
  <si>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</si>
  <si>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</si>
  <si>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</si>
  <si>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</si>
  <si>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</si>
  <si>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</si>
  <si>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</si>
  <si>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</si>
  <si>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</si>
  <si>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</si>
  <si>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</si>
  <si>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</si>
  <si>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</si>
  <si>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</si>
  <si>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</si>
  <si>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</si>
  <si>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</si>
  <si>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</si>
  <si>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</si>
  <si>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</si>
  <si>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</si>
  <si>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</si>
  <si>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</si>
  <si>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</si>
  <si>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</si>
  <si>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</si>
  <si>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</si>
  <si>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</si>
  <si>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</si>
  <si>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</si>
  <si>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</si>
  <si>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</si>
  <si>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</si>
  <si>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</si>
  <si>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</si>
  <si>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</si>
  <si>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</si>
  <si>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</si>
  <si>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</si>
  <si>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</si>
  <si>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</si>
  <si>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</si>
  <si>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</si>
  <si>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</si>
  <si>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</si>
  <si>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</si>
  <si>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</si>
  <si>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</si>
  <si>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</si>
  <si>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</si>
  <si>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</si>
  <si>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</si>
  <si>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</si>
  <si>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</si>
  <si>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</si>
  <si>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</si>
  <si>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</si>
  <si>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</si>
  <si>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</si>
  <si>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</si>
  <si>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</si>
  <si>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</si>
  <si>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</si>
  <si>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</si>
  <si>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</si>
  <si>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</si>
  <si>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</si>
  <si>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</si>
  <si>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</si>
  <si>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</si>
  <si>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</si>
  <si>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</si>
  <si>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</si>
  <si>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</si>
  <si>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</si>
  <si>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</si>
  <si>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</si>
  <si>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</si>
  <si>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</si>
  <si>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</si>
  <si>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</si>
  <si>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</si>
  <si>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</si>
  <si>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</si>
  <si>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</si>
  <si>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</si>
  <si>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</si>
  <si>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</si>
  <si>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</si>
  <si>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</si>
  <si>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</si>
  <si>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</si>
  <si>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</si>
  <si>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</si>
  <si>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</si>
  <si>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</si>
  <si>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</si>
  <si>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</si>
  <si>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</si>
  <si>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</si>
  <si>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</si>
  <si>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</si>
  <si>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</si>
  <si>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</si>
  <si>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</si>
  <si>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</si>
  <si>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</si>
  <si>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</si>
  <si>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</si>
  <si>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</si>
  <si>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</si>
  <si>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</si>
  <si>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</si>
  <si>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</si>
  <si>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</si>
  <si>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</si>
  <si>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</si>
  <si>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</si>
  <si>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</si>
  <si>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</si>
  <si>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</si>
  <si>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</si>
  <si>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</si>
  <si>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</si>
  <si>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</si>
  <si>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</si>
  <si>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</si>
  <si>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</si>
  <si>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</si>
  <si>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</si>
  <si>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</si>
  <si>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</si>
  <si>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</si>
  <si>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</si>
  <si>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</si>
  <si>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</si>
  <si>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</si>
  <si>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</si>
  <si>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</si>
  <si>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</si>
  <si>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</si>
  <si>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</si>
  <si>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</si>
  <si>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</si>
  <si>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</si>
  <si>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</si>
  <si>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</si>
  <si>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</si>
  <si>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</si>
  <si>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</si>
  <si>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</si>
  <si>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 xml:space="preserve"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</si>
  <si>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</si>
  <si>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</si>
  <si>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</si>
  <si>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</si>
  <si>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</si>
  <si>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</si>
  <si>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</si>
  <si>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 xml:space="preserve"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</si>
  <si>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</si>
  <si>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</si>
  <si>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</si>
  <si>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</si>
  <si>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</si>
  <si>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 xml:space="preserve"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</si>
  <si>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</si>
  <si>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</si>
  <si>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</si>
  <si>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</si>
  <si>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</si>
  <si>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</si>
  <si>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</si>
  <si>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</si>
  <si>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</si>
  <si>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</si>
  <si>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</si>
  <si>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</si>
  <si>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</si>
  <si>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</si>
  <si>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</si>
  <si>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</si>
  <si>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 xml:space="preserve"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</si>
  <si>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</si>
  <si>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</si>
  <si>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</si>
  <si>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</si>
  <si>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</si>
  <si>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</si>
  <si>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 xml:space="preserve"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</si>
  <si>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</si>
  <si>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</si>
  <si>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</si>
  <si>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</si>
  <si>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</si>
  <si>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</si>
  <si>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</si>
  <si>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</si>
  <si>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</si>
  <si>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</si>
  <si>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</si>
  <si>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</si>
  <si>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</si>
  <si>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</si>
  <si>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</si>
  <si>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</si>
  <si>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</si>
  <si>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</si>
  <si>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</si>
  <si>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</si>
  <si>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</si>
  <si>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</si>
  <si>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</si>
  <si>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</si>
  <si>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</si>
  <si>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</si>
  <si>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</si>
  <si>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</si>
  <si>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</si>
  <si>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</si>
  <si>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</si>
  <si>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</si>
  <si>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</si>
  <si>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</si>
  <si>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</si>
  <si>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 xml:space="preserve"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</si>
  <si>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</si>
  <si>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</si>
  <si>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</si>
  <si>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</si>
  <si>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</si>
  <si>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</si>
  <si>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</si>
  <si>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</si>
  <si>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</si>
  <si>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</si>
  <si>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</si>
  <si>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</si>
  <si>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</si>
  <si>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</si>
  <si>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</si>
  <si>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</si>
  <si>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</si>
  <si>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</si>
  <si>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</si>
  <si>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</si>
  <si>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</si>
  <si>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</si>
  <si>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</si>
  <si>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</si>
  <si>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</si>
  <si>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</si>
  <si>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</si>
  <si>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</si>
  <si>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</si>
  <si>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</si>
  <si>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</si>
  <si>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</si>
  <si>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</si>
  <si>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</si>
  <si>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Svietidlo LED 18W 830 IP44</t>
  </si>
  <si>
    <t>502609414</t>
  </si>
  <si>
    <t>Svietidlo LED24W 830 IP44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</si>
  <si>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</si>
  <si>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</si>
  <si>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</si>
  <si>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</si>
  <si>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</si>
  <si>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</si>
  <si>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</si>
  <si>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</si>
  <si>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</si>
  <si>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</si>
  <si>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</si>
  <si>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</si>
  <si>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</si>
  <si>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</si>
  <si>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</si>
  <si>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</si>
  <si>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</si>
  <si>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</si>
  <si>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</si>
  <si>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</si>
  <si>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</si>
  <si>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</si>
  <si>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</si>
  <si>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Protipožiarna upchávka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</si>
  <si>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</si>
  <si>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</si>
  <si>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</si>
  <si>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</si>
  <si>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</si>
  <si>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</si>
  <si>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</si>
  <si>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</si>
  <si>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</si>
  <si>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</si>
  <si>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</si>
  <si>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</si>
  <si>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</si>
  <si>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</si>
  <si>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</si>
  <si>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</si>
  <si>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</si>
  <si>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</si>
  <si>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rohož, prac. napätie 230V, výkon 450W, šxd = 0,5m x 6m</t>
  </si>
  <si>
    <t>1699564855</t>
  </si>
  <si>
    <t>-2112525580</t>
  </si>
  <si>
    <t>1794987941</t>
  </si>
  <si>
    <t>SO-5.1.2_VZT - Vzduchotechnika</t>
  </si>
  <si>
    <t>D1 - Zariadenie č.1 – vetranie časti H</t>
  </si>
  <si>
    <t>Zariadenie č.1 – vetranie časti H</t>
  </si>
  <si>
    <t>Pol186</t>
  </si>
  <si>
    <t>Zariadenie č.: 1.1 VZT jednotka Prívod / odvod: 1 400 / 1 400 m3/h Filtrácia: G4+F7 / M5 UK: el. ohrievač 7,5 (2,2) kW EL: 400 V / 50 Hz / 8,7 kW / 12,5 A Hmotnosť: 317 kg Regulácia: Digireg DVAV</t>
  </si>
  <si>
    <t>-747844942</t>
  </si>
  <si>
    <t>390642671</t>
  </si>
  <si>
    <t>Pol188</t>
  </si>
  <si>
    <t>573881025</t>
  </si>
  <si>
    <t>Pol189</t>
  </si>
  <si>
    <t>600x300-650 (0616) tlmič hluku hranatý Hmotnosť: 17 kg</t>
  </si>
  <si>
    <t>839775417</t>
  </si>
  <si>
    <t>Pol190</t>
  </si>
  <si>
    <t>600x300-300 (630) tlmič hluku koleno Hmotnosť: 23 kg</t>
  </si>
  <si>
    <t>373881983</t>
  </si>
  <si>
    <t>Pol191</t>
  </si>
  <si>
    <t>300x500 Krycia mriežka s nástavcom</t>
  </si>
  <si>
    <t>-2104774079</t>
  </si>
  <si>
    <t xml:space="preserve">Hranaté potrubie 	šírka	výška	obvod	% tvar._x000d_
</t>
  </si>
  <si>
    <t>-2083154189</t>
  </si>
  <si>
    <t>Pol192</t>
  </si>
  <si>
    <t xml:space="preserve">Hranaté potrubie 	600	300	1800	80_x000d_
</t>
  </si>
  <si>
    <t>1926726183</t>
  </si>
  <si>
    <t>Pol193</t>
  </si>
  <si>
    <t xml:space="preserve">Hranaté potrubie 	600	160	1520	40_x000d_
</t>
  </si>
  <si>
    <t>-1545734641</t>
  </si>
  <si>
    <t>Pol194</t>
  </si>
  <si>
    <t xml:space="preserve">Hranaté potrubie 	400	160	1120	50_x000d_
</t>
  </si>
  <si>
    <t>-1712028212</t>
  </si>
  <si>
    <t>Pol195</t>
  </si>
  <si>
    <t xml:space="preserve">Hranaté potrubie 	355	160	1030	30_x000d_
</t>
  </si>
  <si>
    <t>-214600869</t>
  </si>
  <si>
    <t>Pol196</t>
  </si>
  <si>
    <t xml:space="preserve">Hranaté potrubie 	315	160	950	20_x000d_
</t>
  </si>
  <si>
    <t>1255283125</t>
  </si>
  <si>
    <t>Pol197</t>
  </si>
  <si>
    <t xml:space="preserve">Hranaté potrubie 	300	500	1600	100_x000d_
</t>
  </si>
  <si>
    <t>292899814</t>
  </si>
  <si>
    <t>Pol198</t>
  </si>
  <si>
    <t xml:space="preserve">Hranaté potrubie 	300	300	1200	30_x000d_
</t>
  </si>
  <si>
    <t>1601488406</t>
  </si>
  <si>
    <t>Pol199</t>
  </si>
  <si>
    <t xml:space="preserve">Hranaté potrubie 	280	160	880	40_x000d_
</t>
  </si>
  <si>
    <t>2017247659</t>
  </si>
  <si>
    <t>Pol200</t>
  </si>
  <si>
    <t xml:space="preserve">Hranaté potrubie 	160	160	640	100_x000d_
</t>
  </si>
  <si>
    <t>-974887171</t>
  </si>
  <si>
    <t xml:space="preserve">Kruhové potrubie	DN			% tvar._x000d_
</t>
  </si>
  <si>
    <t>1156932683</t>
  </si>
  <si>
    <t>Pol201</t>
  </si>
  <si>
    <t xml:space="preserve">SPIRO potrubie	200			100_x000d_
</t>
  </si>
  <si>
    <t>-1402513014</t>
  </si>
  <si>
    <t>Pol202</t>
  </si>
  <si>
    <t xml:space="preserve">SPIRO potrubie	160			40_x000d_
</t>
  </si>
  <si>
    <t>603140775</t>
  </si>
  <si>
    <t>Pol203</t>
  </si>
  <si>
    <t xml:space="preserve">SPIRO potrubie	125			40_x000d_
</t>
  </si>
  <si>
    <t>1956881044</t>
  </si>
  <si>
    <t>Pol204</t>
  </si>
  <si>
    <t xml:space="preserve">SPIRO potrubie	100			100_x000d_
</t>
  </si>
  <si>
    <t>-1519241829</t>
  </si>
  <si>
    <t>Pol205</t>
  </si>
  <si>
    <t xml:space="preserve">FLEX	200_x000d_
</t>
  </si>
  <si>
    <t>207310814</t>
  </si>
  <si>
    <t>Pol206</t>
  </si>
  <si>
    <t xml:space="preserve">FLEX    160</t>
  </si>
  <si>
    <t>1171921623</t>
  </si>
  <si>
    <t>Pol207</t>
  </si>
  <si>
    <t xml:space="preserve">FLEX    125</t>
  </si>
  <si>
    <t>-2044232233</t>
  </si>
  <si>
    <t>Pol208</t>
  </si>
  <si>
    <t xml:space="preserve">FLEX    100</t>
  </si>
  <si>
    <t>-2130473994</t>
  </si>
  <si>
    <t>Pol209</t>
  </si>
  <si>
    <t>400x400 vírivá stropná výustka + 400-200 pretlaková komora</t>
  </si>
  <si>
    <t>1997589979</t>
  </si>
  <si>
    <t>Pol210</t>
  </si>
  <si>
    <t>DN 160 tanierový ventil odvodný + DN 160 rámik</t>
  </si>
  <si>
    <t>-830964949</t>
  </si>
  <si>
    <t>Pol211</t>
  </si>
  <si>
    <t>DN 125 tanierový ventil</t>
  </si>
  <si>
    <t>-1214505891</t>
  </si>
  <si>
    <t>Pol212</t>
  </si>
  <si>
    <t>DN 100 tanierový ventil</t>
  </si>
  <si>
    <t>538042818</t>
  </si>
  <si>
    <t>881879522</t>
  </si>
  <si>
    <t>1297190201</t>
  </si>
  <si>
    <t>Pol215</t>
  </si>
  <si>
    <t>1922909946</t>
  </si>
  <si>
    <t>-645629579</t>
  </si>
  <si>
    <t>Pol217</t>
  </si>
  <si>
    <t>1737801305</t>
  </si>
  <si>
    <t>Pol218</t>
  </si>
  <si>
    <t>849974752</t>
  </si>
  <si>
    <t>-1559071655</t>
  </si>
  <si>
    <t>664806324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</si>
  <si>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</si>
  <si>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</si>
  <si>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</si>
  <si>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</si>
  <si>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</si>
  <si>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</si>
  <si>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</si>
  <si>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</si>
  <si>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</si>
  <si>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</si>
  <si>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</si>
  <si>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</si>
  <si>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</si>
  <si>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</si>
  <si>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</si>
  <si>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</si>
  <si>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</si>
  <si>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</si>
  <si>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</si>
  <si>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</si>
  <si>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</si>
  <si>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</si>
  <si>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</si>
  <si>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</si>
  <si>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</si>
  <si>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</si>
  <si>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</si>
  <si>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</si>
  <si>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</si>
  <si>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</si>
  <si>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</si>
  <si>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</si>
  <si>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</si>
  <si>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</si>
  <si>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</si>
  <si>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</si>
  <si>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</si>
  <si>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</si>
  <si>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</si>
  <si>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</si>
  <si>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</si>
  <si>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</si>
  <si>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</si>
  <si>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</si>
  <si>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</si>
  <si>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</si>
  <si>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</si>
  <si>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</si>
  <si>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</si>
  <si>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</si>
  <si>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-1838982236</t>
  </si>
  <si>
    <t>-1520980688</t>
  </si>
  <si>
    <t>551110013900</t>
  </si>
  <si>
    <t>-1648479210</t>
  </si>
  <si>
    <t>1224180841</t>
  </si>
  <si>
    <t>633559391</t>
  </si>
  <si>
    <t>-1356048931</t>
  </si>
  <si>
    <t>-763352507</t>
  </si>
  <si>
    <t>1343277783</t>
  </si>
  <si>
    <t xml:space="preserve"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</si>
  <si>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</si>
  <si>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</si>
  <si>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</si>
  <si>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</si>
  <si>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</si>
  <si>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</si>
  <si>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</si>
  <si>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</si>
  <si>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</si>
  <si>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</si>
  <si>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</si>
  <si>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</si>
  <si>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</si>
  <si>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</si>
  <si>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</si>
  <si>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</si>
  <si>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</si>
  <si>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</si>
  <si>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</si>
  <si>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</si>
  <si>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</si>
  <si>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</si>
  <si>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</si>
  <si>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</si>
  <si>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</si>
  <si>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 xml:space="preserve"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</si>
  <si>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</si>
  <si>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</si>
  <si>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</si>
  <si>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</si>
  <si>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</si>
  <si>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</si>
  <si>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</si>
  <si>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</si>
  <si>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</si>
  <si>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</si>
  <si>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</si>
  <si>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</si>
  <si>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</si>
  <si>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</si>
  <si>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</si>
  <si>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</si>
  <si>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</t>
  </si>
  <si>
    <t>2036587650</t>
  </si>
  <si>
    <t>725291112.S</t>
  </si>
  <si>
    <t>Montáž záchodového sedadla s poklopom</t>
  </si>
  <si>
    <t>-1162348707</t>
  </si>
  <si>
    <t>554330000300.S</t>
  </si>
  <si>
    <t>Záchodové sedadlo plastové s poklopom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</si>
  <si>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</si>
  <si>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</si>
  <si>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</si>
  <si>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</si>
  <si>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</si>
  <si>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</si>
  <si>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</si>
  <si>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</si>
  <si>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</si>
  <si>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</si>
  <si>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</si>
  <si>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</si>
  <si>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</si>
  <si>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</si>
  <si>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</si>
  <si>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</si>
  <si>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</si>
  <si>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</si>
  <si>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</si>
  <si>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</si>
  <si>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</si>
  <si>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</si>
  <si>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</si>
  <si>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</si>
  <si>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</si>
  <si>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</si>
  <si>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</si>
  <si>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</si>
  <si>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</si>
  <si>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</si>
  <si>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</si>
  <si>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</si>
  <si>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</si>
  <si>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</si>
  <si>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</si>
  <si>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</si>
  <si>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</si>
  <si>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</si>
  <si>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</si>
  <si>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</si>
  <si>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</si>
  <si>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</si>
  <si>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</si>
  <si>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</si>
  <si>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</si>
  <si>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</si>
  <si>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</si>
  <si>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</si>
  <si>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</si>
  <si>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</si>
  <si>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</si>
  <si>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</si>
  <si>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</si>
  <si>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</si>
  <si>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</si>
  <si>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</si>
  <si>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</si>
  <si>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</si>
  <si>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</si>
  <si>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</si>
  <si>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</si>
  <si>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</si>
  <si>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</si>
  <si>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</si>
  <si>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</si>
  <si>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</si>
  <si>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</si>
  <si>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</si>
  <si>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</si>
  <si>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</si>
  <si>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</si>
  <si>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</si>
  <si>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</si>
  <si>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</si>
  <si>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</si>
  <si>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</si>
  <si>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</si>
  <si>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</si>
  <si>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</si>
  <si>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</si>
  <si>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</si>
  <si>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</si>
  <si>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</si>
  <si>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</si>
  <si>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</si>
  <si>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</si>
  <si>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</si>
  <si>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</si>
  <si>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</si>
  <si>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</si>
  <si>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</si>
  <si>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</si>
  <si>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</si>
  <si>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</si>
  <si>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</si>
  <si>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</si>
  <si>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</si>
  <si>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</si>
  <si>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</si>
  <si>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</si>
  <si>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</si>
  <si>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</si>
  <si>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</si>
  <si>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</si>
  <si>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</si>
  <si>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</si>
  <si>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</si>
  <si>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</si>
  <si>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</si>
  <si>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</si>
  <si>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</si>
  <si>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</si>
  <si>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</si>
  <si>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</si>
  <si>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</si>
  <si>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</si>
  <si>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</si>
  <si>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</si>
  <si>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</si>
  <si>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</si>
  <si>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</si>
  <si>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</si>
  <si>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</si>
  <si>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</si>
  <si>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</si>
  <si>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</si>
  <si>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</si>
  <si>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</si>
  <si>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</si>
  <si>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</si>
  <si>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</si>
  <si>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</si>
  <si>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</si>
  <si>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</si>
  <si>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</si>
  <si>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</si>
  <si>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</si>
  <si>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</si>
  <si>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</si>
  <si>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</si>
  <si>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</si>
  <si>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</si>
  <si>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</si>
  <si>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</si>
  <si>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</si>
  <si>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</si>
  <si>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</si>
  <si>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</si>
  <si>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</si>
  <si>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</si>
  <si>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</si>
  <si>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</si>
  <si>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</si>
  <si>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</si>
  <si>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</si>
  <si>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</si>
  <si>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</si>
  <si>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</si>
  <si>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</si>
  <si>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</si>
  <si>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</si>
  <si>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</si>
  <si>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</si>
  <si>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</si>
  <si>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</si>
  <si>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</si>
  <si>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</si>
  <si>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</si>
  <si>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</si>
  <si>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</si>
  <si>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</si>
  <si>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</si>
  <si>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</si>
  <si>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</si>
  <si>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</si>
  <si>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</si>
  <si>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</si>
  <si>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</si>
  <si>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</si>
  <si>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</si>
  <si>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</si>
  <si>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</si>
  <si>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</si>
  <si>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</si>
  <si>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</si>
  <si>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</si>
  <si>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</si>
  <si>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</si>
  <si>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</si>
  <si>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</si>
  <si>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</si>
  <si>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</si>
  <si>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</si>
  <si>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</si>
  <si>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</si>
  <si>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</si>
  <si>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</si>
  <si>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</si>
  <si>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</si>
  <si>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</si>
  <si>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</si>
  <si>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</si>
  <si>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</si>
  <si>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</si>
  <si>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</si>
  <si>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</si>
  <si>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</si>
  <si>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</si>
  <si>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</si>
  <si>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</si>
  <si>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</si>
  <si>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</si>
  <si>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</si>
  <si>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</si>
  <si>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</si>
  <si>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</si>
  <si>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</si>
  <si>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</si>
  <si>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</si>
  <si>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</si>
  <si>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</si>
  <si>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</si>
  <si>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</si>
  <si>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</si>
  <si>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</si>
  <si>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</si>
  <si>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</si>
  <si>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</si>
  <si>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</si>
  <si>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</si>
  <si>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</si>
  <si>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</si>
  <si>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</si>
  <si>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</si>
  <si>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</si>
  <si>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</si>
  <si>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</si>
  <si>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</si>
  <si>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</si>
  <si>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</si>
  <si>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</si>
  <si>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</si>
  <si>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</si>
  <si>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</si>
  <si>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</si>
  <si>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</si>
  <si>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</si>
  <si>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</si>
  <si>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</si>
  <si>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</si>
  <si>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</si>
  <si>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</si>
  <si>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</si>
  <si>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</si>
  <si>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</si>
  <si>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</si>
  <si>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</si>
  <si>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</si>
  <si>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</si>
  <si>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</si>
  <si>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</si>
  <si>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</si>
  <si>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</si>
  <si>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</si>
  <si>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</si>
  <si>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</si>
  <si>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</si>
  <si>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</si>
  <si>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</si>
  <si>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</si>
  <si>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</si>
  <si>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 xml:space="preserve"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</si>
  <si>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</si>
  <si>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</si>
  <si>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</si>
  <si>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</si>
  <si>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</si>
  <si>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 xml:space="preserve"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</si>
  <si>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</si>
  <si>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</si>
  <si>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</si>
  <si>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</si>
  <si>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</si>
  <si>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 xml:space="preserve">INTERIÉROVÉ DVERE DREVENÉS MRIEŽKOU 500x300mm  OTVÁRAVÉ, JEDNOKRÍDLOVÉ  OSADENIE: 3 -BODOVÉ DVERNÉ ZÁVESY  PLNÉ,FARBU URČÍ ARCHITEKT_x000d_
700 x 1970mm   presná špecifikácia pol. D10</t>
  </si>
  <si>
    <t>986729311</t>
  </si>
  <si>
    <t xml:space="preserve"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</si>
  <si>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</si>
  <si>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</si>
  <si>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</si>
  <si>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 xml:space="preserve"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</si>
  <si>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</si>
  <si>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</si>
  <si>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</si>
  <si>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</si>
  <si>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</si>
  <si>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</si>
  <si>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</si>
  <si>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</si>
  <si>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</si>
  <si>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</si>
  <si>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</si>
  <si>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</si>
  <si>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</si>
  <si>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</si>
  <si>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</si>
  <si>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</si>
  <si>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</si>
  <si>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</si>
  <si>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 xml:space="preserve"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</si>
  <si>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</si>
  <si>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</si>
  <si>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</si>
  <si>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</si>
  <si>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</si>
  <si>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</si>
  <si>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</si>
  <si>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</si>
  <si>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</si>
  <si>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</si>
  <si>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</si>
  <si>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</si>
  <si>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</si>
  <si>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</si>
  <si>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</si>
  <si>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</si>
  <si>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</si>
  <si>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</si>
  <si>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</si>
  <si>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</si>
  <si>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</si>
  <si>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</si>
  <si>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</si>
  <si>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</si>
  <si>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</si>
  <si>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</si>
  <si>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</si>
  <si>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</si>
  <si>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</si>
  <si>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</si>
  <si>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</si>
  <si>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</si>
  <si>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</si>
  <si>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</si>
  <si>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</si>
  <si>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</si>
  <si>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</si>
  <si>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</si>
  <si>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</si>
  <si>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</si>
  <si>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</si>
  <si>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</si>
  <si>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</si>
  <si>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</si>
  <si>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</si>
  <si>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</si>
  <si>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</si>
  <si>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</si>
  <si>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</si>
  <si>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</si>
  <si>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</si>
  <si>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</si>
  <si>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</si>
  <si>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</si>
  <si>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</si>
  <si>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</si>
  <si>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</si>
  <si>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</si>
  <si>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</si>
  <si>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</si>
  <si>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</si>
  <si>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</si>
  <si>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</si>
  <si>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</si>
  <si>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</si>
  <si>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</si>
  <si>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</si>
  <si>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</si>
  <si>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</si>
  <si>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</si>
  <si>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</si>
  <si>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</si>
  <si>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</si>
  <si>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</si>
  <si>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</si>
  <si>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 xml:space="preserve"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</si>
  <si>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</si>
  <si>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</si>
  <si>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</si>
  <si>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</si>
  <si>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</si>
  <si>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</si>
  <si>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</si>
  <si>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</si>
  <si>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</si>
  <si>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</si>
  <si>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</si>
  <si>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</si>
  <si>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</si>
  <si>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</si>
  <si>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</si>
  <si>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</si>
  <si>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</si>
  <si>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</si>
  <si>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</si>
  <si>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</si>
  <si>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</si>
  <si>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</si>
  <si>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 xml:space="preserve"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</si>
  <si>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</si>
  <si>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</si>
  <si>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</si>
  <si>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</si>
  <si>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</si>
  <si>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</si>
  <si>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</si>
  <si>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</si>
  <si>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</si>
  <si>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</si>
  <si>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</si>
  <si>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</si>
  <si>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</si>
  <si>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</si>
  <si>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</si>
  <si>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</si>
  <si>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</si>
  <si>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</si>
  <si>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</si>
  <si>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</si>
  <si>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</si>
  <si>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</si>
  <si>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</si>
  <si>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</si>
  <si>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</si>
  <si>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</si>
  <si>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</si>
  <si>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</si>
  <si>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</si>
  <si>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</si>
  <si>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</si>
  <si>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</si>
  <si>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</si>
  <si>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</si>
  <si>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</si>
  <si>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</si>
  <si>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</si>
  <si>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>D2 - Zariadenie č.3 – vetranie časti K</t>
  </si>
  <si>
    <t>Zariadenie č.3 – vetranie časti K</t>
  </si>
  <si>
    <t>Pol261</t>
  </si>
  <si>
    <t>Zariadenie č.: 3.1 VZT jednotka Prívod / odvod: 2 390 / 2 390 m3/h Filtrácia: G4+F7 / M5 UK: el. ohrievač 15,0 (3,9) kW EL: 400 V / 50 Hz / 17,2 kW / 25,2 A Hmotnosť: 380 kg Regulácia: Digireg DVAV</t>
  </si>
  <si>
    <t>1452802016</t>
  </si>
  <si>
    <t>-300110889</t>
  </si>
  <si>
    <t>1954573023</t>
  </si>
  <si>
    <t>-1764132124</t>
  </si>
  <si>
    <t>-616820941</t>
  </si>
  <si>
    <t>-843310965</t>
  </si>
  <si>
    <t>1609154528</t>
  </si>
  <si>
    <t>1110954005</t>
  </si>
  <si>
    <t>-525831650</t>
  </si>
  <si>
    <t>Pol262</t>
  </si>
  <si>
    <t>DN 315 regulačná klapka kruhová</t>
  </si>
  <si>
    <t>-133234110</t>
  </si>
  <si>
    <t>2089558299</t>
  </si>
  <si>
    <t>Pol263</t>
  </si>
  <si>
    <t>DN 160 regulačná klapka kruhová</t>
  </si>
  <si>
    <t>-1438611934</t>
  </si>
  <si>
    <t>Pol264</t>
  </si>
  <si>
    <t>DN 125 regulačná klapka kruhová</t>
  </si>
  <si>
    <t>-646805458</t>
  </si>
  <si>
    <t>-437341845</t>
  </si>
  <si>
    <t>1746858706</t>
  </si>
  <si>
    <t>1410789377</t>
  </si>
  <si>
    <t>Pol265</t>
  </si>
  <si>
    <t xml:space="preserve">Hranaté potrubie 	450	350	1600	100_x000d_
</t>
  </si>
  <si>
    <t>1666743346</t>
  </si>
  <si>
    <t>-864986363</t>
  </si>
  <si>
    <t>Pol266</t>
  </si>
  <si>
    <t xml:space="preserve">Hranaté potrubie 	400	400	1600	35_x000d_
</t>
  </si>
  <si>
    <t>485000493</t>
  </si>
  <si>
    <t>604742077</t>
  </si>
  <si>
    <t>-1873525832</t>
  </si>
  <si>
    <t>1316584354</t>
  </si>
  <si>
    <t>-463043788</t>
  </si>
  <si>
    <t>780451100</t>
  </si>
  <si>
    <t>Pol267</t>
  </si>
  <si>
    <t xml:space="preserve">SPIRO potrubie	225			30_x000d_
</t>
  </si>
  <si>
    <t>-1704599961</t>
  </si>
  <si>
    <t>590645609</t>
  </si>
  <si>
    <t>Pol268</t>
  </si>
  <si>
    <t xml:space="preserve">SPIRO potrubie	160			30_x000d_
</t>
  </si>
  <si>
    <t>2064119857</t>
  </si>
  <si>
    <t>Pol269</t>
  </si>
  <si>
    <t>-127833130</t>
  </si>
  <si>
    <t>Pol270</t>
  </si>
  <si>
    <t>400x75 dvojradová výustka pre kruhové potrubie + regulácia</t>
  </si>
  <si>
    <t>979610226</t>
  </si>
  <si>
    <t>-1425746679</t>
  </si>
  <si>
    <t>Pol271</t>
  </si>
  <si>
    <t>200x75 dvojradová výustka pre kruhové potrubie + regulácia</t>
  </si>
  <si>
    <t>1413020009</t>
  </si>
  <si>
    <t>-721760340</t>
  </si>
  <si>
    <t>Pol272</t>
  </si>
  <si>
    <t>400x200 dverová mriežka s rámčekom</t>
  </si>
  <si>
    <t>-447885539</t>
  </si>
  <si>
    <t>-1819053080</t>
  </si>
  <si>
    <t>-1566075007</t>
  </si>
  <si>
    <t>-129464540</t>
  </si>
  <si>
    <t>Pol273</t>
  </si>
  <si>
    <t>Zariadenie č.: 6.1 Vonkajšia CHL VRF jednotka QCH / QUK: 18,0 / 18,0 kW EL: 400 V / 50 Hz / 8,8 A Hmotnosť: 119 kg Chladivo: R410a (7,2kg)</t>
  </si>
  <si>
    <t>1469644929</t>
  </si>
  <si>
    <t>Pol274</t>
  </si>
  <si>
    <t>konzola pre osadenie na fasádu / terén</t>
  </si>
  <si>
    <t>1106360853</t>
  </si>
  <si>
    <t>Pol275</t>
  </si>
  <si>
    <t>Zariadenie č.: 6.2 Vnútorná nástenná CHL VRF jednotka QCH / QUK: 9,0 / 10,0 kW EL: 230 V / 50 Hz Hmotnosť: 18 kg Chladivo: R410</t>
  </si>
  <si>
    <t>-310777461</t>
  </si>
  <si>
    <t>Pol276</t>
  </si>
  <si>
    <t>Káblový ovládač dotykový</t>
  </si>
  <si>
    <t>-1386841918</t>
  </si>
  <si>
    <t>Pol277</t>
  </si>
  <si>
    <t>refnet</t>
  </si>
  <si>
    <t>-1657473108</t>
  </si>
  <si>
    <t>xxx</t>
  </si>
  <si>
    <t>-191033410</t>
  </si>
  <si>
    <t>Pol278</t>
  </si>
  <si>
    <t xml:space="preserve">Cu potrubie prediz.	19,1			15_x000d_
</t>
  </si>
  <si>
    <t>957813587</t>
  </si>
  <si>
    <t>Pol279</t>
  </si>
  <si>
    <t xml:space="preserve">Cu potrubie prediz.	15,9			15_x000d_
</t>
  </si>
  <si>
    <t>-1104571830</t>
  </si>
  <si>
    <t>Pol280</t>
  </si>
  <si>
    <t xml:space="preserve">Cu potrubie prediz.	9,5			15_x000d_
</t>
  </si>
  <si>
    <t>1816409943</t>
  </si>
  <si>
    <t>-2034240954</t>
  </si>
  <si>
    <t>Pol281</t>
  </si>
  <si>
    <t>1182286573</t>
  </si>
  <si>
    <t>Pol282</t>
  </si>
  <si>
    <t>Chladivo R410a</t>
  </si>
  <si>
    <t>1218380279</t>
  </si>
  <si>
    <t>462669193</t>
  </si>
  <si>
    <t>Pol283</t>
  </si>
  <si>
    <t>Izolácia pre Cu potrubie 19,1 s UV odolnosťou</t>
  </si>
  <si>
    <t>-1177686918</t>
  </si>
  <si>
    <t>Pol284</t>
  </si>
  <si>
    <t>Izolácia pre Cu potrubie 9,5 s UV odolnosťou</t>
  </si>
  <si>
    <t>-1966187760</t>
  </si>
  <si>
    <t>-878365938</t>
  </si>
  <si>
    <t>-766782435</t>
  </si>
  <si>
    <t>1488510482</t>
  </si>
  <si>
    <t>-2051245146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</si>
  <si>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</si>
  <si>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</si>
  <si>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</si>
  <si>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</si>
  <si>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</si>
  <si>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</si>
  <si>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</si>
  <si>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</si>
  <si>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</si>
  <si>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</si>
  <si>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</si>
  <si>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</si>
  <si>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</si>
  <si>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</si>
  <si>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</si>
  <si>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</si>
  <si>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</si>
  <si>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</si>
  <si>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</si>
  <si>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</si>
  <si>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</si>
  <si>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</si>
  <si>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</si>
  <si>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</si>
  <si>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</si>
  <si>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</si>
  <si>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</si>
  <si>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</si>
  <si>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</si>
  <si>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</si>
  <si>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</si>
  <si>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</si>
  <si>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</si>
  <si>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</si>
  <si>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</si>
  <si>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</si>
  <si>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</si>
  <si>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</si>
  <si>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</si>
  <si>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</si>
  <si>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</si>
  <si>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</si>
  <si>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</si>
  <si>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</si>
  <si>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</si>
  <si>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</si>
  <si>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 xml:space="preserve">Podruž. mat / WAGO-svorky,sádra,klince,štítky, pásky, natlkacie skrut.,.... /  (percentuálny podiel)</t>
  </si>
  <si>
    <t>1447423023</t>
  </si>
  <si>
    <t>Pol182</t>
  </si>
  <si>
    <t xml:space="preserve"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</si>
  <si>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</si>
  <si>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</si>
  <si>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</si>
  <si>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</si>
  <si>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</si>
  <si>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</si>
  <si>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</si>
  <si>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</si>
  <si>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</si>
  <si>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</si>
  <si>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</si>
  <si>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Svietidlo LED,18W 830 IP44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</si>
  <si>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</si>
  <si>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</si>
  <si>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</si>
  <si>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</si>
  <si>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</si>
  <si>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</si>
  <si>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</si>
  <si>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</si>
  <si>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</si>
  <si>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</si>
  <si>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</si>
  <si>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</si>
  <si>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</si>
  <si>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</si>
  <si>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</si>
  <si>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</si>
  <si>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</si>
  <si>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</si>
  <si>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</si>
  <si>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</si>
  <si>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</si>
  <si>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</si>
  <si>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</si>
  <si>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</si>
  <si>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</si>
  <si>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</si>
  <si>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</si>
  <si>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</si>
  <si>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</si>
  <si>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</si>
  <si>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</si>
  <si>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</si>
  <si>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</si>
  <si>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</si>
  <si>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</si>
  <si>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</si>
  <si>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</si>
  <si>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</si>
  <si>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</si>
  <si>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</si>
  <si>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</si>
  <si>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</si>
  <si>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</si>
  <si>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</si>
  <si>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</si>
  <si>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</si>
  <si>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</si>
  <si>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</si>
  <si>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</si>
  <si>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</si>
  <si>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</si>
  <si>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</si>
  <si>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</si>
  <si>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</si>
  <si>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</si>
  <si>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</si>
  <si>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</si>
  <si>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</si>
  <si>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</si>
  <si>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</si>
  <si>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</si>
  <si>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</si>
  <si>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</si>
  <si>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</si>
  <si>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</si>
  <si>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</si>
  <si>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</si>
  <si>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</si>
  <si>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</si>
  <si>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</si>
  <si>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</si>
  <si>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</si>
  <si>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</si>
  <si>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</si>
  <si>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</si>
  <si>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</si>
  <si>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</si>
  <si>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</si>
  <si>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</si>
  <si>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</si>
  <si>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</si>
  <si>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</si>
  <si>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</si>
  <si>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</si>
  <si>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</si>
  <si>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</si>
  <si>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</si>
  <si>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</si>
  <si>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</si>
  <si>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</si>
  <si>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</si>
  <si>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</si>
  <si>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</si>
  <si>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</si>
  <si>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</si>
  <si>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</si>
  <si>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</si>
  <si>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</si>
  <si>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</si>
  <si>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</si>
  <si>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</si>
  <si>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</si>
  <si>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</si>
  <si>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</si>
  <si>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</si>
  <si>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</si>
  <si>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</si>
  <si>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</si>
  <si>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</si>
  <si>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</si>
  <si>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</si>
  <si>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</si>
  <si>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</si>
  <si>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</si>
  <si>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</si>
  <si>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</si>
  <si>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</si>
  <si>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</si>
  <si>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</si>
  <si>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</si>
  <si>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</si>
  <si>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</si>
  <si>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</si>
  <si>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</si>
  <si>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</si>
  <si>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</si>
  <si>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</si>
  <si>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</si>
  <si>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 xml:space="preserve"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</si>
  <si>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</si>
  <si>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</si>
  <si>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</si>
  <si>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</si>
  <si>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</si>
  <si>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</si>
  <si>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</si>
  <si>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</si>
  <si>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</si>
  <si>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</si>
  <si>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</si>
  <si>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</si>
  <si>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</si>
  <si>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</si>
  <si>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</si>
  <si>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</si>
  <si>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</si>
  <si>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-1089034035</t>
  </si>
  <si>
    <t>Batéria sprchová podomietková páková, priemer 150 mm, bez sprchovej sady, chróm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</si>
  <si>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</si>
  <si>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</si>
  <si>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</si>
  <si>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</si>
  <si>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</si>
  <si>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</si>
  <si>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</si>
  <si>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</si>
  <si>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</si>
  <si>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</si>
  <si>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</si>
  <si>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</si>
  <si>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</si>
  <si>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</si>
  <si>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</si>
  <si>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</si>
  <si>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</si>
  <si>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</si>
  <si>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</si>
  <si>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</si>
  <si>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</si>
  <si>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</si>
  <si>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</si>
  <si>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</si>
  <si>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</si>
  <si>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</si>
  <si>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</si>
  <si>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</si>
  <si>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</si>
  <si>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</si>
  <si>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</si>
  <si>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</si>
  <si>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</si>
  <si>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</si>
  <si>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</si>
  <si>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</si>
  <si>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</si>
  <si>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</si>
  <si>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</si>
  <si>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</si>
  <si>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</si>
  <si>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</si>
  <si>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</si>
  <si>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</si>
  <si>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</si>
  <si>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</si>
  <si>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</si>
  <si>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</si>
  <si>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</si>
  <si>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</si>
  <si>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</si>
  <si>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</si>
  <si>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</si>
  <si>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</si>
  <si>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</si>
  <si>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</si>
  <si>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</si>
  <si>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</si>
  <si>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</si>
  <si>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</si>
  <si>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</si>
  <si>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</si>
  <si>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</si>
  <si>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</si>
  <si>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</si>
  <si>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</si>
  <si>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</si>
  <si>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</si>
  <si>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</si>
  <si>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</si>
  <si>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</si>
  <si>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</si>
  <si>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</si>
  <si>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</si>
  <si>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</si>
  <si>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</si>
  <si>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</si>
  <si>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</si>
  <si>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</si>
  <si>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</si>
  <si>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</si>
  <si>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</si>
  <si>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</si>
  <si>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</si>
  <si>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</si>
  <si>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</si>
  <si>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</si>
  <si>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</si>
  <si>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</si>
  <si>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</si>
  <si>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</si>
  <si>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</si>
  <si>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</si>
  <si>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</si>
  <si>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</si>
  <si>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</si>
  <si>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</si>
  <si>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</si>
  <si>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</si>
  <si>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</si>
  <si>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</si>
  <si>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</si>
  <si>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</si>
  <si>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</si>
  <si>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</si>
  <si>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</si>
  <si>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</si>
  <si>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</si>
  <si>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</si>
  <si>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</si>
  <si>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</si>
  <si>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</si>
  <si>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</si>
  <si>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</si>
  <si>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</si>
  <si>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</si>
  <si>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</si>
  <si>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</si>
  <si>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</si>
  <si>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</si>
  <si>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</si>
  <si>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</si>
  <si>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</si>
  <si>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</si>
  <si>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</si>
  <si>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</si>
  <si>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</si>
  <si>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</si>
  <si>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</si>
  <si>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</si>
  <si>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</si>
  <si>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</si>
  <si>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</si>
  <si>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</si>
  <si>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</si>
  <si>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</si>
  <si>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</si>
  <si>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</si>
  <si>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</si>
  <si>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</si>
  <si>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</si>
  <si>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</si>
  <si>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</si>
  <si>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</si>
  <si>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</si>
  <si>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</si>
  <si>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</si>
  <si>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</si>
  <si>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</si>
  <si>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</si>
  <si>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</si>
  <si>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</si>
  <si>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</si>
  <si>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</si>
  <si>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</si>
  <si>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</si>
  <si>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</si>
  <si>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</si>
  <si>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</si>
  <si>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</si>
  <si>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</si>
  <si>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</si>
  <si>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</si>
  <si>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</si>
  <si>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</si>
  <si>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</si>
  <si>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</si>
  <si>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</si>
  <si>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</si>
  <si>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</si>
  <si>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</si>
  <si>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</si>
  <si>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</si>
  <si>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</si>
  <si>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</si>
  <si>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</si>
  <si>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</si>
  <si>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</si>
  <si>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</si>
  <si>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</si>
  <si>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</si>
  <si>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</si>
  <si>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</si>
  <si>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</si>
  <si>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</si>
  <si>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</si>
  <si>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</si>
  <si>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</si>
  <si>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</si>
  <si>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</si>
  <si>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</si>
  <si>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</si>
  <si>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</si>
  <si>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</si>
  <si>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</si>
  <si>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</si>
  <si>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</si>
  <si>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</si>
  <si>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</si>
  <si>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</si>
  <si>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</si>
  <si>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</si>
  <si>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</si>
  <si>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</si>
  <si>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</si>
  <si>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</si>
  <si>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</si>
  <si>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</si>
  <si>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</si>
  <si>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</si>
  <si>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</si>
  <si>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</si>
  <si>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</si>
  <si>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</si>
  <si>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</si>
  <si>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</si>
  <si>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</si>
  <si>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</si>
  <si>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</si>
  <si>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</si>
  <si>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</si>
  <si>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</si>
  <si>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</si>
  <si>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</si>
  <si>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</si>
  <si>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</si>
  <si>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</si>
  <si>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</si>
  <si>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</si>
  <si>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</si>
  <si>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</si>
  <si>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</si>
  <si>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</si>
  <si>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</si>
  <si>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</si>
  <si>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</si>
  <si>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</si>
  <si>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</si>
  <si>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</si>
  <si>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</si>
  <si>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</si>
  <si>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</si>
  <si>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</si>
  <si>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</si>
  <si>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</si>
  <si>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</si>
  <si>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</si>
  <si>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</si>
  <si>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</si>
  <si>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</si>
  <si>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</si>
  <si>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</si>
  <si>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</si>
  <si>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</si>
  <si>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</si>
  <si>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</si>
  <si>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</si>
  <si>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Svietidlo LED 24W 830 IP44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</si>
  <si>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</si>
  <si>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</si>
  <si>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</si>
  <si>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</si>
  <si>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</si>
  <si>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</si>
  <si>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</si>
  <si>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</si>
  <si>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</si>
  <si>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</si>
  <si>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</si>
  <si>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</si>
  <si>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</si>
  <si>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</si>
  <si>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</si>
  <si>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</si>
  <si>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</si>
  <si>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č.4 – vetranie časti U</t>
  </si>
  <si>
    <t>Zariadenie č.4 – vetranie časti U</t>
  </si>
  <si>
    <t>Pol285</t>
  </si>
  <si>
    <t>Zariadenie č.: 4.1 VZT jednotka Prívod / odvod: 480 / 480 m3/h Filtrácia: G4(resp. F7) / G4 EL: 230 V / 50 Hz / 0,27 + 1,77 kW Hmotnosť: 56 kg Regulácia: vlastná</t>
  </si>
  <si>
    <t>-19705204</t>
  </si>
  <si>
    <t>Pol286</t>
  </si>
  <si>
    <t>predohrev vzduchu</t>
  </si>
  <si>
    <t>-1510962281</t>
  </si>
  <si>
    <t>Pol287</t>
  </si>
  <si>
    <t>sifón</t>
  </si>
  <si>
    <t>-1511516171</t>
  </si>
  <si>
    <t>Pol288</t>
  </si>
  <si>
    <t>DN 180 rýchloupínacia spona</t>
  </si>
  <si>
    <t>-1374298996</t>
  </si>
  <si>
    <t>Pol289</t>
  </si>
  <si>
    <t>200/25 mm tlmič hluku flex.</t>
  </si>
  <si>
    <t>1242086116</t>
  </si>
  <si>
    <t>Pol290</t>
  </si>
  <si>
    <t>DN 250 výfukový kus so sitom</t>
  </si>
  <si>
    <t>129883079</t>
  </si>
  <si>
    <t>140816969</t>
  </si>
  <si>
    <t>Pol291</t>
  </si>
  <si>
    <t xml:space="preserve">SPIRO potrubie	250			100_x000d_
</t>
  </si>
  <si>
    <t>-697209856</t>
  </si>
  <si>
    <t>Pol292</t>
  </si>
  <si>
    <t xml:space="preserve">SPIRO potrubie	200			25_x000d_
</t>
  </si>
  <si>
    <t>1832885</t>
  </si>
  <si>
    <t>Pol293</t>
  </si>
  <si>
    <t xml:space="preserve">SPIRO potrubie	180			100_x000d_
</t>
  </si>
  <si>
    <t>-1184959308</t>
  </si>
  <si>
    <t>-1887251944</t>
  </si>
  <si>
    <t>-1604197307</t>
  </si>
  <si>
    <t>Pol294</t>
  </si>
  <si>
    <t xml:space="preserve">FLEX	250_x000d_
</t>
  </si>
  <si>
    <t>1972987498</t>
  </si>
  <si>
    <t>Pol295</t>
  </si>
  <si>
    <t>-1137854820</t>
  </si>
  <si>
    <t>Pol296</t>
  </si>
  <si>
    <t xml:space="preserve">FLEX	160_x000d_
</t>
  </si>
  <si>
    <t>-683998200</t>
  </si>
  <si>
    <t>Pol297</t>
  </si>
  <si>
    <t xml:space="preserve">FLEX	125_x000d_
</t>
  </si>
  <si>
    <t>1234131318</t>
  </si>
  <si>
    <t>138210197</t>
  </si>
  <si>
    <t>Pol298</t>
  </si>
  <si>
    <t>300x300 vírivá stropná výustka + 300-160 pretlaková komora</t>
  </si>
  <si>
    <t>-1375333395</t>
  </si>
  <si>
    <t>Pol299</t>
  </si>
  <si>
    <t>-1478663598</t>
  </si>
  <si>
    <t>Pol300</t>
  </si>
  <si>
    <t>307446314</t>
  </si>
  <si>
    <t>Pol301</t>
  </si>
  <si>
    <t>200x200 stenová mriežka + montážny rámik</t>
  </si>
  <si>
    <t>1989344459</t>
  </si>
  <si>
    <t>-994495878</t>
  </si>
  <si>
    <t>-1381253092</t>
  </si>
  <si>
    <t>Pol302</t>
  </si>
  <si>
    <t>-222816184</t>
  </si>
  <si>
    <t>1508424976</t>
  </si>
  <si>
    <t>-464193936</t>
  </si>
  <si>
    <t>561282607</t>
  </si>
  <si>
    <t>-1912156615</t>
  </si>
  <si>
    <t>-671454935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</si>
  <si>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</si>
  <si>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</si>
  <si>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</si>
  <si>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</si>
  <si>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</si>
  <si>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</si>
  <si>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</si>
  <si>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</si>
  <si>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</si>
  <si>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</si>
  <si>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</si>
  <si>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</si>
  <si>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</si>
  <si>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</si>
  <si>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</si>
  <si>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</si>
  <si>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</si>
  <si>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</si>
  <si>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</si>
  <si>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</si>
  <si>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</si>
  <si>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</si>
  <si>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</si>
  <si>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</si>
  <si>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</si>
  <si>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</si>
  <si>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</si>
  <si>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</si>
  <si>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</si>
  <si>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</si>
  <si>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</si>
  <si>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</si>
  <si>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</si>
  <si>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</si>
  <si>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</si>
  <si>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</si>
  <si>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</si>
  <si>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</si>
  <si>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</si>
  <si>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 xml:space="preserve">Guľový uzáver pre vodu  1/2" FF, páčka, niklovaná mosadz</t>
  </si>
  <si>
    <t>-334126561</t>
  </si>
  <si>
    <t>-448508524</t>
  </si>
  <si>
    <t>Guľový uzáver pre vodu , 1" FF, páčka, niklovaná mosadz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</si>
  <si>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</si>
  <si>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</si>
  <si>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</si>
  <si>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</si>
  <si>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</si>
  <si>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</si>
  <si>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</si>
  <si>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</si>
  <si>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</si>
  <si>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</si>
  <si>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</si>
  <si>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</si>
  <si>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</si>
  <si>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</si>
  <si>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</si>
  <si>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</si>
  <si>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</si>
  <si>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</si>
  <si>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</si>
  <si>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</si>
  <si>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</si>
  <si>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</si>
  <si>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</si>
  <si>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</si>
  <si>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</si>
  <si>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</si>
  <si>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</si>
  <si>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</si>
  <si>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</si>
  <si>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</si>
  <si>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</si>
  <si>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</si>
  <si>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</si>
  <si>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</si>
  <si>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</si>
  <si>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</si>
  <si>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</si>
  <si>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</si>
  <si>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</si>
  <si>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</si>
  <si>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</si>
  <si>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</si>
  <si>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</si>
  <si>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</si>
  <si>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</si>
  <si>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</si>
  <si>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</si>
  <si>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</si>
  <si>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</si>
  <si>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</si>
  <si>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</si>
  <si>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</si>
  <si>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</si>
  <si>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</si>
  <si>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</si>
  <si>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</si>
  <si>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</si>
  <si>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</si>
  <si>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</si>
  <si>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</si>
  <si>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</si>
  <si>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</si>
  <si>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</si>
  <si>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</si>
  <si>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</si>
  <si>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</si>
  <si>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</si>
  <si>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</si>
  <si>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</si>
  <si>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</si>
  <si>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</si>
  <si>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</si>
  <si>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</si>
  <si>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</si>
  <si>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</si>
  <si>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</si>
  <si>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</si>
  <si>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</si>
  <si>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</si>
  <si>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</si>
  <si>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</si>
  <si>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</si>
  <si>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</si>
  <si>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</si>
  <si>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</si>
  <si>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</si>
  <si>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</si>
  <si>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</si>
  <si>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</si>
  <si>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</si>
  <si>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</si>
  <si>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</si>
  <si>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</si>
  <si>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</si>
  <si>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</si>
  <si>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</si>
  <si>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</si>
  <si>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</si>
  <si>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</si>
  <si>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</si>
  <si>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</si>
  <si>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</si>
  <si>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</si>
  <si>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</si>
  <si>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</si>
  <si>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</si>
  <si>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</si>
  <si>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</si>
  <si>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</si>
  <si>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</si>
  <si>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</si>
  <si>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</si>
  <si>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</si>
  <si>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</si>
  <si>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</si>
  <si>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</si>
  <si>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</si>
  <si>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</si>
  <si>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</si>
  <si>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</si>
  <si>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</si>
  <si>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</si>
  <si>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</si>
  <si>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</si>
  <si>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</si>
  <si>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</si>
  <si>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</si>
  <si>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</si>
  <si>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</si>
  <si>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</si>
  <si>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</si>
  <si>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</si>
  <si>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</si>
  <si>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</si>
  <si>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</si>
  <si>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</si>
  <si>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</si>
  <si>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</si>
  <si>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</si>
  <si>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</si>
  <si>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</si>
  <si>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</si>
  <si>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</si>
  <si>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</si>
  <si>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</si>
  <si>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</si>
  <si>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</si>
  <si>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</si>
  <si>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</si>
  <si>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</si>
  <si>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</si>
  <si>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</si>
  <si>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</si>
  <si>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</si>
  <si>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</si>
  <si>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</si>
  <si>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</si>
  <si>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</si>
  <si>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</si>
  <si>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</si>
  <si>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</si>
  <si>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</si>
  <si>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</si>
  <si>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</si>
  <si>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</si>
  <si>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</si>
  <si>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</si>
  <si>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</si>
  <si>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</si>
  <si>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</si>
  <si>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</si>
  <si>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</si>
  <si>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</si>
  <si>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</si>
  <si>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</si>
  <si>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</si>
  <si>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</si>
  <si>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</si>
  <si>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</si>
  <si>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</si>
  <si>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</si>
  <si>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</si>
  <si>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</si>
  <si>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</si>
  <si>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</si>
  <si>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</si>
  <si>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</si>
  <si>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</si>
  <si>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</si>
  <si>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</si>
  <si>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</si>
  <si>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</si>
  <si>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</si>
  <si>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</si>
  <si>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</si>
  <si>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</si>
  <si>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</si>
  <si>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</si>
  <si>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</si>
  <si>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</si>
  <si>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</si>
  <si>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</si>
  <si>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</si>
  <si>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</si>
  <si>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</si>
  <si>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</si>
  <si>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</si>
  <si>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</si>
  <si>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</si>
  <si>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</si>
  <si>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</si>
  <si>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</si>
  <si>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</si>
  <si>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</si>
  <si>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</si>
  <si>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</si>
  <si>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</si>
  <si>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</si>
  <si>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</si>
  <si>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</si>
  <si>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</si>
  <si>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</si>
  <si>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</si>
  <si>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</si>
  <si>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</si>
  <si>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</si>
  <si>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</si>
  <si>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</si>
  <si>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</si>
  <si>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</si>
  <si>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</si>
  <si>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</si>
  <si>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</si>
  <si>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</si>
  <si>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</si>
  <si>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</si>
  <si>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</si>
  <si>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</si>
  <si>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</si>
  <si>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</si>
  <si>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</si>
  <si>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</si>
  <si>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</si>
  <si>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</si>
  <si>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</si>
  <si>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</si>
  <si>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</si>
  <si>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</si>
  <si>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</si>
  <si>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</si>
  <si>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</si>
  <si>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</si>
  <si>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</si>
  <si>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</si>
  <si>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</si>
  <si>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</si>
  <si>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</si>
  <si>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</si>
  <si>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</si>
  <si>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</si>
  <si>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</si>
  <si>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</si>
  <si>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</si>
  <si>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</si>
  <si>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</si>
  <si>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</si>
  <si>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</si>
  <si>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</si>
  <si>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</si>
  <si>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</si>
  <si>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</si>
  <si>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</si>
  <si>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</si>
  <si>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</si>
  <si>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</si>
  <si>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</si>
  <si>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</si>
  <si>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X - Krajinná architektúra</t>
  </si>
  <si>
    <t>1 - STROMY - výsadba</t>
  </si>
  <si>
    <t>183101215.S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</si>
  <si>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0,125 do 0,40 m3</t>
  </si>
  <si>
    <t>stromy-substrat</t>
  </si>
  <si>
    <t>univerzálny substrát s mykorhízou - aplikácia cca 150l/strom-výsadbová jama, bal 75 l (ľahký typ vzdušného substrátu, obohatený o symbiotické huby a zeolit, zloženie: borkovaná biela rašelina 70%, frézovaná biela rašelina 30%, zeolit ​​v 40 kg/m³, 6 druho</t>
  </si>
  <si>
    <t>185802114.S</t>
  </si>
  <si>
    <t>Hnojenie pôdy alebo trávnika s rozprestretím alebo rozdelením hnojiva v rovine alebo na svahu do 1:5 umelým hnojivom s rozdelením k jednotlivým rastlinám</t>
  </si>
  <si>
    <t>hnojivo-stromy</t>
  </si>
  <si>
    <t>Zásobné pomalyrozpustné hnojivo</t>
  </si>
  <si>
    <t>184102114.S</t>
  </si>
  <si>
    <t xml:space="preserve">Výsadba dreviny s balom do vopred vyhĺbenej jamky so zaliatím v rovine alebo na svahu do 1:5 pri priemere balu nad  400 do  500 mm</t>
  </si>
  <si>
    <t>strom1</t>
  </si>
  <si>
    <t>Acer campestre - javor poľný, o 14-16</t>
  </si>
  <si>
    <t>strom2</t>
  </si>
  <si>
    <t>Alnus incana - jelša sivá (kultivar ´Laciniata´), o 14-16</t>
  </si>
  <si>
    <t>strom3</t>
  </si>
  <si>
    <t>Fraxinus excelsior - jaseň štíhly (kultivar ´Atlas´), o 14-16</t>
  </si>
  <si>
    <t>strom4</t>
  </si>
  <si>
    <t>Malus sp. - ovocná - rodiaca jabloň (podpník: jabloň semenáč), o 14-16</t>
  </si>
  <si>
    <t>strom5</t>
  </si>
  <si>
    <t>Prunus avium - čerešňa vtáčia (kultivar ´Plena´), o 14-16</t>
  </si>
  <si>
    <t>strom6</t>
  </si>
  <si>
    <t>Pyrus communis - hruška obyčajná (kultivar ´Beech Hill´), o 14-16</t>
  </si>
  <si>
    <t>strom7</t>
  </si>
  <si>
    <t>Pyrus sp. - ovocná - rodiaca hruška (podpník: hruška planá), o 14-16</t>
  </si>
  <si>
    <t>strom8</t>
  </si>
  <si>
    <t>Quercus petraea - dub zimný, o 14-16</t>
  </si>
  <si>
    <t>strom9</t>
  </si>
  <si>
    <t>Tilia cordata - lipa malolistá (kultivar ´Roelvo´), o 14-16</t>
  </si>
  <si>
    <t>strom10</t>
  </si>
  <si>
    <t>Tilia cordata - lipa malolistá (kultivar ´Winter Orange´), o 14-16</t>
  </si>
  <si>
    <t>strom11</t>
  </si>
  <si>
    <t>Tilia cordata - lipa malolistá, o 14-16</t>
  </si>
  <si>
    <t>871223420.S</t>
  </si>
  <si>
    <t>Montáž plastových potrubí pre zavlažovací systém rozmeru D 65 (závlahová sonda k stromom)</t>
  </si>
  <si>
    <t>286110014800.S</t>
  </si>
  <si>
    <t>Flexibilná drenážna PVC-U rúra DN 65, perforovaná (závlahová sonda k stromom - 3b.m/strom, vrátane výplne - napr. štrk fr. 8-16)</t>
  </si>
  <si>
    <t>286520017300.S</t>
  </si>
  <si>
    <t>Zátka PVC pre drenážne rúry DN 65</t>
  </si>
  <si>
    <t>184202112.S</t>
  </si>
  <si>
    <t>Zakotvenie dreviny troma a viac kolmi s ochranou proti poškodeniu kmeňa v mieste vzoprenia pri priemere kolov do 100 mm pri dĺžke kolov do 2 m do 3 m</t>
  </si>
  <si>
    <t>PP-0712-0001-000</t>
  </si>
  <si>
    <t>Kôl drevený - s hrotom, O 6 cm, rozmery 250 x 6,0 cm</t>
  </si>
  <si>
    <t>PP-0712-0002-000</t>
  </si>
  <si>
    <t>Kôl drevený, polovičný - bez hrotu, rozmery 250 x 6,0 cm</t>
  </si>
  <si>
    <t>PP-5</t>
  </si>
  <si>
    <t>Viazacia sada na kotvenie stromov / 5m+0,5m</t>
  </si>
  <si>
    <t>184804111.S</t>
  </si>
  <si>
    <t>Ochrana drevín pred poškodením kosačkou plastovým chráničom</t>
  </si>
  <si>
    <t>mat_chranicka</t>
  </si>
  <si>
    <t>Flexibilná vzdušná pozdĺžne perforovaná chránička proti koseniu s integrovanými zámkami (0,2 x 21 x 36cm), vrátanie osadenia, hnedá - navrh. stromy v trávniku</t>
  </si>
  <si>
    <t>184804111.S2</t>
  </si>
  <si>
    <t xml:space="preserve">Ochrana drevín pred ohryzením zverou,  v rovine alebo na svahu do 1:5, chráničom  z trstiny alebo z umelej hmoty</t>
  </si>
  <si>
    <t>chranic</t>
  </si>
  <si>
    <t>chránička proti okusu a ohryzu - UV stabilizovaný polypropylén (PP) 100 % recyklovateľný, výška 100 cm, vzájomne nadpojená do požadovanej výšky, spájaná spojkami - 2x</t>
  </si>
  <si>
    <t>b.m</t>
  </si>
  <si>
    <t>chranic spojka</t>
  </si>
  <si>
    <t xml:space="preserve">spojka k chráničke proti okusu a ohryzu - UV stabilizovaný polypropylén (PP) 100 % recyklovateľný, dĺžka 120 mm, šírka 5 mm  - 10 ks/b.m</t>
  </si>
  <si>
    <t>184804113.S</t>
  </si>
  <si>
    <t>Ochrana drevín pred mrazom alebo slnečným žiarením, v rovine alebo na svahu do 1:5 - elastickým náterom</t>
  </si>
  <si>
    <t>ochr.nater</t>
  </si>
  <si>
    <t>elastický ochranný náter na kmene stromov - ochrana pred mrazom a slneč. žiarením (apl. dávka cca 0,25 kg/strom)</t>
  </si>
  <si>
    <t>184921116.S</t>
  </si>
  <si>
    <t>Položenie mulčovacej kôry v rovine alebo na svahu do 1:5</t>
  </si>
  <si>
    <t>mulc_mat</t>
  </si>
  <si>
    <t>mulčovací materiál - drevoštiepka/kôra, v hrúbke 10 cm, na ploche mulčovacej misy</t>
  </si>
  <si>
    <t>184801121.S</t>
  </si>
  <si>
    <t>Ošetrenie vysadených drevín, t. j. odburinenie s nakyprením alebo vypletie, odstránenie poškodených častí dreviny s prípadným zložením odpadu na hromady, naložením na dopravný prostriedok, odvozom do 20 km a so zložením solitérnych v rovine alebo na svahu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</si>
  <si>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</si>
  <si>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</si>
  <si>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</si>
  <si>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</si>
  <si>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</si>
  <si>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</si>
  <si>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</si>
  <si>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</si>
  <si>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2 - TRÁVNIK - pochôdzny - vnútorná časť areálu archeoskanzenu</t>
  </si>
  <si>
    <t>184802111.S</t>
  </si>
  <si>
    <t>Chemické odburinenie pôdy pred založením kultúry alebo trávnika alebo spevnených plôch výmery jednotlivo cez 20 m2 v rovine alebo na svahu do 1:5 postrekom naširoko</t>
  </si>
  <si>
    <t>252340000100.S</t>
  </si>
  <si>
    <t>Postrekový prípravok - totálny herbicíd na ničenie burín, 1l balenie</t>
  </si>
  <si>
    <t>vycistenie</t>
  </si>
  <si>
    <t>Vyčistenie plochy od stavebných zbytkov a odpadov</t>
  </si>
  <si>
    <t>185802113.S</t>
  </si>
  <si>
    <t>Hnojenie pôdy alebo trávnika s rozprestretím alebo rozdelením hnojiva v rovine alebo na svahu do 1:5 umelým hnojivom naširoko</t>
  </si>
  <si>
    <t>travn.hnojivo</t>
  </si>
  <si>
    <t>viaczložkové hnojivo so stabilizátorom dusíka - aplikačná dávka 25g / m²,(12+8+16)+3+ME - hnojivo s inhibítorom nitrifikácie DMPP a mikroelementami B,Fe a Zn</t>
  </si>
  <si>
    <t>adsorbcny subs</t>
  </si>
  <si>
    <t xml:space="preserve">adsorpčný substrát, dávka 1,5 kg/m2, zapracovať do pôdy kultivátorovaním </t>
  </si>
  <si>
    <t>183403114.S</t>
  </si>
  <si>
    <t>Obrobenie pôdy kultivátorovaním v rovine alebo na svahu do 1:5</t>
  </si>
  <si>
    <t>Založenie trávnika na pôde vopred pripravenej s pokosením, naložením, odvozom odpadu do 20 km a so zložením výsevom v rovine alebo na svahu v rovine do 1:5</t>
  </si>
  <si>
    <t>osivo</t>
  </si>
  <si>
    <t xml:space="preserve">trávne osivo - záťažová trávna zmes s ďatelinou, výsevok 35 g/m2 Zloženie:  Festuca arundinacea MERIDA 85%,  Lolium perenne RINGLES 10%,  Trifolium repens PIPOLINA 5% (referenčný typ: SPARRING NITRO - Záťažová trávna zmes s ďatelinou / Agrostis Trávniky S</t>
  </si>
  <si>
    <t>185803111.S</t>
  </si>
  <si>
    <t>Ošetrenie trávnika bez ohľadu na spôsob založenia, t.j. pokosenie so zhrabaním, naložením hrabanky na dopravný prostriedok s odvozom do 20 km a so zložením v rovine alebo na svahu do 1:5</t>
  </si>
  <si>
    <t>3 - TRÁVNIK - svahy obranného valu okolo vnútorného areálu archeoskanzenu</t>
  </si>
  <si>
    <t>184802311.S</t>
  </si>
  <si>
    <t>Chemické odburinenie pôdy pred založením kultúry alebo trávnika alebo spevnených plôch výmery jednotlivo cez 20 m2 na svahu nad 1:2 do 1:1 postrekom naširoko</t>
  </si>
  <si>
    <t>185802133.S</t>
  </si>
  <si>
    <t>Hnojenie pôdy alebo trávnika s rozprestretím alebo rozdelením hnojiva na svahu nad 1:2 do 1:1 umelým hnojivom naširoko</t>
  </si>
  <si>
    <t>183403115.S2</t>
  </si>
  <si>
    <t>Obrobenie pôdy kultivátorovaním na svahu nad 1:2 do 1:1</t>
  </si>
  <si>
    <t>183403353.S</t>
  </si>
  <si>
    <t xml:space="preserve">Obrobenie pôdy hrabaním na svahu  nad 1:2 do 1:1</t>
  </si>
  <si>
    <t>183403261.S2</t>
  </si>
  <si>
    <t>Obrobenie pôdy valcovaním na svahu nad 1:2 do 1:1</t>
  </si>
  <si>
    <t>180402113.S</t>
  </si>
  <si>
    <t>Založenie trávnika na pôde vopred pripravenej s pokosením, naložením, odvozom odpadu do 20 km a so zložením výsevom na svahu nad 1:2 do 1:1</t>
  </si>
  <si>
    <t xml:space="preserve">trávne osivo - parková zmes do sucha, výsevok: 30 g/m², vrátane 3% stratné, zloženie: kostrava červená Laroma 25 %, kostrava červená Tagera 20 %, kostrava tuhá Ridu/Borvina 15 %, mätonoh trváci Ahoj 15 %, mätonoh trváci Talon 15 %, lipnica lúčna Balin 10 </t>
  </si>
  <si>
    <t>185803113.S</t>
  </si>
  <si>
    <t xml:space="preserve">Ošetrenie trávnika bez ohľadu na spôsob založenia, t.j. pokosenie so zhrabaním, naložením hrabanky na dopravný prostriedok s odvozom do 20 km a so zložením na svahu  nad 1:2 do 1:1</t>
  </si>
  <si>
    <t>4 - TRÁVNIK - lúčny / bylinný charakter - vonkajšie plochy, okolie parkoviska</t>
  </si>
  <si>
    <t>111101103.S</t>
  </si>
  <si>
    <t>Odstránenie travín a tŕstia s príp. nutným premiestnením a uložením na hromady na vzdialenosť do 50 m, pri celkovej ploche nad 10000 m2</t>
  </si>
  <si>
    <t>111151331.S</t>
  </si>
  <si>
    <t>Kosenie trávnika cez 10000 m2 s naložením na dopravný prostriedok, odvozom do 20 km a so zložením lúčneho v rovine alebo na svahu do 1:5</t>
  </si>
  <si>
    <t>180401211.S</t>
  </si>
  <si>
    <t>Založenie trávnika na pôde vopred pripravenej s pokosením, naložením, odvozom odpadu do 20 km a so zložením lúčneho výsevom v rovine alebo na svahu v rovine do 1:5</t>
  </si>
  <si>
    <t xml:space="preserve">trávne osivo - druhovo obohatená ďatelinotrávna zmes, odporúčaný výsevok: 30 kg.ha-1, vrátane 3% stratné zloženie:  trávy 95 %: Alopecurus pratensis 12%, Arrhenatherum elatius 1%, Cynosurus cristatus 12%, Dactylis glomerata 4%, Festuca rubra trichophylla </t>
  </si>
  <si>
    <t>5 - TRÁVNIK - trávna zmes - pastevná krajinná zmes</t>
  </si>
  <si>
    <t xml:space="preserve">trávne osivo - pastevná krajinná zmes pre kone, odporúčaný výsevok: 30-40 kg.ha-1, vrátane 3% stratné zloženie:  timotejka lúčna (Phleum pratense) ´Sobol´ 29 %, kostrava lúčna (Festuca pratensis) ´Otava´ 28 %, kostrava červená dl. výbežkatá (Festuca rubra</t>
  </si>
  <si>
    <t>6 - KRY - krovité výsadby na vonkajšom obrannom vale (pôdopokryvné, zapojené výsadby)</t>
  </si>
  <si>
    <t>289971532.S</t>
  </si>
  <si>
    <t>Geobunky pre stabilizáciu podkladu z HDPE v sklone nad 1:2,5 do 1:1, výšky 100 mm, počet buniek nad 8 do 38/m2</t>
  </si>
  <si>
    <t>Poznámka k položke:_x000d_
Poznámka k položke: Zhotovenie je vrátane položenia a dodania geobuniek a kotviacich prvkov</t>
  </si>
  <si>
    <t>289971601.S</t>
  </si>
  <si>
    <t>Zásyp geobuniek pre stabilizáciu podkladu výšky do 200 mm</t>
  </si>
  <si>
    <t>Zemina pre terénne úpravy - zásypová - použije sa vhodná zemina z výkopov realizovaných pre iné realizačné práce spojené so zakladaním zelene</t>
  </si>
  <si>
    <t>712990331.S2</t>
  </si>
  <si>
    <t>Zhotovenie výstužnej vrstvy substrátu proti erózii svahov zo siete z prírodných kokosových vlákien nad 25°</t>
  </si>
  <si>
    <t>Zhotovenie výstužnej vrstvy substrátu proti erózii svahov zo siete z prírodných kokosových vlákien do 25°</t>
  </si>
  <si>
    <t>Z1237301Z05319750200</t>
  </si>
  <si>
    <t xml:space="preserve">Kokosová sieť na spevnenie svahov 700 g/m2 vrátane 15% rezervy na zakladanie </t>
  </si>
  <si>
    <t>Z9051401X11828300004</t>
  </si>
  <si>
    <t xml:space="preserve">Oceľový upevňovací kolík - drôt o 4 mm, dĺžka 30 cm  balenie - 500 kolíkov v balení</t>
  </si>
  <si>
    <t>183102211.S</t>
  </si>
  <si>
    <t>Hĺbenie jamiek pre vysadzovanie rastlín v hornine 1 až 4 s výmenou pôdy do 50%, s prípadným naložením prebytočných výkopkov na dopravný prostriedok, odvozom na vzdialenosť do 20 km a so zložením na svahu nad 1:5 do 1:2 objemu do 0,01 m3</t>
  </si>
  <si>
    <t>kry-substrat</t>
  </si>
  <si>
    <t>univerzálny substrát s mykorhízou - aplikácia cca 2l/ker-výsadbová jama, bal 75 l (ľahký typ vzdušného substrátu, obohatený o symbiotické huby a zeolit, zloženie: borkovaná biela rašelina 70%, frézovaná biela rašelina 30%, zeolit ​​v 40 kg/m³, 6 druhov sy</t>
  </si>
  <si>
    <t>184102120.S</t>
  </si>
  <si>
    <t xml:space="preserve">Výsadba dreviny s balom do vopred vyhĺbenej jamky so zaliatím na svahu nad 1:5 do 1:2 pri priemere balu do   100 mm</t>
  </si>
  <si>
    <t>rastliny-kry</t>
  </si>
  <si>
    <t>kry - min. P13</t>
  </si>
  <si>
    <t>184921117.S</t>
  </si>
  <si>
    <t>Položenie mulčovacej kôry na svahu nad 1:5 do 1:2</t>
  </si>
  <si>
    <t>mulčovací materiál - drevoštiepka/kôra, v hrúbke 5-7 cm</t>
  </si>
  <si>
    <t>184801132.S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</si>
  <si>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na svahu nad 1:5 do 1:2</t>
  </si>
  <si>
    <t>7 - OKRASNÉ ZÁHONY (pohľadové z kaviarne, pred vstupom do múzea)</t>
  </si>
  <si>
    <t>122201101.S</t>
  </si>
  <si>
    <t>Odkopávky a prekopávky nezapažené s prehodením výkopku na vzdialenosť do 3 m alebo s naložením na dopravný prostriedok v hornine 3 do 100 m3</t>
  </si>
  <si>
    <t>Odkopávky a prekopávky nezapažené s prehodením výkopku na vzdialenosť do 3 m alebo s naložením na dopravný prostriedok Príplatok k cenám za lepivosť horniny 3</t>
  </si>
  <si>
    <t>Vodorovné premiestnenie výkopku za sucha pre všetky druhy dopravných prostriedkov bez naloženia výkopu, avšak so zložením bez rozhrnutia z horniny 1 až 4 na vzdialenosť nad 20 do 50 m</t>
  </si>
  <si>
    <t>Poznámka k položke:_x000d_
Poznámka k položke: zemina z výkopu sa opätovne použije na riešenom území na dorovnanie terénnych nerovností trávnatých plôch alebo na iné zásypové práce</t>
  </si>
  <si>
    <t>181301102.S</t>
  </si>
  <si>
    <t>Rozprestretie a urovnanie výsadbového / realizačného substrátu s príp. nutným premiestnením hromád alebo dočasných skládok na miesto spotreby zo vzdial. do 30 m v rovine pri súvislej ploche. do 500 m2, hrúbky vrstvy do 150 mm</t>
  </si>
  <si>
    <t>vysad.subs_M</t>
  </si>
  <si>
    <t>kvalitný výsadbový / realizačný substrát, napr. záhradná zemina špeciál (certifikovaná ÚKSUP, osievaná záhradná zemina s pridanou minerálnou frakciou (triedený štrk)), vrátane 15% rezervy na uľahnutie</t>
  </si>
  <si>
    <t>vysad.subs_D</t>
  </si>
  <si>
    <t>doprava - výsadbový / realizačný substrát (ref. typ záhradná zemina špeciál (certifikovaná ÚKSUP))</t>
  </si>
  <si>
    <t>AG-0240-0006-100</t>
  </si>
  <si>
    <t>Hnojivo (dávka 30g/m2)</t>
  </si>
  <si>
    <t>mat_kondicionér</t>
  </si>
  <si>
    <t>pôdny kondicionér - 100g/m2</t>
  </si>
  <si>
    <t>Z1561184614533001000</t>
  </si>
  <si>
    <t>Plošná úprava terénu s urovnaním povrchu, bez doplnenia ornice, v hornine 1 až 4, pri nerovnostiach terénu nad +- 50 do +- 100 mm v rovine alebo na svahu do 1:5</t>
  </si>
  <si>
    <t>183205111.S</t>
  </si>
  <si>
    <t>Založenie záhonu pre výsadbu rastlín s urovnaním a s prípadným naložením odpadu na dopravný prostriedok, odvozom do 20 km a so zložením v rovine alebo na svahu do 1:5 v hornine 1 až 2</t>
  </si>
  <si>
    <t>183101111.S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</si>
  <si>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</si>
  <si>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183204112.S</t>
  </si>
  <si>
    <t>Výsadba kvetín do pripravovanej pôdy so zaliatím s jednoduchými koreňmi trvaliek</t>
  </si>
  <si>
    <t>rastliny-trávy</t>
  </si>
  <si>
    <t>okrasné trávy - K9 až 1L</t>
  </si>
  <si>
    <t>rastliny-trvalky</t>
  </si>
  <si>
    <t>okrasné trvalky - K9 až 1L</t>
  </si>
  <si>
    <t>184921111.S</t>
  </si>
  <si>
    <t>Položenie mulčovacej textílie v rovine alebo na svahu do 1:5</t>
  </si>
  <si>
    <t>693710000200.S</t>
  </si>
  <si>
    <t>Mulčovacia textília plošná hmotnosť 50 g/m2, vrátane 10% rezerva na zakladanie</t>
  </si>
  <si>
    <t>693710000300.S</t>
  </si>
  <si>
    <t>Upevňovací kolík 120 mm, k mulčovacej textílii</t>
  </si>
  <si>
    <t>184921210.S</t>
  </si>
  <si>
    <t xml:space="preserve">Mulčovanie záhonu štrkom alebo štrkodrvou  hrúbky vrstvy do 50 mm  v rovine alebo na svahu do 1:5</t>
  </si>
  <si>
    <t>583410002000.S</t>
  </si>
  <si>
    <t>Kamenivo drvené hrubé frakcia 8-16 mm</t>
  </si>
  <si>
    <t>185804111.S</t>
  </si>
  <si>
    <t>Ošetrenie vysadených kvetín, t.j. vypletie s prípadným odstránením odkvitnutých častí rastlín, s naložením odpadu na dopravný prostriedok, odvozom do 20 km a so zložením v rovine</t>
  </si>
  <si>
    <t>8 - OKRASNÉ ZÁHONY - sprievodné záhonové plochy s výsadbou tráv pozdĺž chodníka</t>
  </si>
  <si>
    <t>Poznámka k položke:_x000d_
Poznámka k položke: zemina z výkopu sa opätovne použije na riešenom území na dorovnanie terénnych nerovností trávnatých plôch alebo na iné zásypové práce"</t>
  </si>
  <si>
    <t>Ošetrenie vysadených rastlín, t.j. vypletie s prípadným odstránením odkvitnutých častí rastlín, s naložením odpadu na dopravný prostriedok, odvozom do 20 km a so zložením v rovine</t>
  </si>
  <si>
    <t>obvod.ryha.</t>
  </si>
  <si>
    <t>Vyhĺbenie obvodovej ryhy okolo výsadbovej plochy okrasných záhonov na oddelenie týchto plôch od trávnika (šírky cca 15-20 cm, hĺbky 10-15 cm)</t>
  </si>
  <si>
    <t>9 - KRY - krovité výsadby (pôdopokryvné, zapojené výsadby) - úzke pásy medzi parkovacími plochami</t>
  </si>
  <si>
    <t>184102111.S</t>
  </si>
  <si>
    <t xml:space="preserve">Výsadba dreviny s balom do vopred vyhĺbenej jamky so zaliatím v rovine alebo na svahu do 1:5 pri priemere balu nad  100 do  200 mm</t>
  </si>
  <si>
    <t>pôdopokryvné kry - min. P13</t>
  </si>
  <si>
    <t>184801131.S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</si>
  <si>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v rovine alebo na svahu</t>
  </si>
  <si>
    <t>10 - RETENČNÉ VSAKOVACIE PLOCHY</t>
  </si>
  <si>
    <t>111101102.S</t>
  </si>
  <si>
    <t>Odstránenie travín a tŕstia s príp. nutným premiestnením a uložením na hromady na vzdialenosť do 50 m, pri celkovej ploche nad 1000 do 10000 m2</t>
  </si>
  <si>
    <t>122101102.S</t>
  </si>
  <si>
    <t>Odkopávky a prekopávky nezapažené s prehodením výkopku na vzdialenosť do 3 m alebo s naložením na dopravný prostriedok v horninách 1 a 2 nad 100 do 1000 m3</t>
  </si>
  <si>
    <t>171151101.S2</t>
  </si>
  <si>
    <t>Hutnenie bokov retenčnej vsakovacej plochy z hornín súdržných a sypkých pre akýkoľvek sklon, akúkoľvek dĺžku a mieru zhutnenia svahu</t>
  </si>
  <si>
    <t>214500111.S</t>
  </si>
  <si>
    <t>Zhotovenie výplne ryhy s drenážnym potrubím z rúr DN do 200, štrkom, pieskom alebo štrkopieskom, výšky nad 200 do 300 mm</t>
  </si>
  <si>
    <t>583310000900.S</t>
  </si>
  <si>
    <t>Kamenivo ťažené hrubé frakcia 4-8 mm</t>
  </si>
  <si>
    <t>286110016490.S</t>
  </si>
  <si>
    <t>Flexibilná drenážna PVC-U rúra DN 200, SN4, s geotextíliou</t>
  </si>
  <si>
    <t>11 - POPINAVÉ KRY</t>
  </si>
  <si>
    <t>183101211.S</t>
  </si>
  <si>
    <t>Hĺbenie jamiek pre vysadzovanie rastlín v hornine 1 až 4 s výmenou pôdy do 50%, s prípadným naložením prebytočných výkopkov na dopravný prostriedok, odvozom na vzdialenosť do 20 km a so zložením v rovine alebo na svahu do 1:5 objemu do 0,01 m3</t>
  </si>
  <si>
    <t>univerzálny substrát s mykorhízou - aplikácia cca 4l/ker-výsadbová jama, bal 75 l (ľahký typ vzdušného substrátu, obohatený o symbiotické huby a zeolit, zloženie: borkovaná biela rašelina 70%, frézovaná biela rašelina 30%, zeolit ​​v 40 kg/m³, 6 druhov sy</t>
  </si>
  <si>
    <t>184102112.S</t>
  </si>
  <si>
    <t xml:space="preserve">Výsadba dreviny s balom do vopred vyhĺbenej jamky so zaliatím v rovine alebo na svahu do 1:5 pri priemere balu nad  200 do  300 mm</t>
  </si>
  <si>
    <t>rastliny-kry pop.</t>
  </si>
  <si>
    <t>popínavé dreviny / kry - cca 40 cm, RK2, vyviazané</t>
  </si>
  <si>
    <t>185804311.S</t>
  </si>
  <si>
    <t>Zaliatie rastlín vodou, plochy jednotlivo do 20 m2</t>
  </si>
  <si>
    <t>Geodetické práce - komplet</t>
  </si>
  <si>
    <t>-72537950</t>
  </si>
  <si>
    <t>000600011R.S</t>
  </si>
  <si>
    <t>Zariadenie staveniska - prevádzkové unimobunky, sklady, sociálne unimobunky, mobilné oplotenie...</t>
  </si>
  <si>
    <t>1397767023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</si>
</sst>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styles" Target="styles.xml" /><Relationship Id="rId64" Type="http://schemas.openxmlformats.org/officeDocument/2006/relationships/theme" Target="theme/theme1.xml" /><Relationship Id="rId65" Type="http://schemas.openxmlformats.org/officeDocument/2006/relationships/calcChain" Target="calcChain.xml" /><Relationship Id="rId6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71.25" customHeight="1">
      <c r="B23" s="18"/>
      <c r="E23" s="32" t="s">
        <v>34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24-1004F_REV2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Archeoskanzen Bojná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okrajová časť obce Bojná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19. 6. 2024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Obec Bojná, 201 Bojná, 956 01 Bojná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Projekt design s.r.o., Brezová 89/1B, Tovarníky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25.6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Projekt design s.r.o., Brezová 89/1B, Tovarníky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ROUND(AG95+AG103+AG114+AG122+AG130+SUM(AG156:AG160)+AG172,2)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ROUND(AS95+AS103+AS114+AS122+AS130+SUM(AS156:AS160)+AS172,2)</f>
        <v>0</v>
      </c>
      <c r="AT94" s="100">
        <f>ROUND(SUM(AV94:AW94),2)</f>
        <v>0</v>
      </c>
      <c r="AU94" s="101">
        <f>ROUND(AU95+AU103+AU114+AU122+AU130+SUM(AU156:AU160)+AU172,5)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ROUND(AZ95+AZ103+AZ114+AZ122+AZ130+SUM(AZ156:AZ160)+AZ172,2)</f>
        <v>0</v>
      </c>
      <c r="BA94" s="100">
        <f>ROUND(BA95+BA103+BA114+BA122+BA130+SUM(BA156:BA160)+BA172,2)</f>
        <v>0</v>
      </c>
      <c r="BB94" s="100">
        <f>ROUND(BB95+BB103+BB114+BB122+BB130+SUM(BB156:BB160)+BB172,2)</f>
        <v>0</v>
      </c>
      <c r="BC94" s="100">
        <f>ROUND(BC95+BC103+BC114+BC122+BC130+SUM(BC156:BC160)+BC172,2)</f>
        <v>0</v>
      </c>
      <c r="BD94" s="102">
        <f>ROUND(BD95+BD103+BD114+BD122+BD130+SUM(BD156:BD160)+BD172,2)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ROUND(AG96+SUM(AG99:AG102),2)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ROUND(AS96+SUM(AS99:AS102),2)</f>
        <v>0</v>
      </c>
      <c r="AT95" s="113">
        <f>ROUND(SUM(AV95:AW95),2)</f>
        <v>0</v>
      </c>
      <c r="AU95" s="114">
        <f>ROUND(AU96+SUM(AU99:AU102),5)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ROUND(AZ96+SUM(AZ99:AZ102),2)</f>
        <v>0</v>
      </c>
      <c r="BA95" s="113">
        <f>ROUND(BA96+SUM(BA99:BA102),2)</f>
        <v>0</v>
      </c>
      <c r="BB95" s="113">
        <f>ROUND(BB96+SUM(BB99:BB102),2)</f>
        <v>0</v>
      </c>
      <c r="BC95" s="113">
        <f>ROUND(BC96+SUM(BC99:BC102),2)</f>
        <v>0</v>
      </c>
      <c r="BD95" s="115">
        <f>ROUND(BD96+SUM(BD99:BD102),2)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16.5" customHeight="1">
      <c r="A96" s="4"/>
      <c r="B96" s="65"/>
      <c r="C96" s="10"/>
      <c r="D96" s="10"/>
      <c r="E96" s="117" t="s">
        <v>84</v>
      </c>
      <c r="F96" s="117"/>
      <c r="G96" s="117"/>
      <c r="H96" s="117"/>
      <c r="I96" s="117"/>
      <c r="J96" s="10"/>
      <c r="K96" s="117" t="s">
        <v>85</v>
      </c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8">
        <f>ROUND(SUM(AG97:AG98),2)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86</v>
      </c>
      <c r="AR96" s="65"/>
      <c r="AS96" s="121">
        <f>ROUND(SUM(AS97:AS98),2)</f>
        <v>0</v>
      </c>
      <c r="AT96" s="122">
        <f>ROUND(SUM(AV96:AW96),2)</f>
        <v>0</v>
      </c>
      <c r="AU96" s="123">
        <f>ROUND(SUM(AU97:AU98),5)</f>
        <v>0</v>
      </c>
      <c r="AV96" s="122">
        <f>ROUND(AZ96*L29,2)</f>
        <v>0</v>
      </c>
      <c r="AW96" s="122">
        <f>ROUND(BA96*L30,2)</f>
        <v>0</v>
      </c>
      <c r="AX96" s="122">
        <f>ROUND(BB96*L29,2)</f>
        <v>0</v>
      </c>
      <c r="AY96" s="122">
        <f>ROUND(BC96*L30,2)</f>
        <v>0</v>
      </c>
      <c r="AZ96" s="122">
        <f>ROUND(SUM(AZ97:AZ98),2)</f>
        <v>0</v>
      </c>
      <c r="BA96" s="122">
        <f>ROUND(SUM(BA97:BA98),2)</f>
        <v>0</v>
      </c>
      <c r="BB96" s="122">
        <f>ROUND(SUM(BB97:BB98),2)</f>
        <v>0</v>
      </c>
      <c r="BC96" s="122">
        <f>ROUND(SUM(BC97:BC98),2)</f>
        <v>0</v>
      </c>
      <c r="BD96" s="124">
        <f>ROUND(SUM(BD97:BD98),2)</f>
        <v>0</v>
      </c>
      <c r="BE96" s="4"/>
      <c r="BS96" s="23" t="s">
        <v>74</v>
      </c>
      <c r="BT96" s="23" t="s">
        <v>87</v>
      </c>
      <c r="BU96" s="23" t="s">
        <v>76</v>
      </c>
      <c r="BV96" s="23" t="s">
        <v>77</v>
      </c>
      <c r="BW96" s="23" t="s">
        <v>88</v>
      </c>
      <c r="BX96" s="23" t="s">
        <v>83</v>
      </c>
      <c r="CL96" s="23" t="s">
        <v>1</v>
      </c>
    </row>
    <row r="97" s="4" customFormat="1" ht="23.25" customHeight="1">
      <c r="A97" s="125" t="s">
        <v>89</v>
      </c>
      <c r="B97" s="65"/>
      <c r="C97" s="10"/>
      <c r="D97" s="10"/>
      <c r="E97" s="10"/>
      <c r="F97" s="117" t="s">
        <v>90</v>
      </c>
      <c r="G97" s="117"/>
      <c r="H97" s="117"/>
      <c r="I97" s="117"/>
      <c r="J97" s="117"/>
      <c r="K97" s="10"/>
      <c r="L97" s="117" t="s">
        <v>91</v>
      </c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9">
        <f>'SO-1.1_AA - Architektonic...'!J34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86</v>
      </c>
      <c r="AR97" s="65"/>
      <c r="AS97" s="121">
        <v>0</v>
      </c>
      <c r="AT97" s="122">
        <f>ROUND(SUM(AV97:AW97),2)</f>
        <v>0</v>
      </c>
      <c r="AU97" s="123">
        <f>'SO-1.1_AA - Architektonic...'!P129</f>
        <v>0</v>
      </c>
      <c r="AV97" s="122">
        <f>'SO-1.1_AA - Architektonic...'!J37</f>
        <v>0</v>
      </c>
      <c r="AW97" s="122">
        <f>'SO-1.1_AA - Architektonic...'!J38</f>
        <v>0</v>
      </c>
      <c r="AX97" s="122">
        <f>'SO-1.1_AA - Architektonic...'!J39</f>
        <v>0</v>
      </c>
      <c r="AY97" s="122">
        <f>'SO-1.1_AA - Architektonic...'!J40</f>
        <v>0</v>
      </c>
      <c r="AZ97" s="122">
        <f>'SO-1.1_AA - Architektonic...'!F37</f>
        <v>0</v>
      </c>
      <c r="BA97" s="122">
        <f>'SO-1.1_AA - Architektonic...'!F38</f>
        <v>0</v>
      </c>
      <c r="BB97" s="122">
        <f>'SO-1.1_AA - Architektonic...'!F39</f>
        <v>0</v>
      </c>
      <c r="BC97" s="122">
        <f>'SO-1.1_AA - Architektonic...'!F40</f>
        <v>0</v>
      </c>
      <c r="BD97" s="124">
        <f>'SO-1.1_AA - Architektonic...'!F41</f>
        <v>0</v>
      </c>
      <c r="BE97" s="4"/>
      <c r="BT97" s="23" t="s">
        <v>92</v>
      </c>
      <c r="BV97" s="23" t="s">
        <v>77</v>
      </c>
      <c r="BW97" s="23" t="s">
        <v>93</v>
      </c>
      <c r="BX97" s="23" t="s">
        <v>88</v>
      </c>
      <c r="CL97" s="23" t="s">
        <v>1</v>
      </c>
    </row>
    <row r="98" s="4" customFormat="1" ht="23.25" customHeight="1">
      <c r="A98" s="125" t="s">
        <v>89</v>
      </c>
      <c r="B98" s="65"/>
      <c r="C98" s="10"/>
      <c r="D98" s="10"/>
      <c r="E98" s="10"/>
      <c r="F98" s="117" t="s">
        <v>94</v>
      </c>
      <c r="G98" s="117"/>
      <c r="H98" s="117"/>
      <c r="I98" s="117"/>
      <c r="J98" s="117"/>
      <c r="K98" s="10"/>
      <c r="L98" s="117" t="s">
        <v>95</v>
      </c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9">
        <f>'SO-1.1_ELE - Elektroinšta...'!J34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86</v>
      </c>
      <c r="AR98" s="65"/>
      <c r="AS98" s="121">
        <v>0</v>
      </c>
      <c r="AT98" s="122">
        <f>ROUND(SUM(AV98:AW98),2)</f>
        <v>0</v>
      </c>
      <c r="AU98" s="123">
        <f>'SO-1.1_ELE - Elektroinšta...'!P128</f>
        <v>0</v>
      </c>
      <c r="AV98" s="122">
        <f>'SO-1.1_ELE - Elektroinšta...'!J37</f>
        <v>0</v>
      </c>
      <c r="AW98" s="122">
        <f>'SO-1.1_ELE - Elektroinšta...'!J38</f>
        <v>0</v>
      </c>
      <c r="AX98" s="122">
        <f>'SO-1.1_ELE - Elektroinšta...'!J39</f>
        <v>0</v>
      </c>
      <c r="AY98" s="122">
        <f>'SO-1.1_ELE - Elektroinšta...'!J40</f>
        <v>0</v>
      </c>
      <c r="AZ98" s="122">
        <f>'SO-1.1_ELE - Elektroinšta...'!F37</f>
        <v>0</v>
      </c>
      <c r="BA98" s="122">
        <f>'SO-1.1_ELE - Elektroinšta...'!F38</f>
        <v>0</v>
      </c>
      <c r="BB98" s="122">
        <f>'SO-1.1_ELE - Elektroinšta...'!F39</f>
        <v>0</v>
      </c>
      <c r="BC98" s="122">
        <f>'SO-1.1_ELE - Elektroinšta...'!F40</f>
        <v>0</v>
      </c>
      <c r="BD98" s="124">
        <f>'SO-1.1_ELE - Elektroinšta...'!F41</f>
        <v>0</v>
      </c>
      <c r="BE98" s="4"/>
      <c r="BT98" s="23" t="s">
        <v>92</v>
      </c>
      <c r="BV98" s="23" t="s">
        <v>77</v>
      </c>
      <c r="BW98" s="23" t="s">
        <v>96</v>
      </c>
      <c r="BX98" s="23" t="s">
        <v>88</v>
      </c>
      <c r="CL98" s="23" t="s">
        <v>1</v>
      </c>
    </row>
    <row r="99" s="4" customFormat="1" ht="16.5" customHeight="1">
      <c r="A99" s="125" t="s">
        <v>89</v>
      </c>
      <c r="B99" s="65"/>
      <c r="C99" s="10"/>
      <c r="D99" s="10"/>
      <c r="E99" s="117" t="s">
        <v>97</v>
      </c>
      <c r="F99" s="117"/>
      <c r="G99" s="117"/>
      <c r="H99" s="117"/>
      <c r="I99" s="117"/>
      <c r="J99" s="10"/>
      <c r="K99" s="117" t="s">
        <v>98</v>
      </c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9">
        <f>'SO-1.2 - Palisáda dvojitá'!J32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86</v>
      </c>
      <c r="AR99" s="65"/>
      <c r="AS99" s="121">
        <v>0</v>
      </c>
      <c r="AT99" s="122">
        <f>ROUND(SUM(AV99:AW99),2)</f>
        <v>0</v>
      </c>
      <c r="AU99" s="123">
        <f>'SO-1.2 - Palisáda dvojitá'!P133</f>
        <v>0</v>
      </c>
      <c r="AV99" s="122">
        <f>'SO-1.2 - Palisáda dvojitá'!J35</f>
        <v>0</v>
      </c>
      <c r="AW99" s="122">
        <f>'SO-1.2 - Palisáda dvojitá'!J36</f>
        <v>0</v>
      </c>
      <c r="AX99" s="122">
        <f>'SO-1.2 - Palisáda dvojitá'!J37</f>
        <v>0</v>
      </c>
      <c r="AY99" s="122">
        <f>'SO-1.2 - Palisáda dvojitá'!J38</f>
        <v>0</v>
      </c>
      <c r="AZ99" s="122">
        <f>'SO-1.2 - Palisáda dvojitá'!F35</f>
        <v>0</v>
      </c>
      <c r="BA99" s="122">
        <f>'SO-1.2 - Palisáda dvojitá'!F36</f>
        <v>0</v>
      </c>
      <c r="BB99" s="122">
        <f>'SO-1.2 - Palisáda dvojitá'!F37</f>
        <v>0</v>
      </c>
      <c r="BC99" s="122">
        <f>'SO-1.2 - Palisáda dvojitá'!F38</f>
        <v>0</v>
      </c>
      <c r="BD99" s="124">
        <f>'SO-1.2 - Palisáda dvojitá'!F39</f>
        <v>0</v>
      </c>
      <c r="BE99" s="4"/>
      <c r="BT99" s="23" t="s">
        <v>87</v>
      </c>
      <c r="BV99" s="23" t="s">
        <v>77</v>
      </c>
      <c r="BW99" s="23" t="s">
        <v>99</v>
      </c>
      <c r="BX99" s="23" t="s">
        <v>83</v>
      </c>
      <c r="CL99" s="23" t="s">
        <v>1</v>
      </c>
    </row>
    <row r="100" s="4" customFormat="1" ht="16.5" customHeight="1">
      <c r="A100" s="125" t="s">
        <v>89</v>
      </c>
      <c r="B100" s="65"/>
      <c r="C100" s="10"/>
      <c r="D100" s="10"/>
      <c r="E100" s="117" t="s">
        <v>100</v>
      </c>
      <c r="F100" s="117"/>
      <c r="G100" s="117"/>
      <c r="H100" s="117"/>
      <c r="I100" s="117"/>
      <c r="J100" s="10"/>
      <c r="K100" s="117" t="s">
        <v>101</v>
      </c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9">
        <f>'SO-1.3 - Palisáda jednoduchá'!J32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86</v>
      </c>
      <c r="AR100" s="65"/>
      <c r="AS100" s="121">
        <v>0</v>
      </c>
      <c r="AT100" s="122">
        <f>ROUND(SUM(AV100:AW100),2)</f>
        <v>0</v>
      </c>
      <c r="AU100" s="123">
        <f>'SO-1.3 - Palisáda jednoduchá'!P131</f>
        <v>0</v>
      </c>
      <c r="AV100" s="122">
        <f>'SO-1.3 - Palisáda jednoduchá'!J35</f>
        <v>0</v>
      </c>
      <c r="AW100" s="122">
        <f>'SO-1.3 - Palisáda jednoduchá'!J36</f>
        <v>0</v>
      </c>
      <c r="AX100" s="122">
        <f>'SO-1.3 - Palisáda jednoduchá'!J37</f>
        <v>0</v>
      </c>
      <c r="AY100" s="122">
        <f>'SO-1.3 - Palisáda jednoduchá'!J38</f>
        <v>0</v>
      </c>
      <c r="AZ100" s="122">
        <f>'SO-1.3 - Palisáda jednoduchá'!F35</f>
        <v>0</v>
      </c>
      <c r="BA100" s="122">
        <f>'SO-1.3 - Palisáda jednoduchá'!F36</f>
        <v>0</v>
      </c>
      <c r="BB100" s="122">
        <f>'SO-1.3 - Palisáda jednoduchá'!F37</f>
        <v>0</v>
      </c>
      <c r="BC100" s="122">
        <f>'SO-1.3 - Palisáda jednoduchá'!F38</f>
        <v>0</v>
      </c>
      <c r="BD100" s="124">
        <f>'SO-1.3 - Palisáda jednoduchá'!F39</f>
        <v>0</v>
      </c>
      <c r="BE100" s="4"/>
      <c r="BT100" s="23" t="s">
        <v>87</v>
      </c>
      <c r="BV100" s="23" t="s">
        <v>77</v>
      </c>
      <c r="BW100" s="23" t="s">
        <v>102</v>
      </c>
      <c r="BX100" s="23" t="s">
        <v>83</v>
      </c>
      <c r="CL100" s="23" t="s">
        <v>1</v>
      </c>
    </row>
    <row r="101" s="4" customFormat="1" ht="16.5" customHeight="1">
      <c r="A101" s="125" t="s">
        <v>89</v>
      </c>
      <c r="B101" s="65"/>
      <c r="C101" s="10"/>
      <c r="D101" s="10"/>
      <c r="E101" s="117" t="s">
        <v>103</v>
      </c>
      <c r="F101" s="117"/>
      <c r="G101" s="117"/>
      <c r="H101" s="117"/>
      <c r="I101" s="117"/>
      <c r="J101" s="10"/>
      <c r="K101" s="117" t="s">
        <v>104</v>
      </c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9">
        <f>'SO-1.4 - Veža'!J32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86</v>
      </c>
      <c r="AR101" s="65"/>
      <c r="AS101" s="121">
        <v>0</v>
      </c>
      <c r="AT101" s="122">
        <f>ROUND(SUM(AV101:AW101),2)</f>
        <v>0</v>
      </c>
      <c r="AU101" s="123">
        <f>'SO-1.4 - Veža'!P135</f>
        <v>0</v>
      </c>
      <c r="AV101" s="122">
        <f>'SO-1.4 - Veža'!J35</f>
        <v>0</v>
      </c>
      <c r="AW101" s="122">
        <f>'SO-1.4 - Veža'!J36</f>
        <v>0</v>
      </c>
      <c r="AX101" s="122">
        <f>'SO-1.4 - Veža'!J37</f>
        <v>0</v>
      </c>
      <c r="AY101" s="122">
        <f>'SO-1.4 - Veža'!J38</f>
        <v>0</v>
      </c>
      <c r="AZ101" s="122">
        <f>'SO-1.4 - Veža'!F35</f>
        <v>0</v>
      </c>
      <c r="BA101" s="122">
        <f>'SO-1.4 - Veža'!F36</f>
        <v>0</v>
      </c>
      <c r="BB101" s="122">
        <f>'SO-1.4 - Veža'!F37</f>
        <v>0</v>
      </c>
      <c r="BC101" s="122">
        <f>'SO-1.4 - Veža'!F38</f>
        <v>0</v>
      </c>
      <c r="BD101" s="124">
        <f>'SO-1.4 - Veža'!F39</f>
        <v>0</v>
      </c>
      <c r="BE101" s="4"/>
      <c r="BT101" s="23" t="s">
        <v>87</v>
      </c>
      <c r="BV101" s="23" t="s">
        <v>77</v>
      </c>
      <c r="BW101" s="23" t="s">
        <v>105</v>
      </c>
      <c r="BX101" s="23" t="s">
        <v>83</v>
      </c>
      <c r="CL101" s="23" t="s">
        <v>1</v>
      </c>
    </row>
    <row r="102" s="4" customFormat="1" ht="16.5" customHeight="1">
      <c r="A102" s="125" t="s">
        <v>89</v>
      </c>
      <c r="B102" s="65"/>
      <c r="C102" s="10"/>
      <c r="D102" s="10"/>
      <c r="E102" s="117" t="s">
        <v>106</v>
      </c>
      <c r="F102" s="117"/>
      <c r="G102" s="117"/>
      <c r="H102" s="117"/>
      <c r="I102" s="117"/>
      <c r="J102" s="10"/>
      <c r="K102" s="117" t="s">
        <v>107</v>
      </c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9">
        <f>'SO-1.5 - Ohrady'!J32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86</v>
      </c>
      <c r="AR102" s="65"/>
      <c r="AS102" s="121">
        <v>0</v>
      </c>
      <c r="AT102" s="122">
        <f>ROUND(SUM(AV102:AW102),2)</f>
        <v>0</v>
      </c>
      <c r="AU102" s="123">
        <f>'SO-1.5 - Ohrady'!P123</f>
        <v>0</v>
      </c>
      <c r="AV102" s="122">
        <f>'SO-1.5 - Ohrady'!J35</f>
        <v>0</v>
      </c>
      <c r="AW102" s="122">
        <f>'SO-1.5 - Ohrady'!J36</f>
        <v>0</v>
      </c>
      <c r="AX102" s="122">
        <f>'SO-1.5 - Ohrady'!J37</f>
        <v>0</v>
      </c>
      <c r="AY102" s="122">
        <f>'SO-1.5 - Ohrady'!J38</f>
        <v>0</v>
      </c>
      <c r="AZ102" s="122">
        <f>'SO-1.5 - Ohrady'!F35</f>
        <v>0</v>
      </c>
      <c r="BA102" s="122">
        <f>'SO-1.5 - Ohrady'!F36</f>
        <v>0</v>
      </c>
      <c r="BB102" s="122">
        <f>'SO-1.5 - Ohrady'!F37</f>
        <v>0</v>
      </c>
      <c r="BC102" s="122">
        <f>'SO-1.5 - Ohrady'!F38</f>
        <v>0</v>
      </c>
      <c r="BD102" s="124">
        <f>'SO-1.5 - Ohrady'!F39</f>
        <v>0</v>
      </c>
      <c r="BE102" s="4"/>
      <c r="BT102" s="23" t="s">
        <v>87</v>
      </c>
      <c r="BV102" s="23" t="s">
        <v>77</v>
      </c>
      <c r="BW102" s="23" t="s">
        <v>108</v>
      </c>
      <c r="BX102" s="23" t="s">
        <v>83</v>
      </c>
      <c r="CL102" s="23" t="s">
        <v>1</v>
      </c>
    </row>
    <row r="103" s="7" customFormat="1" ht="16.5" customHeight="1">
      <c r="A103" s="7"/>
      <c r="B103" s="105"/>
      <c r="C103" s="106"/>
      <c r="D103" s="107" t="s">
        <v>109</v>
      </c>
      <c r="E103" s="107"/>
      <c r="F103" s="107"/>
      <c r="G103" s="107"/>
      <c r="H103" s="107"/>
      <c r="I103" s="108"/>
      <c r="J103" s="107" t="s">
        <v>110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9">
        <f>ROUND(AG104+AG107+AG110,2)</f>
        <v>0</v>
      </c>
      <c r="AH103" s="108"/>
      <c r="AI103" s="108"/>
      <c r="AJ103" s="108"/>
      <c r="AK103" s="108"/>
      <c r="AL103" s="108"/>
      <c r="AM103" s="108"/>
      <c r="AN103" s="110">
        <f>SUM(AG103,AT103)</f>
        <v>0</v>
      </c>
      <c r="AO103" s="108"/>
      <c r="AP103" s="108"/>
      <c r="AQ103" s="111" t="s">
        <v>81</v>
      </c>
      <c r="AR103" s="105"/>
      <c r="AS103" s="112">
        <f>ROUND(AS104+AS107+AS110,2)</f>
        <v>0</v>
      </c>
      <c r="AT103" s="113">
        <f>ROUND(SUM(AV103:AW103),2)</f>
        <v>0</v>
      </c>
      <c r="AU103" s="114">
        <f>ROUND(AU104+AU107+AU110,5)</f>
        <v>0</v>
      </c>
      <c r="AV103" s="113">
        <f>ROUND(AZ103*L29,2)</f>
        <v>0</v>
      </c>
      <c r="AW103" s="113">
        <f>ROUND(BA103*L30,2)</f>
        <v>0</v>
      </c>
      <c r="AX103" s="113">
        <f>ROUND(BB103*L29,2)</f>
        <v>0</v>
      </c>
      <c r="AY103" s="113">
        <f>ROUND(BC103*L30,2)</f>
        <v>0</v>
      </c>
      <c r="AZ103" s="113">
        <f>ROUND(AZ104+AZ107+AZ110,2)</f>
        <v>0</v>
      </c>
      <c r="BA103" s="113">
        <f>ROUND(BA104+BA107+BA110,2)</f>
        <v>0</v>
      </c>
      <c r="BB103" s="113">
        <f>ROUND(BB104+BB107+BB110,2)</f>
        <v>0</v>
      </c>
      <c r="BC103" s="113">
        <f>ROUND(BC104+BC107+BC110,2)</f>
        <v>0</v>
      </c>
      <c r="BD103" s="115">
        <f>ROUND(BD104+BD107+BD110,2)</f>
        <v>0</v>
      </c>
      <c r="BE103" s="7"/>
      <c r="BS103" s="116" t="s">
        <v>74</v>
      </c>
      <c r="BT103" s="116" t="s">
        <v>82</v>
      </c>
      <c r="BU103" s="116" t="s">
        <v>76</v>
      </c>
      <c r="BV103" s="116" t="s">
        <v>77</v>
      </c>
      <c r="BW103" s="116" t="s">
        <v>111</v>
      </c>
      <c r="BX103" s="116" t="s">
        <v>4</v>
      </c>
      <c r="CL103" s="116" t="s">
        <v>1</v>
      </c>
      <c r="CM103" s="116" t="s">
        <v>75</v>
      </c>
    </row>
    <row r="104" s="4" customFormat="1" ht="16.5" customHeight="1">
      <c r="A104" s="4"/>
      <c r="B104" s="65"/>
      <c r="C104" s="10"/>
      <c r="D104" s="10"/>
      <c r="E104" s="117" t="s">
        <v>112</v>
      </c>
      <c r="F104" s="117"/>
      <c r="G104" s="117"/>
      <c r="H104" s="117"/>
      <c r="I104" s="117"/>
      <c r="J104" s="10"/>
      <c r="K104" s="117" t="s">
        <v>113</v>
      </c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8">
        <f>ROUND(SUM(AG105:AG106),2)</f>
        <v>0</v>
      </c>
      <c r="AH104" s="10"/>
      <c r="AI104" s="10"/>
      <c r="AJ104" s="10"/>
      <c r="AK104" s="10"/>
      <c r="AL104" s="10"/>
      <c r="AM104" s="10"/>
      <c r="AN104" s="119">
        <f>SUM(AG104,AT104)</f>
        <v>0</v>
      </c>
      <c r="AO104" s="10"/>
      <c r="AP104" s="10"/>
      <c r="AQ104" s="120" t="s">
        <v>86</v>
      </c>
      <c r="AR104" s="65"/>
      <c r="AS104" s="121">
        <f>ROUND(SUM(AS105:AS106),2)</f>
        <v>0</v>
      </c>
      <c r="AT104" s="122">
        <f>ROUND(SUM(AV104:AW104),2)</f>
        <v>0</v>
      </c>
      <c r="AU104" s="123">
        <f>ROUND(SUM(AU105:AU106),5)</f>
        <v>0</v>
      </c>
      <c r="AV104" s="122">
        <f>ROUND(AZ104*L29,2)</f>
        <v>0</v>
      </c>
      <c r="AW104" s="122">
        <f>ROUND(BA104*L30,2)</f>
        <v>0</v>
      </c>
      <c r="AX104" s="122">
        <f>ROUND(BB104*L29,2)</f>
        <v>0</v>
      </c>
      <c r="AY104" s="122">
        <f>ROUND(BC104*L30,2)</f>
        <v>0</v>
      </c>
      <c r="AZ104" s="122">
        <f>ROUND(SUM(AZ105:AZ106),2)</f>
        <v>0</v>
      </c>
      <c r="BA104" s="122">
        <f>ROUND(SUM(BA105:BA106),2)</f>
        <v>0</v>
      </c>
      <c r="BB104" s="122">
        <f>ROUND(SUM(BB105:BB106),2)</f>
        <v>0</v>
      </c>
      <c r="BC104" s="122">
        <f>ROUND(SUM(BC105:BC106),2)</f>
        <v>0</v>
      </c>
      <c r="BD104" s="124">
        <f>ROUND(SUM(BD105:BD106),2)</f>
        <v>0</v>
      </c>
      <c r="BE104" s="4"/>
      <c r="BS104" s="23" t="s">
        <v>74</v>
      </c>
      <c r="BT104" s="23" t="s">
        <v>87</v>
      </c>
      <c r="BU104" s="23" t="s">
        <v>76</v>
      </c>
      <c r="BV104" s="23" t="s">
        <v>77</v>
      </c>
      <c r="BW104" s="23" t="s">
        <v>114</v>
      </c>
      <c r="BX104" s="23" t="s">
        <v>111</v>
      </c>
      <c r="CL104" s="23" t="s">
        <v>1</v>
      </c>
    </row>
    <row r="105" s="4" customFormat="1" ht="16.5" customHeight="1">
      <c r="A105" s="125" t="s">
        <v>89</v>
      </c>
      <c r="B105" s="65"/>
      <c r="C105" s="10"/>
      <c r="D105" s="10"/>
      <c r="E105" s="10"/>
      <c r="F105" s="117" t="s">
        <v>115</v>
      </c>
      <c r="G105" s="117"/>
      <c r="H105" s="117"/>
      <c r="I105" s="117"/>
      <c r="J105" s="117"/>
      <c r="K105" s="10"/>
      <c r="L105" s="117" t="s">
        <v>116</v>
      </c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9">
        <f>'SO-2.1_B - Brána'!J34</f>
        <v>0</v>
      </c>
      <c r="AH105" s="10"/>
      <c r="AI105" s="10"/>
      <c r="AJ105" s="10"/>
      <c r="AK105" s="10"/>
      <c r="AL105" s="10"/>
      <c r="AM105" s="10"/>
      <c r="AN105" s="119">
        <f>SUM(AG105,AT105)</f>
        <v>0</v>
      </c>
      <c r="AO105" s="10"/>
      <c r="AP105" s="10"/>
      <c r="AQ105" s="120" t="s">
        <v>86</v>
      </c>
      <c r="AR105" s="65"/>
      <c r="AS105" s="121">
        <v>0</v>
      </c>
      <c r="AT105" s="122">
        <f>ROUND(SUM(AV105:AW105),2)</f>
        <v>0</v>
      </c>
      <c r="AU105" s="123">
        <f>'SO-2.1_B - Brána'!P138</f>
        <v>0</v>
      </c>
      <c r="AV105" s="122">
        <f>'SO-2.1_B - Brána'!J37</f>
        <v>0</v>
      </c>
      <c r="AW105" s="122">
        <f>'SO-2.1_B - Brána'!J38</f>
        <v>0</v>
      </c>
      <c r="AX105" s="122">
        <f>'SO-2.1_B - Brána'!J39</f>
        <v>0</v>
      </c>
      <c r="AY105" s="122">
        <f>'SO-2.1_B - Brána'!J40</f>
        <v>0</v>
      </c>
      <c r="AZ105" s="122">
        <f>'SO-2.1_B - Brána'!F37</f>
        <v>0</v>
      </c>
      <c r="BA105" s="122">
        <f>'SO-2.1_B - Brána'!F38</f>
        <v>0</v>
      </c>
      <c r="BB105" s="122">
        <f>'SO-2.1_B - Brána'!F39</f>
        <v>0</v>
      </c>
      <c r="BC105" s="122">
        <f>'SO-2.1_B - Brána'!F40</f>
        <v>0</v>
      </c>
      <c r="BD105" s="124">
        <f>'SO-2.1_B - Brána'!F41</f>
        <v>0</v>
      </c>
      <c r="BE105" s="4"/>
      <c r="BT105" s="23" t="s">
        <v>92</v>
      </c>
      <c r="BV105" s="23" t="s">
        <v>77</v>
      </c>
      <c r="BW105" s="23" t="s">
        <v>117</v>
      </c>
      <c r="BX105" s="23" t="s">
        <v>114</v>
      </c>
      <c r="CL105" s="23" t="s">
        <v>1</v>
      </c>
    </row>
    <row r="106" s="4" customFormat="1" ht="16.5" customHeight="1">
      <c r="A106" s="125" t="s">
        <v>89</v>
      </c>
      <c r="B106" s="65"/>
      <c r="C106" s="10"/>
      <c r="D106" s="10"/>
      <c r="E106" s="10"/>
      <c r="F106" s="117" t="s">
        <v>118</v>
      </c>
      <c r="G106" s="117"/>
      <c r="H106" s="117"/>
      <c r="I106" s="117"/>
      <c r="J106" s="117"/>
      <c r="K106" s="10"/>
      <c r="L106" s="117" t="s">
        <v>119</v>
      </c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9">
        <f>'SO-2.1_L - Lávka'!J34</f>
        <v>0</v>
      </c>
      <c r="AH106" s="10"/>
      <c r="AI106" s="10"/>
      <c r="AJ106" s="10"/>
      <c r="AK106" s="10"/>
      <c r="AL106" s="10"/>
      <c r="AM106" s="10"/>
      <c r="AN106" s="119">
        <f>SUM(AG106,AT106)</f>
        <v>0</v>
      </c>
      <c r="AO106" s="10"/>
      <c r="AP106" s="10"/>
      <c r="AQ106" s="120" t="s">
        <v>86</v>
      </c>
      <c r="AR106" s="65"/>
      <c r="AS106" s="121">
        <v>0</v>
      </c>
      <c r="AT106" s="122">
        <f>ROUND(SUM(AV106:AW106),2)</f>
        <v>0</v>
      </c>
      <c r="AU106" s="123">
        <f>'SO-2.1_L - Lávka'!P132</f>
        <v>0</v>
      </c>
      <c r="AV106" s="122">
        <f>'SO-2.1_L - Lávka'!J37</f>
        <v>0</v>
      </c>
      <c r="AW106" s="122">
        <f>'SO-2.1_L - Lávka'!J38</f>
        <v>0</v>
      </c>
      <c r="AX106" s="122">
        <f>'SO-2.1_L - Lávka'!J39</f>
        <v>0</v>
      </c>
      <c r="AY106" s="122">
        <f>'SO-2.1_L - Lávka'!J40</f>
        <v>0</v>
      </c>
      <c r="AZ106" s="122">
        <f>'SO-2.1_L - Lávka'!F37</f>
        <v>0</v>
      </c>
      <c r="BA106" s="122">
        <f>'SO-2.1_L - Lávka'!F38</f>
        <v>0</v>
      </c>
      <c r="BB106" s="122">
        <f>'SO-2.1_L - Lávka'!F39</f>
        <v>0</v>
      </c>
      <c r="BC106" s="122">
        <f>'SO-2.1_L - Lávka'!F40</f>
        <v>0</v>
      </c>
      <c r="BD106" s="124">
        <f>'SO-2.1_L - Lávka'!F41</f>
        <v>0</v>
      </c>
      <c r="BE106" s="4"/>
      <c r="BT106" s="23" t="s">
        <v>92</v>
      </c>
      <c r="BV106" s="23" t="s">
        <v>77</v>
      </c>
      <c r="BW106" s="23" t="s">
        <v>120</v>
      </c>
      <c r="BX106" s="23" t="s">
        <v>114</v>
      </c>
      <c r="CL106" s="23" t="s">
        <v>1</v>
      </c>
    </row>
    <row r="107" s="4" customFormat="1" ht="16.5" customHeight="1">
      <c r="A107" s="4"/>
      <c r="B107" s="65"/>
      <c r="C107" s="10"/>
      <c r="D107" s="10"/>
      <c r="E107" s="117" t="s">
        <v>121</v>
      </c>
      <c r="F107" s="117"/>
      <c r="G107" s="117"/>
      <c r="H107" s="117"/>
      <c r="I107" s="117"/>
      <c r="J107" s="10"/>
      <c r="K107" s="117" t="s">
        <v>122</v>
      </c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8">
        <f>ROUND(SUM(AG108:AG109),2)</f>
        <v>0</v>
      </c>
      <c r="AH107" s="10"/>
      <c r="AI107" s="10"/>
      <c r="AJ107" s="10"/>
      <c r="AK107" s="10"/>
      <c r="AL107" s="10"/>
      <c r="AM107" s="10"/>
      <c r="AN107" s="119">
        <f>SUM(AG107,AT107)</f>
        <v>0</v>
      </c>
      <c r="AO107" s="10"/>
      <c r="AP107" s="10"/>
      <c r="AQ107" s="120" t="s">
        <v>86</v>
      </c>
      <c r="AR107" s="65"/>
      <c r="AS107" s="121">
        <f>ROUND(SUM(AS108:AS109),2)</f>
        <v>0</v>
      </c>
      <c r="AT107" s="122">
        <f>ROUND(SUM(AV107:AW107),2)</f>
        <v>0</v>
      </c>
      <c r="AU107" s="123">
        <f>ROUND(SUM(AU108:AU109),5)</f>
        <v>0</v>
      </c>
      <c r="AV107" s="122">
        <f>ROUND(AZ107*L29,2)</f>
        <v>0</v>
      </c>
      <c r="AW107" s="122">
        <f>ROUND(BA107*L30,2)</f>
        <v>0</v>
      </c>
      <c r="AX107" s="122">
        <f>ROUND(BB107*L29,2)</f>
        <v>0</v>
      </c>
      <c r="AY107" s="122">
        <f>ROUND(BC107*L30,2)</f>
        <v>0</v>
      </c>
      <c r="AZ107" s="122">
        <f>ROUND(SUM(AZ108:AZ109),2)</f>
        <v>0</v>
      </c>
      <c r="BA107" s="122">
        <f>ROUND(SUM(BA108:BA109),2)</f>
        <v>0</v>
      </c>
      <c r="BB107" s="122">
        <f>ROUND(SUM(BB108:BB109),2)</f>
        <v>0</v>
      </c>
      <c r="BC107" s="122">
        <f>ROUND(SUM(BC108:BC109),2)</f>
        <v>0</v>
      </c>
      <c r="BD107" s="124">
        <f>ROUND(SUM(BD108:BD109),2)</f>
        <v>0</v>
      </c>
      <c r="BE107" s="4"/>
      <c r="BS107" s="23" t="s">
        <v>74</v>
      </c>
      <c r="BT107" s="23" t="s">
        <v>87</v>
      </c>
      <c r="BU107" s="23" t="s">
        <v>76</v>
      </c>
      <c r="BV107" s="23" t="s">
        <v>77</v>
      </c>
      <c r="BW107" s="23" t="s">
        <v>123</v>
      </c>
      <c r="BX107" s="23" t="s">
        <v>111</v>
      </c>
      <c r="CL107" s="23" t="s">
        <v>1</v>
      </c>
    </row>
    <row r="108" s="4" customFormat="1" ht="23.25" customHeight="1">
      <c r="A108" s="125" t="s">
        <v>89</v>
      </c>
      <c r="B108" s="65"/>
      <c r="C108" s="10"/>
      <c r="D108" s="10"/>
      <c r="E108" s="10"/>
      <c r="F108" s="117" t="s">
        <v>124</v>
      </c>
      <c r="G108" s="117"/>
      <c r="H108" s="117"/>
      <c r="I108" s="117"/>
      <c r="J108" s="117"/>
      <c r="K108" s="10"/>
      <c r="L108" s="117" t="s">
        <v>125</v>
      </c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9">
        <f>'SO-2.2_AA - Architektonic...'!J34</f>
        <v>0</v>
      </c>
      <c r="AH108" s="10"/>
      <c r="AI108" s="10"/>
      <c r="AJ108" s="10"/>
      <c r="AK108" s="10"/>
      <c r="AL108" s="10"/>
      <c r="AM108" s="10"/>
      <c r="AN108" s="119">
        <f>SUM(AG108,AT108)</f>
        <v>0</v>
      </c>
      <c r="AO108" s="10"/>
      <c r="AP108" s="10"/>
      <c r="AQ108" s="120" t="s">
        <v>86</v>
      </c>
      <c r="AR108" s="65"/>
      <c r="AS108" s="121">
        <v>0</v>
      </c>
      <c r="AT108" s="122">
        <f>ROUND(SUM(AV108:AW108),2)</f>
        <v>0</v>
      </c>
      <c r="AU108" s="123">
        <f>'SO-2.2_AA - Architektonic...'!P146</f>
        <v>0</v>
      </c>
      <c r="AV108" s="122">
        <f>'SO-2.2_AA - Architektonic...'!J37</f>
        <v>0</v>
      </c>
      <c r="AW108" s="122">
        <f>'SO-2.2_AA - Architektonic...'!J38</f>
        <v>0</v>
      </c>
      <c r="AX108" s="122">
        <f>'SO-2.2_AA - Architektonic...'!J39</f>
        <v>0</v>
      </c>
      <c r="AY108" s="122">
        <f>'SO-2.2_AA - Architektonic...'!J40</f>
        <v>0</v>
      </c>
      <c r="AZ108" s="122">
        <f>'SO-2.2_AA - Architektonic...'!F37</f>
        <v>0</v>
      </c>
      <c r="BA108" s="122">
        <f>'SO-2.2_AA - Architektonic...'!F38</f>
        <v>0</v>
      </c>
      <c r="BB108" s="122">
        <f>'SO-2.2_AA - Architektonic...'!F39</f>
        <v>0</v>
      </c>
      <c r="BC108" s="122">
        <f>'SO-2.2_AA - Architektonic...'!F40</f>
        <v>0</v>
      </c>
      <c r="BD108" s="124">
        <f>'SO-2.2_AA - Architektonic...'!F41</f>
        <v>0</v>
      </c>
      <c r="BE108" s="4"/>
      <c r="BT108" s="23" t="s">
        <v>92</v>
      </c>
      <c r="BV108" s="23" t="s">
        <v>77</v>
      </c>
      <c r="BW108" s="23" t="s">
        <v>126</v>
      </c>
      <c r="BX108" s="23" t="s">
        <v>123</v>
      </c>
      <c r="CL108" s="23" t="s">
        <v>1</v>
      </c>
    </row>
    <row r="109" s="4" customFormat="1" ht="23.25" customHeight="1">
      <c r="A109" s="125" t="s">
        <v>89</v>
      </c>
      <c r="B109" s="65"/>
      <c r="C109" s="10"/>
      <c r="D109" s="10"/>
      <c r="E109" s="10"/>
      <c r="F109" s="117" t="s">
        <v>127</v>
      </c>
      <c r="G109" s="117"/>
      <c r="H109" s="117"/>
      <c r="I109" s="117"/>
      <c r="J109" s="117"/>
      <c r="K109" s="10"/>
      <c r="L109" s="117" t="s">
        <v>95</v>
      </c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9">
        <f>'SO-2.2_ELE - Elektroinšta...'!J34</f>
        <v>0</v>
      </c>
      <c r="AH109" s="10"/>
      <c r="AI109" s="10"/>
      <c r="AJ109" s="10"/>
      <c r="AK109" s="10"/>
      <c r="AL109" s="10"/>
      <c r="AM109" s="10"/>
      <c r="AN109" s="119">
        <f>SUM(AG109,AT109)</f>
        <v>0</v>
      </c>
      <c r="AO109" s="10"/>
      <c r="AP109" s="10"/>
      <c r="AQ109" s="120" t="s">
        <v>86</v>
      </c>
      <c r="AR109" s="65"/>
      <c r="AS109" s="121">
        <v>0</v>
      </c>
      <c r="AT109" s="122">
        <f>ROUND(SUM(AV109:AW109),2)</f>
        <v>0</v>
      </c>
      <c r="AU109" s="123">
        <f>'SO-2.2_ELE - Elektroinšta...'!P130</f>
        <v>0</v>
      </c>
      <c r="AV109" s="122">
        <f>'SO-2.2_ELE - Elektroinšta...'!J37</f>
        <v>0</v>
      </c>
      <c r="AW109" s="122">
        <f>'SO-2.2_ELE - Elektroinšta...'!J38</f>
        <v>0</v>
      </c>
      <c r="AX109" s="122">
        <f>'SO-2.2_ELE - Elektroinšta...'!J39</f>
        <v>0</v>
      </c>
      <c r="AY109" s="122">
        <f>'SO-2.2_ELE - Elektroinšta...'!J40</f>
        <v>0</v>
      </c>
      <c r="AZ109" s="122">
        <f>'SO-2.2_ELE - Elektroinšta...'!F37</f>
        <v>0</v>
      </c>
      <c r="BA109" s="122">
        <f>'SO-2.2_ELE - Elektroinšta...'!F38</f>
        <v>0</v>
      </c>
      <c r="BB109" s="122">
        <f>'SO-2.2_ELE - Elektroinšta...'!F39</f>
        <v>0</v>
      </c>
      <c r="BC109" s="122">
        <f>'SO-2.2_ELE - Elektroinšta...'!F40</f>
        <v>0</v>
      </c>
      <c r="BD109" s="124">
        <f>'SO-2.2_ELE - Elektroinšta...'!F41</f>
        <v>0</v>
      </c>
      <c r="BE109" s="4"/>
      <c r="BT109" s="23" t="s">
        <v>92</v>
      </c>
      <c r="BV109" s="23" t="s">
        <v>77</v>
      </c>
      <c r="BW109" s="23" t="s">
        <v>128</v>
      </c>
      <c r="BX109" s="23" t="s">
        <v>123</v>
      </c>
      <c r="CL109" s="23" t="s">
        <v>1</v>
      </c>
    </row>
    <row r="110" s="4" customFormat="1" ht="16.5" customHeight="1">
      <c r="A110" s="4"/>
      <c r="B110" s="65"/>
      <c r="C110" s="10"/>
      <c r="D110" s="10"/>
      <c r="E110" s="117" t="s">
        <v>129</v>
      </c>
      <c r="F110" s="117"/>
      <c r="G110" s="117"/>
      <c r="H110" s="117"/>
      <c r="I110" s="117"/>
      <c r="J110" s="10"/>
      <c r="K110" s="117" t="s">
        <v>130</v>
      </c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8">
        <f>ROUND(SUM(AG111:AG113),2)</f>
        <v>0</v>
      </c>
      <c r="AH110" s="10"/>
      <c r="AI110" s="10"/>
      <c r="AJ110" s="10"/>
      <c r="AK110" s="10"/>
      <c r="AL110" s="10"/>
      <c r="AM110" s="10"/>
      <c r="AN110" s="119">
        <f>SUM(AG110,AT110)</f>
        <v>0</v>
      </c>
      <c r="AO110" s="10"/>
      <c r="AP110" s="10"/>
      <c r="AQ110" s="120" t="s">
        <v>86</v>
      </c>
      <c r="AR110" s="65"/>
      <c r="AS110" s="121">
        <f>ROUND(SUM(AS111:AS113),2)</f>
        <v>0</v>
      </c>
      <c r="AT110" s="122">
        <f>ROUND(SUM(AV110:AW110),2)</f>
        <v>0</v>
      </c>
      <c r="AU110" s="123">
        <f>ROUND(SUM(AU111:AU113),5)</f>
        <v>0</v>
      </c>
      <c r="AV110" s="122">
        <f>ROUND(AZ110*L29,2)</f>
        <v>0</v>
      </c>
      <c r="AW110" s="122">
        <f>ROUND(BA110*L30,2)</f>
        <v>0</v>
      </c>
      <c r="AX110" s="122">
        <f>ROUND(BB110*L29,2)</f>
        <v>0</v>
      </c>
      <c r="AY110" s="122">
        <f>ROUND(BC110*L30,2)</f>
        <v>0</v>
      </c>
      <c r="AZ110" s="122">
        <f>ROUND(SUM(AZ111:AZ113),2)</f>
        <v>0</v>
      </c>
      <c r="BA110" s="122">
        <f>ROUND(SUM(BA111:BA113),2)</f>
        <v>0</v>
      </c>
      <c r="BB110" s="122">
        <f>ROUND(SUM(BB111:BB113),2)</f>
        <v>0</v>
      </c>
      <c r="BC110" s="122">
        <f>ROUND(SUM(BC111:BC113),2)</f>
        <v>0</v>
      </c>
      <c r="BD110" s="124">
        <f>ROUND(SUM(BD111:BD113),2)</f>
        <v>0</v>
      </c>
      <c r="BE110" s="4"/>
      <c r="BS110" s="23" t="s">
        <v>74</v>
      </c>
      <c r="BT110" s="23" t="s">
        <v>87</v>
      </c>
      <c r="BU110" s="23" t="s">
        <v>76</v>
      </c>
      <c r="BV110" s="23" t="s">
        <v>77</v>
      </c>
      <c r="BW110" s="23" t="s">
        <v>131</v>
      </c>
      <c r="BX110" s="23" t="s">
        <v>111</v>
      </c>
      <c r="CL110" s="23" t="s">
        <v>1</v>
      </c>
    </row>
    <row r="111" s="4" customFormat="1" ht="23.25" customHeight="1">
      <c r="A111" s="125" t="s">
        <v>89</v>
      </c>
      <c r="B111" s="65"/>
      <c r="C111" s="10"/>
      <c r="D111" s="10"/>
      <c r="E111" s="10"/>
      <c r="F111" s="117" t="s">
        <v>132</v>
      </c>
      <c r="G111" s="117"/>
      <c r="H111" s="117"/>
      <c r="I111" s="117"/>
      <c r="J111" s="117"/>
      <c r="K111" s="10"/>
      <c r="L111" s="117" t="s">
        <v>125</v>
      </c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9">
        <f>'SO-2.3_AA - Architektonic...'!J34</f>
        <v>0</v>
      </c>
      <c r="AH111" s="10"/>
      <c r="AI111" s="10"/>
      <c r="AJ111" s="10"/>
      <c r="AK111" s="10"/>
      <c r="AL111" s="10"/>
      <c r="AM111" s="10"/>
      <c r="AN111" s="119">
        <f>SUM(AG111,AT111)</f>
        <v>0</v>
      </c>
      <c r="AO111" s="10"/>
      <c r="AP111" s="10"/>
      <c r="AQ111" s="120" t="s">
        <v>86</v>
      </c>
      <c r="AR111" s="65"/>
      <c r="AS111" s="121">
        <v>0</v>
      </c>
      <c r="AT111" s="122">
        <f>ROUND(SUM(AV111:AW111),2)</f>
        <v>0</v>
      </c>
      <c r="AU111" s="123">
        <f>'SO-2.3_AA - Architektonic...'!P146</f>
        <v>0</v>
      </c>
      <c r="AV111" s="122">
        <f>'SO-2.3_AA - Architektonic...'!J37</f>
        <v>0</v>
      </c>
      <c r="AW111" s="122">
        <f>'SO-2.3_AA - Architektonic...'!J38</f>
        <v>0</v>
      </c>
      <c r="AX111" s="122">
        <f>'SO-2.3_AA - Architektonic...'!J39</f>
        <v>0</v>
      </c>
      <c r="AY111" s="122">
        <f>'SO-2.3_AA - Architektonic...'!J40</f>
        <v>0</v>
      </c>
      <c r="AZ111" s="122">
        <f>'SO-2.3_AA - Architektonic...'!F37</f>
        <v>0</v>
      </c>
      <c r="BA111" s="122">
        <f>'SO-2.3_AA - Architektonic...'!F38</f>
        <v>0</v>
      </c>
      <c r="BB111" s="122">
        <f>'SO-2.3_AA - Architektonic...'!F39</f>
        <v>0</v>
      </c>
      <c r="BC111" s="122">
        <f>'SO-2.3_AA - Architektonic...'!F40</f>
        <v>0</v>
      </c>
      <c r="BD111" s="124">
        <f>'SO-2.3_AA - Architektonic...'!F41</f>
        <v>0</v>
      </c>
      <c r="BE111" s="4"/>
      <c r="BT111" s="23" t="s">
        <v>92</v>
      </c>
      <c r="BV111" s="23" t="s">
        <v>77</v>
      </c>
      <c r="BW111" s="23" t="s">
        <v>133</v>
      </c>
      <c r="BX111" s="23" t="s">
        <v>131</v>
      </c>
      <c r="CL111" s="23" t="s">
        <v>1</v>
      </c>
    </row>
    <row r="112" s="4" customFormat="1" ht="23.25" customHeight="1">
      <c r="A112" s="125" t="s">
        <v>89</v>
      </c>
      <c r="B112" s="65"/>
      <c r="C112" s="10"/>
      <c r="D112" s="10"/>
      <c r="E112" s="10"/>
      <c r="F112" s="117" t="s">
        <v>134</v>
      </c>
      <c r="G112" s="117"/>
      <c r="H112" s="117"/>
      <c r="I112" s="117"/>
      <c r="J112" s="117"/>
      <c r="K112" s="10"/>
      <c r="L112" s="117" t="s">
        <v>95</v>
      </c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9">
        <f>'SO-2.3_ELE - Elektroinšta...'!J34</f>
        <v>0</v>
      </c>
      <c r="AH112" s="10"/>
      <c r="AI112" s="10"/>
      <c r="AJ112" s="10"/>
      <c r="AK112" s="10"/>
      <c r="AL112" s="10"/>
      <c r="AM112" s="10"/>
      <c r="AN112" s="119">
        <f>SUM(AG112,AT112)</f>
        <v>0</v>
      </c>
      <c r="AO112" s="10"/>
      <c r="AP112" s="10"/>
      <c r="AQ112" s="120" t="s">
        <v>86</v>
      </c>
      <c r="AR112" s="65"/>
      <c r="AS112" s="121">
        <v>0</v>
      </c>
      <c r="AT112" s="122">
        <f>ROUND(SUM(AV112:AW112),2)</f>
        <v>0</v>
      </c>
      <c r="AU112" s="123">
        <f>'SO-2.3_ELE - Elektroinšta...'!P133</f>
        <v>0</v>
      </c>
      <c r="AV112" s="122">
        <f>'SO-2.3_ELE - Elektroinšta...'!J37</f>
        <v>0</v>
      </c>
      <c r="AW112" s="122">
        <f>'SO-2.3_ELE - Elektroinšta...'!J38</f>
        <v>0</v>
      </c>
      <c r="AX112" s="122">
        <f>'SO-2.3_ELE - Elektroinšta...'!J39</f>
        <v>0</v>
      </c>
      <c r="AY112" s="122">
        <f>'SO-2.3_ELE - Elektroinšta...'!J40</f>
        <v>0</v>
      </c>
      <c r="AZ112" s="122">
        <f>'SO-2.3_ELE - Elektroinšta...'!F37</f>
        <v>0</v>
      </c>
      <c r="BA112" s="122">
        <f>'SO-2.3_ELE - Elektroinšta...'!F38</f>
        <v>0</v>
      </c>
      <c r="BB112" s="122">
        <f>'SO-2.3_ELE - Elektroinšta...'!F39</f>
        <v>0</v>
      </c>
      <c r="BC112" s="122">
        <f>'SO-2.3_ELE - Elektroinšta...'!F40</f>
        <v>0</v>
      </c>
      <c r="BD112" s="124">
        <f>'SO-2.3_ELE - Elektroinšta...'!F41</f>
        <v>0</v>
      </c>
      <c r="BE112" s="4"/>
      <c r="BT112" s="23" t="s">
        <v>92</v>
      </c>
      <c r="BV112" s="23" t="s">
        <v>77</v>
      </c>
      <c r="BW112" s="23" t="s">
        <v>135</v>
      </c>
      <c r="BX112" s="23" t="s">
        <v>131</v>
      </c>
      <c r="CL112" s="23" t="s">
        <v>1</v>
      </c>
    </row>
    <row r="113" s="4" customFormat="1" ht="23.25" customHeight="1">
      <c r="A113" s="125" t="s">
        <v>89</v>
      </c>
      <c r="B113" s="65"/>
      <c r="C113" s="10"/>
      <c r="D113" s="10"/>
      <c r="E113" s="10"/>
      <c r="F113" s="117" t="s">
        <v>136</v>
      </c>
      <c r="G113" s="117"/>
      <c r="H113" s="117"/>
      <c r="I113" s="117"/>
      <c r="J113" s="117"/>
      <c r="K113" s="10"/>
      <c r="L113" s="117" t="s">
        <v>137</v>
      </c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9">
        <f>'SO-2.3_ZTI - Zdravotechni...'!J34</f>
        <v>0</v>
      </c>
      <c r="AH113" s="10"/>
      <c r="AI113" s="10"/>
      <c r="AJ113" s="10"/>
      <c r="AK113" s="10"/>
      <c r="AL113" s="10"/>
      <c r="AM113" s="10"/>
      <c r="AN113" s="119">
        <f>SUM(AG113,AT113)</f>
        <v>0</v>
      </c>
      <c r="AO113" s="10"/>
      <c r="AP113" s="10"/>
      <c r="AQ113" s="120" t="s">
        <v>86</v>
      </c>
      <c r="AR113" s="65"/>
      <c r="AS113" s="121">
        <v>0</v>
      </c>
      <c r="AT113" s="122">
        <f>ROUND(SUM(AV113:AW113),2)</f>
        <v>0</v>
      </c>
      <c r="AU113" s="123">
        <f>'SO-2.3_ZTI - Zdravotechni...'!P131</f>
        <v>0</v>
      </c>
      <c r="AV113" s="122">
        <f>'SO-2.3_ZTI - Zdravotechni...'!J37</f>
        <v>0</v>
      </c>
      <c r="AW113" s="122">
        <f>'SO-2.3_ZTI - Zdravotechni...'!J38</f>
        <v>0</v>
      </c>
      <c r="AX113" s="122">
        <f>'SO-2.3_ZTI - Zdravotechni...'!J39</f>
        <v>0</v>
      </c>
      <c r="AY113" s="122">
        <f>'SO-2.3_ZTI - Zdravotechni...'!J40</f>
        <v>0</v>
      </c>
      <c r="AZ113" s="122">
        <f>'SO-2.3_ZTI - Zdravotechni...'!F37</f>
        <v>0</v>
      </c>
      <c r="BA113" s="122">
        <f>'SO-2.3_ZTI - Zdravotechni...'!F38</f>
        <v>0</v>
      </c>
      <c r="BB113" s="122">
        <f>'SO-2.3_ZTI - Zdravotechni...'!F39</f>
        <v>0</v>
      </c>
      <c r="BC113" s="122">
        <f>'SO-2.3_ZTI - Zdravotechni...'!F40</f>
        <v>0</v>
      </c>
      <c r="BD113" s="124">
        <f>'SO-2.3_ZTI - Zdravotechni...'!F41</f>
        <v>0</v>
      </c>
      <c r="BE113" s="4"/>
      <c r="BT113" s="23" t="s">
        <v>92</v>
      </c>
      <c r="BV113" s="23" t="s">
        <v>77</v>
      </c>
      <c r="BW113" s="23" t="s">
        <v>138</v>
      </c>
      <c r="BX113" s="23" t="s">
        <v>131</v>
      </c>
      <c r="CL113" s="23" t="s">
        <v>1</v>
      </c>
    </row>
    <row r="114" s="7" customFormat="1" ht="16.5" customHeight="1">
      <c r="A114" s="7"/>
      <c r="B114" s="105"/>
      <c r="C114" s="106"/>
      <c r="D114" s="107" t="s">
        <v>139</v>
      </c>
      <c r="E114" s="107"/>
      <c r="F114" s="107"/>
      <c r="G114" s="107"/>
      <c r="H114" s="107"/>
      <c r="I114" s="108"/>
      <c r="J114" s="107" t="s">
        <v>140</v>
      </c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9">
        <f>ROUND(AG115+AG116+AG117,2)</f>
        <v>0</v>
      </c>
      <c r="AH114" s="108"/>
      <c r="AI114" s="108"/>
      <c r="AJ114" s="108"/>
      <c r="AK114" s="108"/>
      <c r="AL114" s="108"/>
      <c r="AM114" s="108"/>
      <c r="AN114" s="110">
        <f>SUM(AG114,AT114)</f>
        <v>0</v>
      </c>
      <c r="AO114" s="108"/>
      <c r="AP114" s="108"/>
      <c r="AQ114" s="111" t="s">
        <v>81</v>
      </c>
      <c r="AR114" s="105"/>
      <c r="AS114" s="112">
        <f>ROUND(AS115+AS116+AS117,2)</f>
        <v>0</v>
      </c>
      <c r="AT114" s="113">
        <f>ROUND(SUM(AV114:AW114),2)</f>
        <v>0</v>
      </c>
      <c r="AU114" s="114">
        <f>ROUND(AU115+AU116+AU117,5)</f>
        <v>0</v>
      </c>
      <c r="AV114" s="113">
        <f>ROUND(AZ114*L29,2)</f>
        <v>0</v>
      </c>
      <c r="AW114" s="113">
        <f>ROUND(BA114*L30,2)</f>
        <v>0</v>
      </c>
      <c r="AX114" s="113">
        <f>ROUND(BB114*L29,2)</f>
        <v>0</v>
      </c>
      <c r="AY114" s="113">
        <f>ROUND(BC114*L30,2)</f>
        <v>0</v>
      </c>
      <c r="AZ114" s="113">
        <f>ROUND(AZ115+AZ116+AZ117,2)</f>
        <v>0</v>
      </c>
      <c r="BA114" s="113">
        <f>ROUND(BA115+BA116+BA117,2)</f>
        <v>0</v>
      </c>
      <c r="BB114" s="113">
        <f>ROUND(BB115+BB116+BB117,2)</f>
        <v>0</v>
      </c>
      <c r="BC114" s="113">
        <f>ROUND(BC115+BC116+BC117,2)</f>
        <v>0</v>
      </c>
      <c r="BD114" s="115">
        <f>ROUND(BD115+BD116+BD117,2)</f>
        <v>0</v>
      </c>
      <c r="BE114" s="7"/>
      <c r="BS114" s="116" t="s">
        <v>74</v>
      </c>
      <c r="BT114" s="116" t="s">
        <v>82</v>
      </c>
      <c r="BU114" s="116" t="s">
        <v>76</v>
      </c>
      <c r="BV114" s="116" t="s">
        <v>77</v>
      </c>
      <c r="BW114" s="116" t="s">
        <v>141</v>
      </c>
      <c r="BX114" s="116" t="s">
        <v>4</v>
      </c>
      <c r="CL114" s="116" t="s">
        <v>1</v>
      </c>
      <c r="CM114" s="116" t="s">
        <v>75</v>
      </c>
    </row>
    <row r="115" s="4" customFormat="1" ht="16.5" customHeight="1">
      <c r="A115" s="125" t="s">
        <v>89</v>
      </c>
      <c r="B115" s="65"/>
      <c r="C115" s="10"/>
      <c r="D115" s="10"/>
      <c r="E115" s="117" t="s">
        <v>142</v>
      </c>
      <c r="F115" s="117"/>
      <c r="G115" s="117"/>
      <c r="H115" s="117"/>
      <c r="I115" s="117"/>
      <c r="J115" s="10"/>
      <c r="K115" s="117" t="s">
        <v>143</v>
      </c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9">
        <f>'SO-3.1 - Amfiteáter'!J32</f>
        <v>0</v>
      </c>
      <c r="AH115" s="10"/>
      <c r="AI115" s="10"/>
      <c r="AJ115" s="10"/>
      <c r="AK115" s="10"/>
      <c r="AL115" s="10"/>
      <c r="AM115" s="10"/>
      <c r="AN115" s="119">
        <f>SUM(AG115,AT115)</f>
        <v>0</v>
      </c>
      <c r="AO115" s="10"/>
      <c r="AP115" s="10"/>
      <c r="AQ115" s="120" t="s">
        <v>86</v>
      </c>
      <c r="AR115" s="65"/>
      <c r="AS115" s="121">
        <v>0</v>
      </c>
      <c r="AT115" s="122">
        <f>ROUND(SUM(AV115:AW115),2)</f>
        <v>0</v>
      </c>
      <c r="AU115" s="123">
        <f>'SO-3.1 - Amfiteáter'!P128</f>
        <v>0</v>
      </c>
      <c r="AV115" s="122">
        <f>'SO-3.1 - Amfiteáter'!J35</f>
        <v>0</v>
      </c>
      <c r="AW115" s="122">
        <f>'SO-3.1 - Amfiteáter'!J36</f>
        <v>0</v>
      </c>
      <c r="AX115" s="122">
        <f>'SO-3.1 - Amfiteáter'!J37</f>
        <v>0</v>
      </c>
      <c r="AY115" s="122">
        <f>'SO-3.1 - Amfiteáter'!J38</f>
        <v>0</v>
      </c>
      <c r="AZ115" s="122">
        <f>'SO-3.1 - Amfiteáter'!F35</f>
        <v>0</v>
      </c>
      <c r="BA115" s="122">
        <f>'SO-3.1 - Amfiteáter'!F36</f>
        <v>0</v>
      </c>
      <c r="BB115" s="122">
        <f>'SO-3.1 - Amfiteáter'!F37</f>
        <v>0</v>
      </c>
      <c r="BC115" s="122">
        <f>'SO-3.1 - Amfiteáter'!F38</f>
        <v>0</v>
      </c>
      <c r="BD115" s="124">
        <f>'SO-3.1 - Amfiteáter'!F39</f>
        <v>0</v>
      </c>
      <c r="BE115" s="4"/>
      <c r="BT115" s="23" t="s">
        <v>87</v>
      </c>
      <c r="BV115" s="23" t="s">
        <v>77</v>
      </c>
      <c r="BW115" s="23" t="s">
        <v>144</v>
      </c>
      <c r="BX115" s="23" t="s">
        <v>141</v>
      </c>
      <c r="CL115" s="23" t="s">
        <v>1</v>
      </c>
    </row>
    <row r="116" s="4" customFormat="1" ht="16.5" customHeight="1">
      <c r="A116" s="125" t="s">
        <v>89</v>
      </c>
      <c r="B116" s="65"/>
      <c r="C116" s="10"/>
      <c r="D116" s="10"/>
      <c r="E116" s="117" t="s">
        <v>145</v>
      </c>
      <c r="F116" s="117"/>
      <c r="G116" s="117"/>
      <c r="H116" s="117"/>
      <c r="I116" s="117"/>
      <c r="J116" s="10"/>
      <c r="K116" s="117" t="s">
        <v>146</v>
      </c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9">
        <f>'SO-3.2 - Pódium'!J32</f>
        <v>0</v>
      </c>
      <c r="AH116" s="10"/>
      <c r="AI116" s="10"/>
      <c r="AJ116" s="10"/>
      <c r="AK116" s="10"/>
      <c r="AL116" s="10"/>
      <c r="AM116" s="10"/>
      <c r="AN116" s="119">
        <f>SUM(AG116,AT116)</f>
        <v>0</v>
      </c>
      <c r="AO116" s="10"/>
      <c r="AP116" s="10"/>
      <c r="AQ116" s="120" t="s">
        <v>86</v>
      </c>
      <c r="AR116" s="65"/>
      <c r="AS116" s="121">
        <v>0</v>
      </c>
      <c r="AT116" s="122">
        <f>ROUND(SUM(AV116:AW116),2)</f>
        <v>0</v>
      </c>
      <c r="AU116" s="123">
        <f>'SO-3.2 - Pódium'!P133</f>
        <v>0</v>
      </c>
      <c r="AV116" s="122">
        <f>'SO-3.2 - Pódium'!J35</f>
        <v>0</v>
      </c>
      <c r="AW116" s="122">
        <f>'SO-3.2 - Pódium'!J36</f>
        <v>0</v>
      </c>
      <c r="AX116" s="122">
        <f>'SO-3.2 - Pódium'!J37</f>
        <v>0</v>
      </c>
      <c r="AY116" s="122">
        <f>'SO-3.2 - Pódium'!J38</f>
        <v>0</v>
      </c>
      <c r="AZ116" s="122">
        <f>'SO-3.2 - Pódium'!F35</f>
        <v>0</v>
      </c>
      <c r="BA116" s="122">
        <f>'SO-3.2 - Pódium'!F36</f>
        <v>0</v>
      </c>
      <c r="BB116" s="122">
        <f>'SO-3.2 - Pódium'!F37</f>
        <v>0</v>
      </c>
      <c r="BC116" s="122">
        <f>'SO-3.2 - Pódium'!F38</f>
        <v>0</v>
      </c>
      <c r="BD116" s="124">
        <f>'SO-3.2 - Pódium'!F39</f>
        <v>0</v>
      </c>
      <c r="BE116" s="4"/>
      <c r="BT116" s="23" t="s">
        <v>87</v>
      </c>
      <c r="BV116" s="23" t="s">
        <v>77</v>
      </c>
      <c r="BW116" s="23" t="s">
        <v>147</v>
      </c>
      <c r="BX116" s="23" t="s">
        <v>141</v>
      </c>
      <c r="CL116" s="23" t="s">
        <v>1</v>
      </c>
    </row>
    <row r="117" s="4" customFormat="1" ht="16.5" customHeight="1">
      <c r="A117" s="4"/>
      <c r="B117" s="65"/>
      <c r="C117" s="10"/>
      <c r="D117" s="10"/>
      <c r="E117" s="117" t="s">
        <v>148</v>
      </c>
      <c r="F117" s="117"/>
      <c r="G117" s="117"/>
      <c r="H117" s="117"/>
      <c r="I117" s="117"/>
      <c r="J117" s="10"/>
      <c r="K117" s="117" t="s">
        <v>149</v>
      </c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8">
        <f>ROUND(SUM(AG118:AG121),2)</f>
        <v>0</v>
      </c>
      <c r="AH117" s="10"/>
      <c r="AI117" s="10"/>
      <c r="AJ117" s="10"/>
      <c r="AK117" s="10"/>
      <c r="AL117" s="10"/>
      <c r="AM117" s="10"/>
      <c r="AN117" s="119">
        <f>SUM(AG117,AT117)</f>
        <v>0</v>
      </c>
      <c r="AO117" s="10"/>
      <c r="AP117" s="10"/>
      <c r="AQ117" s="120" t="s">
        <v>86</v>
      </c>
      <c r="AR117" s="65"/>
      <c r="AS117" s="121">
        <f>ROUND(SUM(AS118:AS121),2)</f>
        <v>0</v>
      </c>
      <c r="AT117" s="122">
        <f>ROUND(SUM(AV117:AW117),2)</f>
        <v>0</v>
      </c>
      <c r="AU117" s="123">
        <f>ROUND(SUM(AU118:AU121),5)</f>
        <v>0</v>
      </c>
      <c r="AV117" s="122">
        <f>ROUND(AZ117*L29,2)</f>
        <v>0</v>
      </c>
      <c r="AW117" s="122">
        <f>ROUND(BA117*L30,2)</f>
        <v>0</v>
      </c>
      <c r="AX117" s="122">
        <f>ROUND(BB117*L29,2)</f>
        <v>0</v>
      </c>
      <c r="AY117" s="122">
        <f>ROUND(BC117*L30,2)</f>
        <v>0</v>
      </c>
      <c r="AZ117" s="122">
        <f>ROUND(SUM(AZ118:AZ121),2)</f>
        <v>0</v>
      </c>
      <c r="BA117" s="122">
        <f>ROUND(SUM(BA118:BA121),2)</f>
        <v>0</v>
      </c>
      <c r="BB117" s="122">
        <f>ROUND(SUM(BB118:BB121),2)</f>
        <v>0</v>
      </c>
      <c r="BC117" s="122">
        <f>ROUND(SUM(BC118:BC121),2)</f>
        <v>0</v>
      </c>
      <c r="BD117" s="124">
        <f>ROUND(SUM(BD118:BD121),2)</f>
        <v>0</v>
      </c>
      <c r="BE117" s="4"/>
      <c r="BS117" s="23" t="s">
        <v>74</v>
      </c>
      <c r="BT117" s="23" t="s">
        <v>87</v>
      </c>
      <c r="BU117" s="23" t="s">
        <v>76</v>
      </c>
      <c r="BV117" s="23" t="s">
        <v>77</v>
      </c>
      <c r="BW117" s="23" t="s">
        <v>150</v>
      </c>
      <c r="BX117" s="23" t="s">
        <v>141</v>
      </c>
      <c r="CL117" s="23" t="s">
        <v>1</v>
      </c>
    </row>
    <row r="118" s="4" customFormat="1" ht="23.25" customHeight="1">
      <c r="A118" s="125" t="s">
        <v>89</v>
      </c>
      <c r="B118" s="65"/>
      <c r="C118" s="10"/>
      <c r="D118" s="10"/>
      <c r="E118" s="10"/>
      <c r="F118" s="117" t="s">
        <v>151</v>
      </c>
      <c r="G118" s="117"/>
      <c r="H118" s="117"/>
      <c r="I118" s="117"/>
      <c r="J118" s="117"/>
      <c r="K118" s="10"/>
      <c r="L118" s="117" t="s">
        <v>125</v>
      </c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9">
        <f>'SO-3.3_AA - Architektonic...'!J34</f>
        <v>0</v>
      </c>
      <c r="AH118" s="10"/>
      <c r="AI118" s="10"/>
      <c r="AJ118" s="10"/>
      <c r="AK118" s="10"/>
      <c r="AL118" s="10"/>
      <c r="AM118" s="10"/>
      <c r="AN118" s="119">
        <f>SUM(AG118,AT118)</f>
        <v>0</v>
      </c>
      <c r="AO118" s="10"/>
      <c r="AP118" s="10"/>
      <c r="AQ118" s="120" t="s">
        <v>86</v>
      </c>
      <c r="AR118" s="65"/>
      <c r="AS118" s="121">
        <v>0</v>
      </c>
      <c r="AT118" s="122">
        <f>ROUND(SUM(AV118:AW118),2)</f>
        <v>0</v>
      </c>
      <c r="AU118" s="123">
        <f>'SO-3.3_AA - Architektonic...'!P146</f>
        <v>0</v>
      </c>
      <c r="AV118" s="122">
        <f>'SO-3.3_AA - Architektonic...'!J37</f>
        <v>0</v>
      </c>
      <c r="AW118" s="122">
        <f>'SO-3.3_AA - Architektonic...'!J38</f>
        <v>0</v>
      </c>
      <c r="AX118" s="122">
        <f>'SO-3.3_AA - Architektonic...'!J39</f>
        <v>0</v>
      </c>
      <c r="AY118" s="122">
        <f>'SO-3.3_AA - Architektonic...'!J40</f>
        <v>0</v>
      </c>
      <c r="AZ118" s="122">
        <f>'SO-3.3_AA - Architektonic...'!F37</f>
        <v>0</v>
      </c>
      <c r="BA118" s="122">
        <f>'SO-3.3_AA - Architektonic...'!F38</f>
        <v>0</v>
      </c>
      <c r="BB118" s="122">
        <f>'SO-3.3_AA - Architektonic...'!F39</f>
        <v>0</v>
      </c>
      <c r="BC118" s="122">
        <f>'SO-3.3_AA - Architektonic...'!F40</f>
        <v>0</v>
      </c>
      <c r="BD118" s="124">
        <f>'SO-3.3_AA - Architektonic...'!F41</f>
        <v>0</v>
      </c>
      <c r="BE118" s="4"/>
      <c r="BT118" s="23" t="s">
        <v>92</v>
      </c>
      <c r="BV118" s="23" t="s">
        <v>77</v>
      </c>
      <c r="BW118" s="23" t="s">
        <v>152</v>
      </c>
      <c r="BX118" s="23" t="s">
        <v>150</v>
      </c>
      <c r="CL118" s="23" t="s">
        <v>1</v>
      </c>
    </row>
    <row r="119" s="4" customFormat="1" ht="23.25" customHeight="1">
      <c r="A119" s="125" t="s">
        <v>89</v>
      </c>
      <c r="B119" s="65"/>
      <c r="C119" s="10"/>
      <c r="D119" s="10"/>
      <c r="E119" s="10"/>
      <c r="F119" s="117" t="s">
        <v>153</v>
      </c>
      <c r="G119" s="117"/>
      <c r="H119" s="117"/>
      <c r="I119" s="117"/>
      <c r="J119" s="117"/>
      <c r="K119" s="10"/>
      <c r="L119" s="117" t="s">
        <v>95</v>
      </c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9">
        <f>'SO-3.3_ELE - Elektroinšta...'!J34</f>
        <v>0</v>
      </c>
      <c r="AH119" s="10"/>
      <c r="AI119" s="10"/>
      <c r="AJ119" s="10"/>
      <c r="AK119" s="10"/>
      <c r="AL119" s="10"/>
      <c r="AM119" s="10"/>
      <c r="AN119" s="119">
        <f>SUM(AG119,AT119)</f>
        <v>0</v>
      </c>
      <c r="AO119" s="10"/>
      <c r="AP119" s="10"/>
      <c r="AQ119" s="120" t="s">
        <v>86</v>
      </c>
      <c r="AR119" s="65"/>
      <c r="AS119" s="121">
        <v>0</v>
      </c>
      <c r="AT119" s="122">
        <f>ROUND(SUM(AV119:AW119),2)</f>
        <v>0</v>
      </c>
      <c r="AU119" s="123">
        <f>'SO-3.3_ELE - Elektroinšta...'!P131</f>
        <v>0</v>
      </c>
      <c r="AV119" s="122">
        <f>'SO-3.3_ELE - Elektroinšta...'!J37</f>
        <v>0</v>
      </c>
      <c r="AW119" s="122">
        <f>'SO-3.3_ELE - Elektroinšta...'!J38</f>
        <v>0</v>
      </c>
      <c r="AX119" s="122">
        <f>'SO-3.3_ELE - Elektroinšta...'!J39</f>
        <v>0</v>
      </c>
      <c r="AY119" s="122">
        <f>'SO-3.3_ELE - Elektroinšta...'!J40</f>
        <v>0</v>
      </c>
      <c r="AZ119" s="122">
        <f>'SO-3.3_ELE - Elektroinšta...'!F37</f>
        <v>0</v>
      </c>
      <c r="BA119" s="122">
        <f>'SO-3.3_ELE - Elektroinšta...'!F38</f>
        <v>0</v>
      </c>
      <c r="BB119" s="122">
        <f>'SO-3.3_ELE - Elektroinšta...'!F39</f>
        <v>0</v>
      </c>
      <c r="BC119" s="122">
        <f>'SO-3.3_ELE - Elektroinšta...'!F40</f>
        <v>0</v>
      </c>
      <c r="BD119" s="124">
        <f>'SO-3.3_ELE - Elektroinšta...'!F41</f>
        <v>0</v>
      </c>
      <c r="BE119" s="4"/>
      <c r="BT119" s="23" t="s">
        <v>92</v>
      </c>
      <c r="BV119" s="23" t="s">
        <v>77</v>
      </c>
      <c r="BW119" s="23" t="s">
        <v>154</v>
      </c>
      <c r="BX119" s="23" t="s">
        <v>150</v>
      </c>
      <c r="CL119" s="23" t="s">
        <v>1</v>
      </c>
    </row>
    <row r="120" s="4" customFormat="1" ht="23.25" customHeight="1">
      <c r="A120" s="125" t="s">
        <v>89</v>
      </c>
      <c r="B120" s="65"/>
      <c r="C120" s="10"/>
      <c r="D120" s="10"/>
      <c r="E120" s="10"/>
      <c r="F120" s="117" t="s">
        <v>155</v>
      </c>
      <c r="G120" s="117"/>
      <c r="H120" s="117"/>
      <c r="I120" s="117"/>
      <c r="J120" s="117"/>
      <c r="K120" s="10"/>
      <c r="L120" s="117" t="s">
        <v>137</v>
      </c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9">
        <f>'SO-3.3_ZTI - Zdravotechni...'!J34</f>
        <v>0</v>
      </c>
      <c r="AH120" s="10"/>
      <c r="AI120" s="10"/>
      <c r="AJ120" s="10"/>
      <c r="AK120" s="10"/>
      <c r="AL120" s="10"/>
      <c r="AM120" s="10"/>
      <c r="AN120" s="119">
        <f>SUM(AG120,AT120)</f>
        <v>0</v>
      </c>
      <c r="AO120" s="10"/>
      <c r="AP120" s="10"/>
      <c r="AQ120" s="120" t="s">
        <v>86</v>
      </c>
      <c r="AR120" s="65"/>
      <c r="AS120" s="121">
        <v>0</v>
      </c>
      <c r="AT120" s="122">
        <f>ROUND(SUM(AV120:AW120),2)</f>
        <v>0</v>
      </c>
      <c r="AU120" s="123">
        <f>'SO-3.3_ZTI - Zdravotechni...'!P132</f>
        <v>0</v>
      </c>
      <c r="AV120" s="122">
        <f>'SO-3.3_ZTI - Zdravotechni...'!J37</f>
        <v>0</v>
      </c>
      <c r="AW120" s="122">
        <f>'SO-3.3_ZTI - Zdravotechni...'!J38</f>
        <v>0</v>
      </c>
      <c r="AX120" s="122">
        <f>'SO-3.3_ZTI - Zdravotechni...'!J39</f>
        <v>0</v>
      </c>
      <c r="AY120" s="122">
        <f>'SO-3.3_ZTI - Zdravotechni...'!J40</f>
        <v>0</v>
      </c>
      <c r="AZ120" s="122">
        <f>'SO-3.3_ZTI - Zdravotechni...'!F37</f>
        <v>0</v>
      </c>
      <c r="BA120" s="122">
        <f>'SO-3.3_ZTI - Zdravotechni...'!F38</f>
        <v>0</v>
      </c>
      <c r="BB120" s="122">
        <f>'SO-3.3_ZTI - Zdravotechni...'!F39</f>
        <v>0</v>
      </c>
      <c r="BC120" s="122">
        <f>'SO-3.3_ZTI - Zdravotechni...'!F40</f>
        <v>0</v>
      </c>
      <c r="BD120" s="124">
        <f>'SO-3.3_ZTI - Zdravotechni...'!F41</f>
        <v>0</v>
      </c>
      <c r="BE120" s="4"/>
      <c r="BT120" s="23" t="s">
        <v>92</v>
      </c>
      <c r="BV120" s="23" t="s">
        <v>77</v>
      </c>
      <c r="BW120" s="23" t="s">
        <v>156</v>
      </c>
      <c r="BX120" s="23" t="s">
        <v>150</v>
      </c>
      <c r="CL120" s="23" t="s">
        <v>1</v>
      </c>
    </row>
    <row r="121" s="4" customFormat="1" ht="23.25" customHeight="1">
      <c r="A121" s="125" t="s">
        <v>89</v>
      </c>
      <c r="B121" s="65"/>
      <c r="C121" s="10"/>
      <c r="D121" s="10"/>
      <c r="E121" s="10"/>
      <c r="F121" s="117" t="s">
        <v>157</v>
      </c>
      <c r="G121" s="117"/>
      <c r="H121" s="117"/>
      <c r="I121" s="117"/>
      <c r="J121" s="117"/>
      <c r="K121" s="10"/>
      <c r="L121" s="117" t="s">
        <v>158</v>
      </c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9">
        <f>'SO-3.3_UK - Vykurovanie'!J34</f>
        <v>0</v>
      </c>
      <c r="AH121" s="10"/>
      <c r="AI121" s="10"/>
      <c r="AJ121" s="10"/>
      <c r="AK121" s="10"/>
      <c r="AL121" s="10"/>
      <c r="AM121" s="10"/>
      <c r="AN121" s="119">
        <f>SUM(AG121,AT121)</f>
        <v>0</v>
      </c>
      <c r="AO121" s="10"/>
      <c r="AP121" s="10"/>
      <c r="AQ121" s="120" t="s">
        <v>86</v>
      </c>
      <c r="AR121" s="65"/>
      <c r="AS121" s="121">
        <v>0</v>
      </c>
      <c r="AT121" s="122">
        <f>ROUND(SUM(AV121:AW121),2)</f>
        <v>0</v>
      </c>
      <c r="AU121" s="123">
        <f>'SO-3.3_UK - Vykurovanie'!P126</f>
        <v>0</v>
      </c>
      <c r="AV121" s="122">
        <f>'SO-3.3_UK - Vykurovanie'!J37</f>
        <v>0</v>
      </c>
      <c r="AW121" s="122">
        <f>'SO-3.3_UK - Vykurovanie'!J38</f>
        <v>0</v>
      </c>
      <c r="AX121" s="122">
        <f>'SO-3.3_UK - Vykurovanie'!J39</f>
        <v>0</v>
      </c>
      <c r="AY121" s="122">
        <f>'SO-3.3_UK - Vykurovanie'!J40</f>
        <v>0</v>
      </c>
      <c r="AZ121" s="122">
        <f>'SO-3.3_UK - Vykurovanie'!F37</f>
        <v>0</v>
      </c>
      <c r="BA121" s="122">
        <f>'SO-3.3_UK - Vykurovanie'!F38</f>
        <v>0</v>
      </c>
      <c r="BB121" s="122">
        <f>'SO-3.3_UK - Vykurovanie'!F39</f>
        <v>0</v>
      </c>
      <c r="BC121" s="122">
        <f>'SO-3.3_UK - Vykurovanie'!F40</f>
        <v>0</v>
      </c>
      <c r="BD121" s="124">
        <f>'SO-3.3_UK - Vykurovanie'!F41</f>
        <v>0</v>
      </c>
      <c r="BE121" s="4"/>
      <c r="BT121" s="23" t="s">
        <v>92</v>
      </c>
      <c r="BV121" s="23" t="s">
        <v>77</v>
      </c>
      <c r="BW121" s="23" t="s">
        <v>159</v>
      </c>
      <c r="BX121" s="23" t="s">
        <v>150</v>
      </c>
      <c r="CL121" s="23" t="s">
        <v>1</v>
      </c>
    </row>
    <row r="122" s="7" customFormat="1" ht="16.5" customHeight="1">
      <c r="A122" s="7"/>
      <c r="B122" s="105"/>
      <c r="C122" s="106"/>
      <c r="D122" s="107" t="s">
        <v>160</v>
      </c>
      <c r="E122" s="107"/>
      <c r="F122" s="107"/>
      <c r="G122" s="107"/>
      <c r="H122" s="107"/>
      <c r="I122" s="108"/>
      <c r="J122" s="107" t="s">
        <v>161</v>
      </c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9">
        <f>ROUND(AG123+AG126,2)</f>
        <v>0</v>
      </c>
      <c r="AH122" s="108"/>
      <c r="AI122" s="108"/>
      <c r="AJ122" s="108"/>
      <c r="AK122" s="108"/>
      <c r="AL122" s="108"/>
      <c r="AM122" s="108"/>
      <c r="AN122" s="110">
        <f>SUM(AG122,AT122)</f>
        <v>0</v>
      </c>
      <c r="AO122" s="108"/>
      <c r="AP122" s="108"/>
      <c r="AQ122" s="111" t="s">
        <v>81</v>
      </c>
      <c r="AR122" s="105"/>
      <c r="AS122" s="112">
        <f>ROUND(AS123+AS126,2)</f>
        <v>0</v>
      </c>
      <c r="AT122" s="113">
        <f>ROUND(SUM(AV122:AW122),2)</f>
        <v>0</v>
      </c>
      <c r="AU122" s="114">
        <f>ROUND(AU123+AU126,5)</f>
        <v>0</v>
      </c>
      <c r="AV122" s="113">
        <f>ROUND(AZ122*L29,2)</f>
        <v>0</v>
      </c>
      <c r="AW122" s="113">
        <f>ROUND(BA122*L30,2)</f>
        <v>0</v>
      </c>
      <c r="AX122" s="113">
        <f>ROUND(BB122*L29,2)</f>
        <v>0</v>
      </c>
      <c r="AY122" s="113">
        <f>ROUND(BC122*L30,2)</f>
        <v>0</v>
      </c>
      <c r="AZ122" s="113">
        <f>ROUND(AZ123+AZ126,2)</f>
        <v>0</v>
      </c>
      <c r="BA122" s="113">
        <f>ROUND(BA123+BA126,2)</f>
        <v>0</v>
      </c>
      <c r="BB122" s="113">
        <f>ROUND(BB123+BB126,2)</f>
        <v>0</v>
      </c>
      <c r="BC122" s="113">
        <f>ROUND(BC123+BC126,2)</f>
        <v>0</v>
      </c>
      <c r="BD122" s="115">
        <f>ROUND(BD123+BD126,2)</f>
        <v>0</v>
      </c>
      <c r="BE122" s="7"/>
      <c r="BS122" s="116" t="s">
        <v>74</v>
      </c>
      <c r="BT122" s="116" t="s">
        <v>82</v>
      </c>
      <c r="BU122" s="116" t="s">
        <v>76</v>
      </c>
      <c r="BV122" s="116" t="s">
        <v>77</v>
      </c>
      <c r="BW122" s="116" t="s">
        <v>162</v>
      </c>
      <c r="BX122" s="116" t="s">
        <v>4</v>
      </c>
      <c r="CL122" s="116" t="s">
        <v>1</v>
      </c>
      <c r="CM122" s="116" t="s">
        <v>75</v>
      </c>
    </row>
    <row r="123" s="4" customFormat="1" ht="16.5" customHeight="1">
      <c r="A123" s="4"/>
      <c r="B123" s="65"/>
      <c r="C123" s="10"/>
      <c r="D123" s="10"/>
      <c r="E123" s="117" t="s">
        <v>163</v>
      </c>
      <c r="F123" s="117"/>
      <c r="G123" s="117"/>
      <c r="H123" s="117"/>
      <c r="I123" s="117"/>
      <c r="J123" s="10"/>
      <c r="K123" s="117" t="s">
        <v>164</v>
      </c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8">
        <f>ROUND(SUM(AG124:AG125),2)</f>
        <v>0</v>
      </c>
      <c r="AH123" s="10"/>
      <c r="AI123" s="10"/>
      <c r="AJ123" s="10"/>
      <c r="AK123" s="10"/>
      <c r="AL123" s="10"/>
      <c r="AM123" s="10"/>
      <c r="AN123" s="119">
        <f>SUM(AG123,AT123)</f>
        <v>0</v>
      </c>
      <c r="AO123" s="10"/>
      <c r="AP123" s="10"/>
      <c r="AQ123" s="120" t="s">
        <v>86</v>
      </c>
      <c r="AR123" s="65"/>
      <c r="AS123" s="121">
        <f>ROUND(SUM(AS124:AS125),2)</f>
        <v>0</v>
      </c>
      <c r="AT123" s="122">
        <f>ROUND(SUM(AV123:AW123),2)</f>
        <v>0</v>
      </c>
      <c r="AU123" s="123">
        <f>ROUND(SUM(AU124:AU125),5)</f>
        <v>0</v>
      </c>
      <c r="AV123" s="122">
        <f>ROUND(AZ123*L29,2)</f>
        <v>0</v>
      </c>
      <c r="AW123" s="122">
        <f>ROUND(BA123*L30,2)</f>
        <v>0</v>
      </c>
      <c r="AX123" s="122">
        <f>ROUND(BB123*L29,2)</f>
        <v>0</v>
      </c>
      <c r="AY123" s="122">
        <f>ROUND(BC123*L30,2)</f>
        <v>0</v>
      </c>
      <c r="AZ123" s="122">
        <f>ROUND(SUM(AZ124:AZ125),2)</f>
        <v>0</v>
      </c>
      <c r="BA123" s="122">
        <f>ROUND(SUM(BA124:BA125),2)</f>
        <v>0</v>
      </c>
      <c r="BB123" s="122">
        <f>ROUND(SUM(BB124:BB125),2)</f>
        <v>0</v>
      </c>
      <c r="BC123" s="122">
        <f>ROUND(SUM(BC124:BC125),2)</f>
        <v>0</v>
      </c>
      <c r="BD123" s="124">
        <f>ROUND(SUM(BD124:BD125),2)</f>
        <v>0</v>
      </c>
      <c r="BE123" s="4"/>
      <c r="BS123" s="23" t="s">
        <v>74</v>
      </c>
      <c r="BT123" s="23" t="s">
        <v>87</v>
      </c>
      <c r="BU123" s="23" t="s">
        <v>76</v>
      </c>
      <c r="BV123" s="23" t="s">
        <v>77</v>
      </c>
      <c r="BW123" s="23" t="s">
        <v>165</v>
      </c>
      <c r="BX123" s="23" t="s">
        <v>162</v>
      </c>
      <c r="CL123" s="23" t="s">
        <v>1</v>
      </c>
    </row>
    <row r="124" s="4" customFormat="1" ht="23.25" customHeight="1">
      <c r="A124" s="125" t="s">
        <v>89</v>
      </c>
      <c r="B124" s="65"/>
      <c r="C124" s="10"/>
      <c r="D124" s="10"/>
      <c r="E124" s="10"/>
      <c r="F124" s="117" t="s">
        <v>166</v>
      </c>
      <c r="G124" s="117"/>
      <c r="H124" s="117"/>
      <c r="I124" s="117"/>
      <c r="J124" s="117"/>
      <c r="K124" s="10"/>
      <c r="L124" s="117" t="s">
        <v>91</v>
      </c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9">
        <f>'SO-4.1_AA - Architektonic...'!J34</f>
        <v>0</v>
      </c>
      <c r="AH124" s="10"/>
      <c r="AI124" s="10"/>
      <c r="AJ124" s="10"/>
      <c r="AK124" s="10"/>
      <c r="AL124" s="10"/>
      <c r="AM124" s="10"/>
      <c r="AN124" s="119">
        <f>SUM(AG124,AT124)</f>
        <v>0</v>
      </c>
      <c r="AO124" s="10"/>
      <c r="AP124" s="10"/>
      <c r="AQ124" s="120" t="s">
        <v>86</v>
      </c>
      <c r="AR124" s="65"/>
      <c r="AS124" s="121">
        <v>0</v>
      </c>
      <c r="AT124" s="122">
        <f>ROUND(SUM(AV124:AW124),2)</f>
        <v>0</v>
      </c>
      <c r="AU124" s="123">
        <f>'SO-4.1_AA - Architektonic...'!P131</f>
        <v>0</v>
      </c>
      <c r="AV124" s="122">
        <f>'SO-4.1_AA - Architektonic...'!J37</f>
        <v>0</v>
      </c>
      <c r="AW124" s="122">
        <f>'SO-4.1_AA - Architektonic...'!J38</f>
        <v>0</v>
      </c>
      <c r="AX124" s="122">
        <f>'SO-4.1_AA - Architektonic...'!J39</f>
        <v>0</v>
      </c>
      <c r="AY124" s="122">
        <f>'SO-4.1_AA - Architektonic...'!J40</f>
        <v>0</v>
      </c>
      <c r="AZ124" s="122">
        <f>'SO-4.1_AA - Architektonic...'!F37</f>
        <v>0</v>
      </c>
      <c r="BA124" s="122">
        <f>'SO-4.1_AA - Architektonic...'!F38</f>
        <v>0</v>
      </c>
      <c r="BB124" s="122">
        <f>'SO-4.1_AA - Architektonic...'!F39</f>
        <v>0</v>
      </c>
      <c r="BC124" s="122">
        <f>'SO-4.1_AA - Architektonic...'!F40</f>
        <v>0</v>
      </c>
      <c r="BD124" s="124">
        <f>'SO-4.1_AA - Architektonic...'!F41</f>
        <v>0</v>
      </c>
      <c r="BE124" s="4"/>
      <c r="BT124" s="23" t="s">
        <v>92</v>
      </c>
      <c r="BV124" s="23" t="s">
        <v>77</v>
      </c>
      <c r="BW124" s="23" t="s">
        <v>167</v>
      </c>
      <c r="BX124" s="23" t="s">
        <v>165</v>
      </c>
      <c r="CL124" s="23" t="s">
        <v>1</v>
      </c>
    </row>
    <row r="125" s="4" customFormat="1" ht="23.25" customHeight="1">
      <c r="A125" s="125" t="s">
        <v>89</v>
      </c>
      <c r="B125" s="65"/>
      <c r="C125" s="10"/>
      <c r="D125" s="10"/>
      <c r="E125" s="10"/>
      <c r="F125" s="117" t="s">
        <v>168</v>
      </c>
      <c r="G125" s="117"/>
      <c r="H125" s="117"/>
      <c r="I125" s="117"/>
      <c r="J125" s="117"/>
      <c r="K125" s="10"/>
      <c r="L125" s="117" t="s">
        <v>95</v>
      </c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9">
        <f>'SO-4.1_ELE - Elektroinšta...'!J34</f>
        <v>0</v>
      </c>
      <c r="AH125" s="10"/>
      <c r="AI125" s="10"/>
      <c r="AJ125" s="10"/>
      <c r="AK125" s="10"/>
      <c r="AL125" s="10"/>
      <c r="AM125" s="10"/>
      <c r="AN125" s="119">
        <f>SUM(AG125,AT125)</f>
        <v>0</v>
      </c>
      <c r="AO125" s="10"/>
      <c r="AP125" s="10"/>
      <c r="AQ125" s="120" t="s">
        <v>86</v>
      </c>
      <c r="AR125" s="65"/>
      <c r="AS125" s="121">
        <v>0</v>
      </c>
      <c r="AT125" s="122">
        <f>ROUND(SUM(AV125:AW125),2)</f>
        <v>0</v>
      </c>
      <c r="AU125" s="123">
        <f>'SO-4.1_ELE - Elektroinšta...'!P128</f>
        <v>0</v>
      </c>
      <c r="AV125" s="122">
        <f>'SO-4.1_ELE - Elektroinšta...'!J37</f>
        <v>0</v>
      </c>
      <c r="AW125" s="122">
        <f>'SO-4.1_ELE - Elektroinšta...'!J38</f>
        <v>0</v>
      </c>
      <c r="AX125" s="122">
        <f>'SO-4.1_ELE - Elektroinšta...'!J39</f>
        <v>0</v>
      </c>
      <c r="AY125" s="122">
        <f>'SO-4.1_ELE - Elektroinšta...'!J40</f>
        <v>0</v>
      </c>
      <c r="AZ125" s="122">
        <f>'SO-4.1_ELE - Elektroinšta...'!F37</f>
        <v>0</v>
      </c>
      <c r="BA125" s="122">
        <f>'SO-4.1_ELE - Elektroinšta...'!F38</f>
        <v>0</v>
      </c>
      <c r="BB125" s="122">
        <f>'SO-4.1_ELE - Elektroinšta...'!F39</f>
        <v>0</v>
      </c>
      <c r="BC125" s="122">
        <f>'SO-4.1_ELE - Elektroinšta...'!F40</f>
        <v>0</v>
      </c>
      <c r="BD125" s="124">
        <f>'SO-4.1_ELE - Elektroinšta...'!F41</f>
        <v>0</v>
      </c>
      <c r="BE125" s="4"/>
      <c r="BT125" s="23" t="s">
        <v>92</v>
      </c>
      <c r="BV125" s="23" t="s">
        <v>77</v>
      </c>
      <c r="BW125" s="23" t="s">
        <v>169</v>
      </c>
      <c r="BX125" s="23" t="s">
        <v>165</v>
      </c>
      <c r="CL125" s="23" t="s">
        <v>1</v>
      </c>
    </row>
    <row r="126" s="4" customFormat="1" ht="16.5" customHeight="1">
      <c r="A126" s="4"/>
      <c r="B126" s="65"/>
      <c r="C126" s="10"/>
      <c r="D126" s="10"/>
      <c r="E126" s="117" t="s">
        <v>170</v>
      </c>
      <c r="F126" s="117"/>
      <c r="G126" s="117"/>
      <c r="H126" s="117"/>
      <c r="I126" s="117"/>
      <c r="J126" s="10"/>
      <c r="K126" s="117" t="s">
        <v>171</v>
      </c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8">
        <f>ROUND(SUM(AG127:AG129),2)</f>
        <v>0</v>
      </c>
      <c r="AH126" s="10"/>
      <c r="AI126" s="10"/>
      <c r="AJ126" s="10"/>
      <c r="AK126" s="10"/>
      <c r="AL126" s="10"/>
      <c r="AM126" s="10"/>
      <c r="AN126" s="119">
        <f>SUM(AG126,AT126)</f>
        <v>0</v>
      </c>
      <c r="AO126" s="10"/>
      <c r="AP126" s="10"/>
      <c r="AQ126" s="120" t="s">
        <v>86</v>
      </c>
      <c r="AR126" s="65"/>
      <c r="AS126" s="121">
        <f>ROUND(SUM(AS127:AS129),2)</f>
        <v>0</v>
      </c>
      <c r="AT126" s="122">
        <f>ROUND(SUM(AV126:AW126),2)</f>
        <v>0</v>
      </c>
      <c r="AU126" s="123">
        <f>ROUND(SUM(AU127:AU129),5)</f>
        <v>0</v>
      </c>
      <c r="AV126" s="122">
        <f>ROUND(AZ126*L29,2)</f>
        <v>0</v>
      </c>
      <c r="AW126" s="122">
        <f>ROUND(BA126*L30,2)</f>
        <v>0</v>
      </c>
      <c r="AX126" s="122">
        <f>ROUND(BB126*L29,2)</f>
        <v>0</v>
      </c>
      <c r="AY126" s="122">
        <f>ROUND(BC126*L30,2)</f>
        <v>0</v>
      </c>
      <c r="AZ126" s="122">
        <f>ROUND(SUM(AZ127:AZ129),2)</f>
        <v>0</v>
      </c>
      <c r="BA126" s="122">
        <f>ROUND(SUM(BA127:BA129),2)</f>
        <v>0</v>
      </c>
      <c r="BB126" s="122">
        <f>ROUND(SUM(BB127:BB129),2)</f>
        <v>0</v>
      </c>
      <c r="BC126" s="122">
        <f>ROUND(SUM(BC127:BC129),2)</f>
        <v>0</v>
      </c>
      <c r="BD126" s="124">
        <f>ROUND(SUM(BD127:BD129),2)</f>
        <v>0</v>
      </c>
      <c r="BE126" s="4"/>
      <c r="BS126" s="23" t="s">
        <v>74</v>
      </c>
      <c r="BT126" s="23" t="s">
        <v>87</v>
      </c>
      <c r="BU126" s="23" t="s">
        <v>76</v>
      </c>
      <c r="BV126" s="23" t="s">
        <v>77</v>
      </c>
      <c r="BW126" s="23" t="s">
        <v>172</v>
      </c>
      <c r="BX126" s="23" t="s">
        <v>162</v>
      </c>
      <c r="CL126" s="23" t="s">
        <v>1</v>
      </c>
    </row>
    <row r="127" s="4" customFormat="1" ht="23.25" customHeight="1">
      <c r="A127" s="125" t="s">
        <v>89</v>
      </c>
      <c r="B127" s="65"/>
      <c r="C127" s="10"/>
      <c r="D127" s="10"/>
      <c r="E127" s="10"/>
      <c r="F127" s="117" t="s">
        <v>173</v>
      </c>
      <c r="G127" s="117"/>
      <c r="H127" s="117"/>
      <c r="I127" s="117"/>
      <c r="J127" s="117"/>
      <c r="K127" s="10"/>
      <c r="L127" s="117" t="s">
        <v>91</v>
      </c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9">
        <f>'SO-4.4_AA - Architektonic...'!J34</f>
        <v>0</v>
      </c>
      <c r="AH127" s="10"/>
      <c r="AI127" s="10"/>
      <c r="AJ127" s="10"/>
      <c r="AK127" s="10"/>
      <c r="AL127" s="10"/>
      <c r="AM127" s="10"/>
      <c r="AN127" s="119">
        <f>SUM(AG127,AT127)</f>
        <v>0</v>
      </c>
      <c r="AO127" s="10"/>
      <c r="AP127" s="10"/>
      <c r="AQ127" s="120" t="s">
        <v>86</v>
      </c>
      <c r="AR127" s="65"/>
      <c r="AS127" s="121">
        <v>0</v>
      </c>
      <c r="AT127" s="122">
        <f>ROUND(SUM(AV127:AW127),2)</f>
        <v>0</v>
      </c>
      <c r="AU127" s="123">
        <f>'SO-4.4_AA - Architektonic...'!P131</f>
        <v>0</v>
      </c>
      <c r="AV127" s="122">
        <f>'SO-4.4_AA - Architektonic...'!J37</f>
        <v>0</v>
      </c>
      <c r="AW127" s="122">
        <f>'SO-4.4_AA - Architektonic...'!J38</f>
        <v>0</v>
      </c>
      <c r="AX127" s="122">
        <f>'SO-4.4_AA - Architektonic...'!J39</f>
        <v>0</v>
      </c>
      <c r="AY127" s="122">
        <f>'SO-4.4_AA - Architektonic...'!J40</f>
        <v>0</v>
      </c>
      <c r="AZ127" s="122">
        <f>'SO-4.4_AA - Architektonic...'!F37</f>
        <v>0</v>
      </c>
      <c r="BA127" s="122">
        <f>'SO-4.4_AA - Architektonic...'!F38</f>
        <v>0</v>
      </c>
      <c r="BB127" s="122">
        <f>'SO-4.4_AA - Architektonic...'!F39</f>
        <v>0</v>
      </c>
      <c r="BC127" s="122">
        <f>'SO-4.4_AA - Architektonic...'!F40</f>
        <v>0</v>
      </c>
      <c r="BD127" s="124">
        <f>'SO-4.4_AA - Architektonic...'!F41</f>
        <v>0</v>
      </c>
      <c r="BE127" s="4"/>
      <c r="BT127" s="23" t="s">
        <v>92</v>
      </c>
      <c r="BV127" s="23" t="s">
        <v>77</v>
      </c>
      <c r="BW127" s="23" t="s">
        <v>174</v>
      </c>
      <c r="BX127" s="23" t="s">
        <v>172</v>
      </c>
      <c r="CL127" s="23" t="s">
        <v>1</v>
      </c>
    </row>
    <row r="128" s="4" customFormat="1" ht="23.25" customHeight="1">
      <c r="A128" s="125" t="s">
        <v>89</v>
      </c>
      <c r="B128" s="65"/>
      <c r="C128" s="10"/>
      <c r="D128" s="10"/>
      <c r="E128" s="10"/>
      <c r="F128" s="117" t="s">
        <v>175</v>
      </c>
      <c r="G128" s="117"/>
      <c r="H128" s="117"/>
      <c r="I128" s="117"/>
      <c r="J128" s="117"/>
      <c r="K128" s="10"/>
      <c r="L128" s="117" t="s">
        <v>95</v>
      </c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9">
        <f>'SO-4.4_ELE - Elektroinšta...'!J34</f>
        <v>0</v>
      </c>
      <c r="AH128" s="10"/>
      <c r="AI128" s="10"/>
      <c r="AJ128" s="10"/>
      <c r="AK128" s="10"/>
      <c r="AL128" s="10"/>
      <c r="AM128" s="10"/>
      <c r="AN128" s="119">
        <f>SUM(AG128,AT128)</f>
        <v>0</v>
      </c>
      <c r="AO128" s="10"/>
      <c r="AP128" s="10"/>
      <c r="AQ128" s="120" t="s">
        <v>86</v>
      </c>
      <c r="AR128" s="65"/>
      <c r="AS128" s="121">
        <v>0</v>
      </c>
      <c r="AT128" s="122">
        <f>ROUND(SUM(AV128:AW128),2)</f>
        <v>0</v>
      </c>
      <c r="AU128" s="123">
        <f>'SO-4.4_ELE - Elektroinšta...'!P129</f>
        <v>0</v>
      </c>
      <c r="AV128" s="122">
        <f>'SO-4.4_ELE - Elektroinšta...'!J37</f>
        <v>0</v>
      </c>
      <c r="AW128" s="122">
        <f>'SO-4.4_ELE - Elektroinšta...'!J38</f>
        <v>0</v>
      </c>
      <c r="AX128" s="122">
        <f>'SO-4.4_ELE - Elektroinšta...'!J39</f>
        <v>0</v>
      </c>
      <c r="AY128" s="122">
        <f>'SO-4.4_ELE - Elektroinšta...'!J40</f>
        <v>0</v>
      </c>
      <c r="AZ128" s="122">
        <f>'SO-4.4_ELE - Elektroinšta...'!F37</f>
        <v>0</v>
      </c>
      <c r="BA128" s="122">
        <f>'SO-4.4_ELE - Elektroinšta...'!F38</f>
        <v>0</v>
      </c>
      <c r="BB128" s="122">
        <f>'SO-4.4_ELE - Elektroinšta...'!F39</f>
        <v>0</v>
      </c>
      <c r="BC128" s="122">
        <f>'SO-4.4_ELE - Elektroinšta...'!F40</f>
        <v>0</v>
      </c>
      <c r="BD128" s="124">
        <f>'SO-4.4_ELE - Elektroinšta...'!F41</f>
        <v>0</v>
      </c>
      <c r="BE128" s="4"/>
      <c r="BT128" s="23" t="s">
        <v>92</v>
      </c>
      <c r="BV128" s="23" t="s">
        <v>77</v>
      </c>
      <c r="BW128" s="23" t="s">
        <v>176</v>
      </c>
      <c r="BX128" s="23" t="s">
        <v>172</v>
      </c>
      <c r="CL128" s="23" t="s">
        <v>1</v>
      </c>
    </row>
    <row r="129" s="4" customFormat="1" ht="23.25" customHeight="1">
      <c r="A129" s="125" t="s">
        <v>89</v>
      </c>
      <c r="B129" s="65"/>
      <c r="C129" s="10"/>
      <c r="D129" s="10"/>
      <c r="E129" s="10"/>
      <c r="F129" s="117" t="s">
        <v>177</v>
      </c>
      <c r="G129" s="117"/>
      <c r="H129" s="117"/>
      <c r="I129" s="117"/>
      <c r="J129" s="117"/>
      <c r="K129" s="10"/>
      <c r="L129" s="117" t="s">
        <v>137</v>
      </c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9">
        <f>'SO-4.4_ZTI - Zdravotechni...'!J34</f>
        <v>0</v>
      </c>
      <c r="AH129" s="10"/>
      <c r="AI129" s="10"/>
      <c r="AJ129" s="10"/>
      <c r="AK129" s="10"/>
      <c r="AL129" s="10"/>
      <c r="AM129" s="10"/>
      <c r="AN129" s="119">
        <f>SUM(AG129,AT129)</f>
        <v>0</v>
      </c>
      <c r="AO129" s="10"/>
      <c r="AP129" s="10"/>
      <c r="AQ129" s="120" t="s">
        <v>86</v>
      </c>
      <c r="AR129" s="65"/>
      <c r="AS129" s="121">
        <v>0</v>
      </c>
      <c r="AT129" s="122">
        <f>ROUND(SUM(AV129:AW129),2)</f>
        <v>0</v>
      </c>
      <c r="AU129" s="123">
        <f>'SO-4.4_ZTI - Zdravotechni...'!P130</f>
        <v>0</v>
      </c>
      <c r="AV129" s="122">
        <f>'SO-4.4_ZTI - Zdravotechni...'!J37</f>
        <v>0</v>
      </c>
      <c r="AW129" s="122">
        <f>'SO-4.4_ZTI - Zdravotechni...'!J38</f>
        <v>0</v>
      </c>
      <c r="AX129" s="122">
        <f>'SO-4.4_ZTI - Zdravotechni...'!J39</f>
        <v>0</v>
      </c>
      <c r="AY129" s="122">
        <f>'SO-4.4_ZTI - Zdravotechni...'!J40</f>
        <v>0</v>
      </c>
      <c r="AZ129" s="122">
        <f>'SO-4.4_ZTI - Zdravotechni...'!F37</f>
        <v>0</v>
      </c>
      <c r="BA129" s="122">
        <f>'SO-4.4_ZTI - Zdravotechni...'!F38</f>
        <v>0</v>
      </c>
      <c r="BB129" s="122">
        <f>'SO-4.4_ZTI - Zdravotechni...'!F39</f>
        <v>0</v>
      </c>
      <c r="BC129" s="122">
        <f>'SO-4.4_ZTI - Zdravotechni...'!F40</f>
        <v>0</v>
      </c>
      <c r="BD129" s="124">
        <f>'SO-4.4_ZTI - Zdravotechni...'!F41</f>
        <v>0</v>
      </c>
      <c r="BE129" s="4"/>
      <c r="BT129" s="23" t="s">
        <v>92</v>
      </c>
      <c r="BV129" s="23" t="s">
        <v>77</v>
      </c>
      <c r="BW129" s="23" t="s">
        <v>178</v>
      </c>
      <c r="BX129" s="23" t="s">
        <v>172</v>
      </c>
      <c r="CL129" s="23" t="s">
        <v>1</v>
      </c>
    </row>
    <row r="130" s="7" customFormat="1" ht="16.5" customHeight="1">
      <c r="A130" s="7"/>
      <c r="B130" s="105"/>
      <c r="C130" s="106"/>
      <c r="D130" s="107" t="s">
        <v>179</v>
      </c>
      <c r="E130" s="107"/>
      <c r="F130" s="107"/>
      <c r="G130" s="107"/>
      <c r="H130" s="107"/>
      <c r="I130" s="108"/>
      <c r="J130" s="107" t="s">
        <v>180</v>
      </c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9">
        <f>ROUND(AG131+AG137+AG143+AG150,2)</f>
        <v>0</v>
      </c>
      <c r="AH130" s="108"/>
      <c r="AI130" s="108"/>
      <c r="AJ130" s="108"/>
      <c r="AK130" s="108"/>
      <c r="AL130" s="108"/>
      <c r="AM130" s="108"/>
      <c r="AN130" s="110">
        <f>SUM(AG130,AT130)</f>
        <v>0</v>
      </c>
      <c r="AO130" s="108"/>
      <c r="AP130" s="108"/>
      <c r="AQ130" s="111" t="s">
        <v>81</v>
      </c>
      <c r="AR130" s="105"/>
      <c r="AS130" s="112">
        <f>ROUND(AS131+AS137+AS143+AS150,2)</f>
        <v>0</v>
      </c>
      <c r="AT130" s="113">
        <f>ROUND(SUM(AV130:AW130),2)</f>
        <v>0</v>
      </c>
      <c r="AU130" s="114">
        <f>ROUND(AU131+AU137+AU143+AU150,5)</f>
        <v>0</v>
      </c>
      <c r="AV130" s="113">
        <f>ROUND(AZ130*L29,2)</f>
        <v>0</v>
      </c>
      <c r="AW130" s="113">
        <f>ROUND(BA130*L30,2)</f>
        <v>0</v>
      </c>
      <c r="AX130" s="113">
        <f>ROUND(BB130*L29,2)</f>
        <v>0</v>
      </c>
      <c r="AY130" s="113">
        <f>ROUND(BC130*L30,2)</f>
        <v>0</v>
      </c>
      <c r="AZ130" s="113">
        <f>ROUND(AZ131+AZ137+AZ143+AZ150,2)</f>
        <v>0</v>
      </c>
      <c r="BA130" s="113">
        <f>ROUND(BA131+BA137+BA143+BA150,2)</f>
        <v>0</v>
      </c>
      <c r="BB130" s="113">
        <f>ROUND(BB131+BB137+BB143+BB150,2)</f>
        <v>0</v>
      </c>
      <c r="BC130" s="113">
        <f>ROUND(BC131+BC137+BC143+BC150,2)</f>
        <v>0</v>
      </c>
      <c r="BD130" s="115">
        <f>ROUND(BD131+BD137+BD143+BD150,2)</f>
        <v>0</v>
      </c>
      <c r="BE130" s="7"/>
      <c r="BS130" s="116" t="s">
        <v>74</v>
      </c>
      <c r="BT130" s="116" t="s">
        <v>82</v>
      </c>
      <c r="BU130" s="116" t="s">
        <v>76</v>
      </c>
      <c r="BV130" s="116" t="s">
        <v>77</v>
      </c>
      <c r="BW130" s="116" t="s">
        <v>181</v>
      </c>
      <c r="BX130" s="116" t="s">
        <v>4</v>
      </c>
      <c r="CL130" s="116" t="s">
        <v>1</v>
      </c>
      <c r="CM130" s="116" t="s">
        <v>75</v>
      </c>
    </row>
    <row r="131" s="4" customFormat="1" ht="16.5" customHeight="1">
      <c r="A131" s="4"/>
      <c r="B131" s="65"/>
      <c r="C131" s="10"/>
      <c r="D131" s="10"/>
      <c r="E131" s="117" t="s">
        <v>182</v>
      </c>
      <c r="F131" s="117"/>
      <c r="G131" s="117"/>
      <c r="H131" s="117"/>
      <c r="I131" s="117"/>
      <c r="J131" s="10"/>
      <c r="K131" s="117" t="s">
        <v>183</v>
      </c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8">
        <f>ROUND(SUM(AG132:AG136),2)</f>
        <v>0</v>
      </c>
      <c r="AH131" s="10"/>
      <c r="AI131" s="10"/>
      <c r="AJ131" s="10"/>
      <c r="AK131" s="10"/>
      <c r="AL131" s="10"/>
      <c r="AM131" s="10"/>
      <c r="AN131" s="119">
        <f>SUM(AG131,AT131)</f>
        <v>0</v>
      </c>
      <c r="AO131" s="10"/>
      <c r="AP131" s="10"/>
      <c r="AQ131" s="120" t="s">
        <v>86</v>
      </c>
      <c r="AR131" s="65"/>
      <c r="AS131" s="121">
        <f>ROUND(SUM(AS132:AS136),2)</f>
        <v>0</v>
      </c>
      <c r="AT131" s="122">
        <f>ROUND(SUM(AV131:AW131),2)</f>
        <v>0</v>
      </c>
      <c r="AU131" s="123">
        <f>ROUND(SUM(AU132:AU136),5)</f>
        <v>0</v>
      </c>
      <c r="AV131" s="122">
        <f>ROUND(AZ131*L29,2)</f>
        <v>0</v>
      </c>
      <c r="AW131" s="122">
        <f>ROUND(BA131*L30,2)</f>
        <v>0</v>
      </c>
      <c r="AX131" s="122">
        <f>ROUND(BB131*L29,2)</f>
        <v>0</v>
      </c>
      <c r="AY131" s="122">
        <f>ROUND(BC131*L30,2)</f>
        <v>0</v>
      </c>
      <c r="AZ131" s="122">
        <f>ROUND(SUM(AZ132:AZ136),2)</f>
        <v>0</v>
      </c>
      <c r="BA131" s="122">
        <f>ROUND(SUM(BA132:BA136),2)</f>
        <v>0</v>
      </c>
      <c r="BB131" s="122">
        <f>ROUND(SUM(BB132:BB136),2)</f>
        <v>0</v>
      </c>
      <c r="BC131" s="122">
        <f>ROUND(SUM(BC132:BC136),2)</f>
        <v>0</v>
      </c>
      <c r="BD131" s="124">
        <f>ROUND(SUM(BD132:BD136),2)</f>
        <v>0</v>
      </c>
      <c r="BE131" s="4"/>
      <c r="BS131" s="23" t="s">
        <v>74</v>
      </c>
      <c r="BT131" s="23" t="s">
        <v>87</v>
      </c>
      <c r="BU131" s="23" t="s">
        <v>76</v>
      </c>
      <c r="BV131" s="23" t="s">
        <v>77</v>
      </c>
      <c r="BW131" s="23" t="s">
        <v>184</v>
      </c>
      <c r="BX131" s="23" t="s">
        <v>181</v>
      </c>
      <c r="CL131" s="23" t="s">
        <v>1</v>
      </c>
    </row>
    <row r="132" s="4" customFormat="1" ht="23.25" customHeight="1">
      <c r="A132" s="125" t="s">
        <v>89</v>
      </c>
      <c r="B132" s="65"/>
      <c r="C132" s="10"/>
      <c r="D132" s="10"/>
      <c r="E132" s="10"/>
      <c r="F132" s="117" t="s">
        <v>185</v>
      </c>
      <c r="G132" s="117"/>
      <c r="H132" s="117"/>
      <c r="I132" s="117"/>
      <c r="J132" s="117"/>
      <c r="K132" s="10"/>
      <c r="L132" s="117" t="s">
        <v>125</v>
      </c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9">
        <f>'SO-5.1.1_AA - Architekton...'!J34</f>
        <v>0</v>
      </c>
      <c r="AH132" s="10"/>
      <c r="AI132" s="10"/>
      <c r="AJ132" s="10"/>
      <c r="AK132" s="10"/>
      <c r="AL132" s="10"/>
      <c r="AM132" s="10"/>
      <c r="AN132" s="119">
        <f>SUM(AG132,AT132)</f>
        <v>0</v>
      </c>
      <c r="AO132" s="10"/>
      <c r="AP132" s="10"/>
      <c r="AQ132" s="120" t="s">
        <v>86</v>
      </c>
      <c r="AR132" s="65"/>
      <c r="AS132" s="121">
        <v>0</v>
      </c>
      <c r="AT132" s="122">
        <f>ROUND(SUM(AV132:AW132),2)</f>
        <v>0</v>
      </c>
      <c r="AU132" s="123">
        <f>'SO-5.1.1_AA - Architekton...'!P147</f>
        <v>0</v>
      </c>
      <c r="AV132" s="122">
        <f>'SO-5.1.1_AA - Architekton...'!J37</f>
        <v>0</v>
      </c>
      <c r="AW132" s="122">
        <f>'SO-5.1.1_AA - Architekton...'!J38</f>
        <v>0</v>
      </c>
      <c r="AX132" s="122">
        <f>'SO-5.1.1_AA - Architekton...'!J39</f>
        <v>0</v>
      </c>
      <c r="AY132" s="122">
        <f>'SO-5.1.1_AA - Architekton...'!J40</f>
        <v>0</v>
      </c>
      <c r="AZ132" s="122">
        <f>'SO-5.1.1_AA - Architekton...'!F37</f>
        <v>0</v>
      </c>
      <c r="BA132" s="122">
        <f>'SO-5.1.1_AA - Architekton...'!F38</f>
        <v>0</v>
      </c>
      <c r="BB132" s="122">
        <f>'SO-5.1.1_AA - Architekton...'!F39</f>
        <v>0</v>
      </c>
      <c r="BC132" s="122">
        <f>'SO-5.1.1_AA - Architekton...'!F40</f>
        <v>0</v>
      </c>
      <c r="BD132" s="124">
        <f>'SO-5.1.1_AA - Architekton...'!F41</f>
        <v>0</v>
      </c>
      <c r="BE132" s="4"/>
      <c r="BT132" s="23" t="s">
        <v>92</v>
      </c>
      <c r="BV132" s="23" t="s">
        <v>77</v>
      </c>
      <c r="BW132" s="23" t="s">
        <v>186</v>
      </c>
      <c r="BX132" s="23" t="s">
        <v>184</v>
      </c>
      <c r="CL132" s="23" t="s">
        <v>1</v>
      </c>
    </row>
    <row r="133" s="4" customFormat="1" ht="35.25" customHeight="1">
      <c r="A133" s="125" t="s">
        <v>89</v>
      </c>
      <c r="B133" s="65"/>
      <c r="C133" s="10"/>
      <c r="D133" s="10"/>
      <c r="E133" s="10"/>
      <c r="F133" s="117" t="s">
        <v>187</v>
      </c>
      <c r="G133" s="117"/>
      <c r="H133" s="117"/>
      <c r="I133" s="117"/>
      <c r="J133" s="117"/>
      <c r="K133" s="10"/>
      <c r="L133" s="117" t="s">
        <v>95</v>
      </c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9">
        <f>'SO-5.1.1_ELE - Elektroinš...'!J34</f>
        <v>0</v>
      </c>
      <c r="AH133" s="10"/>
      <c r="AI133" s="10"/>
      <c r="AJ133" s="10"/>
      <c r="AK133" s="10"/>
      <c r="AL133" s="10"/>
      <c r="AM133" s="10"/>
      <c r="AN133" s="119">
        <f>SUM(AG133,AT133)</f>
        <v>0</v>
      </c>
      <c r="AO133" s="10"/>
      <c r="AP133" s="10"/>
      <c r="AQ133" s="120" t="s">
        <v>86</v>
      </c>
      <c r="AR133" s="65"/>
      <c r="AS133" s="121">
        <v>0</v>
      </c>
      <c r="AT133" s="122">
        <f>ROUND(SUM(AV133:AW133),2)</f>
        <v>0</v>
      </c>
      <c r="AU133" s="123">
        <f>'SO-5.1.1_ELE - Elektroinš...'!P131</f>
        <v>0</v>
      </c>
      <c r="AV133" s="122">
        <f>'SO-5.1.1_ELE - Elektroinš...'!J37</f>
        <v>0</v>
      </c>
      <c r="AW133" s="122">
        <f>'SO-5.1.1_ELE - Elektroinš...'!J38</f>
        <v>0</v>
      </c>
      <c r="AX133" s="122">
        <f>'SO-5.1.1_ELE - Elektroinš...'!J39</f>
        <v>0</v>
      </c>
      <c r="AY133" s="122">
        <f>'SO-5.1.1_ELE - Elektroinš...'!J40</f>
        <v>0</v>
      </c>
      <c r="AZ133" s="122">
        <f>'SO-5.1.1_ELE - Elektroinš...'!F37</f>
        <v>0</v>
      </c>
      <c r="BA133" s="122">
        <f>'SO-5.1.1_ELE - Elektroinš...'!F38</f>
        <v>0</v>
      </c>
      <c r="BB133" s="122">
        <f>'SO-5.1.1_ELE - Elektroinš...'!F39</f>
        <v>0</v>
      </c>
      <c r="BC133" s="122">
        <f>'SO-5.1.1_ELE - Elektroinš...'!F40</f>
        <v>0</v>
      </c>
      <c r="BD133" s="124">
        <f>'SO-5.1.1_ELE - Elektroinš...'!F41</f>
        <v>0</v>
      </c>
      <c r="BE133" s="4"/>
      <c r="BT133" s="23" t="s">
        <v>92</v>
      </c>
      <c r="BV133" s="23" t="s">
        <v>77</v>
      </c>
      <c r="BW133" s="23" t="s">
        <v>188</v>
      </c>
      <c r="BX133" s="23" t="s">
        <v>184</v>
      </c>
      <c r="CL133" s="23" t="s">
        <v>1</v>
      </c>
    </row>
    <row r="134" s="4" customFormat="1" ht="23.25" customHeight="1">
      <c r="A134" s="125" t="s">
        <v>89</v>
      </c>
      <c r="B134" s="65"/>
      <c r="C134" s="10"/>
      <c r="D134" s="10"/>
      <c r="E134" s="10"/>
      <c r="F134" s="117" t="s">
        <v>189</v>
      </c>
      <c r="G134" s="117"/>
      <c r="H134" s="117"/>
      <c r="I134" s="117"/>
      <c r="J134" s="117"/>
      <c r="K134" s="10"/>
      <c r="L134" s="117" t="s">
        <v>158</v>
      </c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9">
        <f>'SO-5.1.1_UK - Vykurovanie'!J34</f>
        <v>0</v>
      </c>
      <c r="AH134" s="10"/>
      <c r="AI134" s="10"/>
      <c r="AJ134" s="10"/>
      <c r="AK134" s="10"/>
      <c r="AL134" s="10"/>
      <c r="AM134" s="10"/>
      <c r="AN134" s="119">
        <f>SUM(AG134,AT134)</f>
        <v>0</v>
      </c>
      <c r="AO134" s="10"/>
      <c r="AP134" s="10"/>
      <c r="AQ134" s="120" t="s">
        <v>86</v>
      </c>
      <c r="AR134" s="65"/>
      <c r="AS134" s="121">
        <v>0</v>
      </c>
      <c r="AT134" s="122">
        <f>ROUND(SUM(AV134:AW134),2)</f>
        <v>0</v>
      </c>
      <c r="AU134" s="123">
        <f>'SO-5.1.1_UK - Vykurovanie'!P131</f>
        <v>0</v>
      </c>
      <c r="AV134" s="122">
        <f>'SO-5.1.1_UK - Vykurovanie'!J37</f>
        <v>0</v>
      </c>
      <c r="AW134" s="122">
        <f>'SO-5.1.1_UK - Vykurovanie'!J38</f>
        <v>0</v>
      </c>
      <c r="AX134" s="122">
        <f>'SO-5.1.1_UK - Vykurovanie'!J39</f>
        <v>0</v>
      </c>
      <c r="AY134" s="122">
        <f>'SO-5.1.1_UK - Vykurovanie'!J40</f>
        <v>0</v>
      </c>
      <c r="AZ134" s="122">
        <f>'SO-5.1.1_UK - Vykurovanie'!F37</f>
        <v>0</v>
      </c>
      <c r="BA134" s="122">
        <f>'SO-5.1.1_UK - Vykurovanie'!F38</f>
        <v>0</v>
      </c>
      <c r="BB134" s="122">
        <f>'SO-5.1.1_UK - Vykurovanie'!F39</f>
        <v>0</v>
      </c>
      <c r="BC134" s="122">
        <f>'SO-5.1.1_UK - Vykurovanie'!F40</f>
        <v>0</v>
      </c>
      <c r="BD134" s="124">
        <f>'SO-5.1.1_UK - Vykurovanie'!F41</f>
        <v>0</v>
      </c>
      <c r="BE134" s="4"/>
      <c r="BT134" s="23" t="s">
        <v>92</v>
      </c>
      <c r="BV134" s="23" t="s">
        <v>77</v>
      </c>
      <c r="BW134" s="23" t="s">
        <v>190</v>
      </c>
      <c r="BX134" s="23" t="s">
        <v>184</v>
      </c>
      <c r="CL134" s="23" t="s">
        <v>1</v>
      </c>
    </row>
    <row r="135" s="4" customFormat="1" ht="35.25" customHeight="1">
      <c r="A135" s="125" t="s">
        <v>89</v>
      </c>
      <c r="B135" s="65"/>
      <c r="C135" s="10"/>
      <c r="D135" s="10"/>
      <c r="E135" s="10"/>
      <c r="F135" s="117" t="s">
        <v>191</v>
      </c>
      <c r="G135" s="117"/>
      <c r="H135" s="117"/>
      <c r="I135" s="117"/>
      <c r="J135" s="117"/>
      <c r="K135" s="10"/>
      <c r="L135" s="117" t="s">
        <v>192</v>
      </c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9">
        <f>'SO-5.1.1_VZT - Vzduchotec...'!J34</f>
        <v>0</v>
      </c>
      <c r="AH135" s="10"/>
      <c r="AI135" s="10"/>
      <c r="AJ135" s="10"/>
      <c r="AK135" s="10"/>
      <c r="AL135" s="10"/>
      <c r="AM135" s="10"/>
      <c r="AN135" s="119">
        <f>SUM(AG135,AT135)</f>
        <v>0</v>
      </c>
      <c r="AO135" s="10"/>
      <c r="AP135" s="10"/>
      <c r="AQ135" s="120" t="s">
        <v>86</v>
      </c>
      <c r="AR135" s="65"/>
      <c r="AS135" s="121">
        <v>0</v>
      </c>
      <c r="AT135" s="122">
        <f>ROUND(SUM(AV135:AW135),2)</f>
        <v>0</v>
      </c>
      <c r="AU135" s="123">
        <f>'SO-5.1.1_VZT - Vzduchotec...'!P127</f>
        <v>0</v>
      </c>
      <c r="AV135" s="122">
        <f>'SO-5.1.1_VZT - Vzduchotec...'!J37</f>
        <v>0</v>
      </c>
      <c r="AW135" s="122">
        <f>'SO-5.1.1_VZT - Vzduchotec...'!J38</f>
        <v>0</v>
      </c>
      <c r="AX135" s="122">
        <f>'SO-5.1.1_VZT - Vzduchotec...'!J39</f>
        <v>0</v>
      </c>
      <c r="AY135" s="122">
        <f>'SO-5.1.1_VZT - Vzduchotec...'!J40</f>
        <v>0</v>
      </c>
      <c r="AZ135" s="122">
        <f>'SO-5.1.1_VZT - Vzduchotec...'!F37</f>
        <v>0</v>
      </c>
      <c r="BA135" s="122">
        <f>'SO-5.1.1_VZT - Vzduchotec...'!F38</f>
        <v>0</v>
      </c>
      <c r="BB135" s="122">
        <f>'SO-5.1.1_VZT - Vzduchotec...'!F39</f>
        <v>0</v>
      </c>
      <c r="BC135" s="122">
        <f>'SO-5.1.1_VZT - Vzduchotec...'!F40</f>
        <v>0</v>
      </c>
      <c r="BD135" s="124">
        <f>'SO-5.1.1_VZT - Vzduchotec...'!F41</f>
        <v>0</v>
      </c>
      <c r="BE135" s="4"/>
      <c r="BT135" s="23" t="s">
        <v>92</v>
      </c>
      <c r="BV135" s="23" t="s">
        <v>77</v>
      </c>
      <c r="BW135" s="23" t="s">
        <v>193</v>
      </c>
      <c r="BX135" s="23" t="s">
        <v>184</v>
      </c>
      <c r="CL135" s="23" t="s">
        <v>1</v>
      </c>
    </row>
    <row r="136" s="4" customFormat="1" ht="23.25" customHeight="1">
      <c r="A136" s="125" t="s">
        <v>89</v>
      </c>
      <c r="B136" s="65"/>
      <c r="C136" s="10"/>
      <c r="D136" s="10"/>
      <c r="E136" s="10"/>
      <c r="F136" s="117" t="s">
        <v>194</v>
      </c>
      <c r="G136" s="117"/>
      <c r="H136" s="117"/>
      <c r="I136" s="117"/>
      <c r="J136" s="117"/>
      <c r="K136" s="10"/>
      <c r="L136" s="117" t="s">
        <v>137</v>
      </c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9">
        <f>'SO-5.1.1_ZTI - Zdravotech...'!J34</f>
        <v>0</v>
      </c>
      <c r="AH136" s="10"/>
      <c r="AI136" s="10"/>
      <c r="AJ136" s="10"/>
      <c r="AK136" s="10"/>
      <c r="AL136" s="10"/>
      <c r="AM136" s="10"/>
      <c r="AN136" s="119">
        <f>SUM(AG136,AT136)</f>
        <v>0</v>
      </c>
      <c r="AO136" s="10"/>
      <c r="AP136" s="10"/>
      <c r="AQ136" s="120" t="s">
        <v>86</v>
      </c>
      <c r="AR136" s="65"/>
      <c r="AS136" s="121">
        <v>0</v>
      </c>
      <c r="AT136" s="122">
        <f>ROUND(SUM(AV136:AW136),2)</f>
        <v>0</v>
      </c>
      <c r="AU136" s="123">
        <f>'SO-5.1.1_ZTI - Zdravotech...'!P130</f>
        <v>0</v>
      </c>
      <c r="AV136" s="122">
        <f>'SO-5.1.1_ZTI - Zdravotech...'!J37</f>
        <v>0</v>
      </c>
      <c r="AW136" s="122">
        <f>'SO-5.1.1_ZTI - Zdravotech...'!J38</f>
        <v>0</v>
      </c>
      <c r="AX136" s="122">
        <f>'SO-5.1.1_ZTI - Zdravotech...'!J39</f>
        <v>0</v>
      </c>
      <c r="AY136" s="122">
        <f>'SO-5.1.1_ZTI - Zdravotech...'!J40</f>
        <v>0</v>
      </c>
      <c r="AZ136" s="122">
        <f>'SO-5.1.1_ZTI - Zdravotech...'!F37</f>
        <v>0</v>
      </c>
      <c r="BA136" s="122">
        <f>'SO-5.1.1_ZTI - Zdravotech...'!F38</f>
        <v>0</v>
      </c>
      <c r="BB136" s="122">
        <f>'SO-5.1.1_ZTI - Zdravotech...'!F39</f>
        <v>0</v>
      </c>
      <c r="BC136" s="122">
        <f>'SO-5.1.1_ZTI - Zdravotech...'!F40</f>
        <v>0</v>
      </c>
      <c r="BD136" s="124">
        <f>'SO-5.1.1_ZTI - Zdravotech...'!F41</f>
        <v>0</v>
      </c>
      <c r="BE136" s="4"/>
      <c r="BT136" s="23" t="s">
        <v>92</v>
      </c>
      <c r="BV136" s="23" t="s">
        <v>77</v>
      </c>
      <c r="BW136" s="23" t="s">
        <v>195</v>
      </c>
      <c r="BX136" s="23" t="s">
        <v>184</v>
      </c>
      <c r="CL136" s="23" t="s">
        <v>1</v>
      </c>
    </row>
    <row r="137" s="4" customFormat="1" ht="16.5" customHeight="1">
      <c r="A137" s="4"/>
      <c r="B137" s="65"/>
      <c r="C137" s="10"/>
      <c r="D137" s="10"/>
      <c r="E137" s="117" t="s">
        <v>196</v>
      </c>
      <c r="F137" s="117"/>
      <c r="G137" s="117"/>
      <c r="H137" s="117"/>
      <c r="I137" s="117"/>
      <c r="J137" s="10"/>
      <c r="K137" s="117" t="s">
        <v>197</v>
      </c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8">
        <f>ROUND(SUM(AG138:AG142),2)</f>
        <v>0</v>
      </c>
      <c r="AH137" s="10"/>
      <c r="AI137" s="10"/>
      <c r="AJ137" s="10"/>
      <c r="AK137" s="10"/>
      <c r="AL137" s="10"/>
      <c r="AM137" s="10"/>
      <c r="AN137" s="119">
        <f>SUM(AG137,AT137)</f>
        <v>0</v>
      </c>
      <c r="AO137" s="10"/>
      <c r="AP137" s="10"/>
      <c r="AQ137" s="120" t="s">
        <v>86</v>
      </c>
      <c r="AR137" s="65"/>
      <c r="AS137" s="121">
        <f>ROUND(SUM(AS138:AS142),2)</f>
        <v>0</v>
      </c>
      <c r="AT137" s="122">
        <f>ROUND(SUM(AV137:AW137),2)</f>
        <v>0</v>
      </c>
      <c r="AU137" s="123">
        <f>ROUND(SUM(AU138:AU142),5)</f>
        <v>0</v>
      </c>
      <c r="AV137" s="122">
        <f>ROUND(AZ137*L29,2)</f>
        <v>0</v>
      </c>
      <c r="AW137" s="122">
        <f>ROUND(BA137*L30,2)</f>
        <v>0</v>
      </c>
      <c r="AX137" s="122">
        <f>ROUND(BB137*L29,2)</f>
        <v>0</v>
      </c>
      <c r="AY137" s="122">
        <f>ROUND(BC137*L30,2)</f>
        <v>0</v>
      </c>
      <c r="AZ137" s="122">
        <f>ROUND(SUM(AZ138:AZ142),2)</f>
        <v>0</v>
      </c>
      <c r="BA137" s="122">
        <f>ROUND(SUM(BA138:BA142),2)</f>
        <v>0</v>
      </c>
      <c r="BB137" s="122">
        <f>ROUND(SUM(BB138:BB142),2)</f>
        <v>0</v>
      </c>
      <c r="BC137" s="122">
        <f>ROUND(SUM(BC138:BC142),2)</f>
        <v>0</v>
      </c>
      <c r="BD137" s="124">
        <f>ROUND(SUM(BD138:BD142),2)</f>
        <v>0</v>
      </c>
      <c r="BE137" s="4"/>
      <c r="BS137" s="23" t="s">
        <v>74</v>
      </c>
      <c r="BT137" s="23" t="s">
        <v>87</v>
      </c>
      <c r="BU137" s="23" t="s">
        <v>76</v>
      </c>
      <c r="BV137" s="23" t="s">
        <v>77</v>
      </c>
      <c r="BW137" s="23" t="s">
        <v>198</v>
      </c>
      <c r="BX137" s="23" t="s">
        <v>181</v>
      </c>
      <c r="CL137" s="23" t="s">
        <v>1</v>
      </c>
    </row>
    <row r="138" s="4" customFormat="1" ht="23.25" customHeight="1">
      <c r="A138" s="125" t="s">
        <v>89</v>
      </c>
      <c r="B138" s="65"/>
      <c r="C138" s="10"/>
      <c r="D138" s="10"/>
      <c r="E138" s="10"/>
      <c r="F138" s="117" t="s">
        <v>199</v>
      </c>
      <c r="G138" s="117"/>
      <c r="H138" s="117"/>
      <c r="I138" s="117"/>
      <c r="J138" s="117"/>
      <c r="K138" s="10"/>
      <c r="L138" s="117" t="s">
        <v>125</v>
      </c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9">
        <f>'SO-5.1.2_AA - Architekton...'!J34</f>
        <v>0</v>
      </c>
      <c r="AH138" s="10"/>
      <c r="AI138" s="10"/>
      <c r="AJ138" s="10"/>
      <c r="AK138" s="10"/>
      <c r="AL138" s="10"/>
      <c r="AM138" s="10"/>
      <c r="AN138" s="119">
        <f>SUM(AG138,AT138)</f>
        <v>0</v>
      </c>
      <c r="AO138" s="10"/>
      <c r="AP138" s="10"/>
      <c r="AQ138" s="120" t="s">
        <v>86</v>
      </c>
      <c r="AR138" s="65"/>
      <c r="AS138" s="121">
        <v>0</v>
      </c>
      <c r="AT138" s="122">
        <f>ROUND(SUM(AV138:AW138),2)</f>
        <v>0</v>
      </c>
      <c r="AU138" s="123">
        <f>'SO-5.1.2_AA - Architekton...'!P150</f>
        <v>0</v>
      </c>
      <c r="AV138" s="122">
        <f>'SO-5.1.2_AA - Architekton...'!J37</f>
        <v>0</v>
      </c>
      <c r="AW138" s="122">
        <f>'SO-5.1.2_AA - Architekton...'!J38</f>
        <v>0</v>
      </c>
      <c r="AX138" s="122">
        <f>'SO-5.1.2_AA - Architekton...'!J39</f>
        <v>0</v>
      </c>
      <c r="AY138" s="122">
        <f>'SO-5.1.2_AA - Architekton...'!J40</f>
        <v>0</v>
      </c>
      <c r="AZ138" s="122">
        <f>'SO-5.1.2_AA - Architekton...'!F37</f>
        <v>0</v>
      </c>
      <c r="BA138" s="122">
        <f>'SO-5.1.2_AA - Architekton...'!F38</f>
        <v>0</v>
      </c>
      <c r="BB138" s="122">
        <f>'SO-5.1.2_AA - Architekton...'!F39</f>
        <v>0</v>
      </c>
      <c r="BC138" s="122">
        <f>'SO-5.1.2_AA - Architekton...'!F40</f>
        <v>0</v>
      </c>
      <c r="BD138" s="124">
        <f>'SO-5.1.2_AA - Architekton...'!F41</f>
        <v>0</v>
      </c>
      <c r="BE138" s="4"/>
      <c r="BT138" s="23" t="s">
        <v>92</v>
      </c>
      <c r="BV138" s="23" t="s">
        <v>77</v>
      </c>
      <c r="BW138" s="23" t="s">
        <v>200</v>
      </c>
      <c r="BX138" s="23" t="s">
        <v>198</v>
      </c>
      <c r="CL138" s="23" t="s">
        <v>1</v>
      </c>
    </row>
    <row r="139" s="4" customFormat="1" ht="35.25" customHeight="1">
      <c r="A139" s="125" t="s">
        <v>89</v>
      </c>
      <c r="B139" s="65"/>
      <c r="C139" s="10"/>
      <c r="D139" s="10"/>
      <c r="E139" s="10"/>
      <c r="F139" s="117" t="s">
        <v>201</v>
      </c>
      <c r="G139" s="117"/>
      <c r="H139" s="117"/>
      <c r="I139" s="117"/>
      <c r="J139" s="117"/>
      <c r="K139" s="10"/>
      <c r="L139" s="117" t="s">
        <v>95</v>
      </c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9">
        <f>'SO-5.1.2_ELE - Elektroinš...'!J34</f>
        <v>0</v>
      </c>
      <c r="AH139" s="10"/>
      <c r="AI139" s="10"/>
      <c r="AJ139" s="10"/>
      <c r="AK139" s="10"/>
      <c r="AL139" s="10"/>
      <c r="AM139" s="10"/>
      <c r="AN139" s="119">
        <f>SUM(AG139,AT139)</f>
        <v>0</v>
      </c>
      <c r="AO139" s="10"/>
      <c r="AP139" s="10"/>
      <c r="AQ139" s="120" t="s">
        <v>86</v>
      </c>
      <c r="AR139" s="65"/>
      <c r="AS139" s="121">
        <v>0</v>
      </c>
      <c r="AT139" s="122">
        <f>ROUND(SUM(AV139:AW139),2)</f>
        <v>0</v>
      </c>
      <c r="AU139" s="123">
        <f>'SO-5.1.2_ELE - Elektroinš...'!P129</f>
        <v>0</v>
      </c>
      <c r="AV139" s="122">
        <f>'SO-5.1.2_ELE - Elektroinš...'!J37</f>
        <v>0</v>
      </c>
      <c r="AW139" s="122">
        <f>'SO-5.1.2_ELE - Elektroinš...'!J38</f>
        <v>0</v>
      </c>
      <c r="AX139" s="122">
        <f>'SO-5.1.2_ELE - Elektroinš...'!J39</f>
        <v>0</v>
      </c>
      <c r="AY139" s="122">
        <f>'SO-5.1.2_ELE - Elektroinš...'!J40</f>
        <v>0</v>
      </c>
      <c r="AZ139" s="122">
        <f>'SO-5.1.2_ELE - Elektroinš...'!F37</f>
        <v>0</v>
      </c>
      <c r="BA139" s="122">
        <f>'SO-5.1.2_ELE - Elektroinš...'!F38</f>
        <v>0</v>
      </c>
      <c r="BB139" s="122">
        <f>'SO-5.1.2_ELE - Elektroinš...'!F39</f>
        <v>0</v>
      </c>
      <c r="BC139" s="122">
        <f>'SO-5.1.2_ELE - Elektroinš...'!F40</f>
        <v>0</v>
      </c>
      <c r="BD139" s="124">
        <f>'SO-5.1.2_ELE - Elektroinš...'!F41</f>
        <v>0</v>
      </c>
      <c r="BE139" s="4"/>
      <c r="BT139" s="23" t="s">
        <v>92</v>
      </c>
      <c r="BV139" s="23" t="s">
        <v>77</v>
      </c>
      <c r="BW139" s="23" t="s">
        <v>202</v>
      </c>
      <c r="BX139" s="23" t="s">
        <v>198</v>
      </c>
      <c r="CL139" s="23" t="s">
        <v>1</v>
      </c>
    </row>
    <row r="140" s="4" customFormat="1" ht="23.25" customHeight="1">
      <c r="A140" s="125" t="s">
        <v>89</v>
      </c>
      <c r="B140" s="65"/>
      <c r="C140" s="10"/>
      <c r="D140" s="10"/>
      <c r="E140" s="10"/>
      <c r="F140" s="117" t="s">
        <v>203</v>
      </c>
      <c r="G140" s="117"/>
      <c r="H140" s="117"/>
      <c r="I140" s="117"/>
      <c r="J140" s="117"/>
      <c r="K140" s="10"/>
      <c r="L140" s="117" t="s">
        <v>158</v>
      </c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9">
        <f>'SO-5.1.2_UK - Vykurovanie'!J34</f>
        <v>0</v>
      </c>
      <c r="AH140" s="10"/>
      <c r="AI140" s="10"/>
      <c r="AJ140" s="10"/>
      <c r="AK140" s="10"/>
      <c r="AL140" s="10"/>
      <c r="AM140" s="10"/>
      <c r="AN140" s="119">
        <f>SUM(AG140,AT140)</f>
        <v>0</v>
      </c>
      <c r="AO140" s="10"/>
      <c r="AP140" s="10"/>
      <c r="AQ140" s="120" t="s">
        <v>86</v>
      </c>
      <c r="AR140" s="65"/>
      <c r="AS140" s="121">
        <v>0</v>
      </c>
      <c r="AT140" s="122">
        <f>ROUND(SUM(AV140:AW140),2)</f>
        <v>0</v>
      </c>
      <c r="AU140" s="123">
        <f>'SO-5.1.2_UK - Vykurovanie'!P126</f>
        <v>0</v>
      </c>
      <c r="AV140" s="122">
        <f>'SO-5.1.2_UK - Vykurovanie'!J37</f>
        <v>0</v>
      </c>
      <c r="AW140" s="122">
        <f>'SO-5.1.2_UK - Vykurovanie'!J38</f>
        <v>0</v>
      </c>
      <c r="AX140" s="122">
        <f>'SO-5.1.2_UK - Vykurovanie'!J39</f>
        <v>0</v>
      </c>
      <c r="AY140" s="122">
        <f>'SO-5.1.2_UK - Vykurovanie'!J40</f>
        <v>0</v>
      </c>
      <c r="AZ140" s="122">
        <f>'SO-5.1.2_UK - Vykurovanie'!F37</f>
        <v>0</v>
      </c>
      <c r="BA140" s="122">
        <f>'SO-5.1.2_UK - Vykurovanie'!F38</f>
        <v>0</v>
      </c>
      <c r="BB140" s="122">
        <f>'SO-5.1.2_UK - Vykurovanie'!F39</f>
        <v>0</v>
      </c>
      <c r="BC140" s="122">
        <f>'SO-5.1.2_UK - Vykurovanie'!F40</f>
        <v>0</v>
      </c>
      <c r="BD140" s="124">
        <f>'SO-5.1.2_UK - Vykurovanie'!F41</f>
        <v>0</v>
      </c>
      <c r="BE140" s="4"/>
      <c r="BT140" s="23" t="s">
        <v>92</v>
      </c>
      <c r="BV140" s="23" t="s">
        <v>77</v>
      </c>
      <c r="BW140" s="23" t="s">
        <v>204</v>
      </c>
      <c r="BX140" s="23" t="s">
        <v>198</v>
      </c>
      <c r="CL140" s="23" t="s">
        <v>1</v>
      </c>
    </row>
    <row r="141" s="4" customFormat="1" ht="35.25" customHeight="1">
      <c r="A141" s="125" t="s">
        <v>89</v>
      </c>
      <c r="B141" s="65"/>
      <c r="C141" s="10"/>
      <c r="D141" s="10"/>
      <c r="E141" s="10"/>
      <c r="F141" s="117" t="s">
        <v>205</v>
      </c>
      <c r="G141" s="117"/>
      <c r="H141" s="117"/>
      <c r="I141" s="117"/>
      <c r="J141" s="117"/>
      <c r="K141" s="10"/>
      <c r="L141" s="117" t="s">
        <v>192</v>
      </c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9">
        <f>'SO-5.1.2_VZT - Vzduchotec...'!J34</f>
        <v>0</v>
      </c>
      <c r="AH141" s="10"/>
      <c r="AI141" s="10"/>
      <c r="AJ141" s="10"/>
      <c r="AK141" s="10"/>
      <c r="AL141" s="10"/>
      <c r="AM141" s="10"/>
      <c r="AN141" s="119">
        <f>SUM(AG141,AT141)</f>
        <v>0</v>
      </c>
      <c r="AO141" s="10"/>
      <c r="AP141" s="10"/>
      <c r="AQ141" s="120" t="s">
        <v>86</v>
      </c>
      <c r="AR141" s="65"/>
      <c r="AS141" s="121">
        <v>0</v>
      </c>
      <c r="AT141" s="122">
        <f>ROUND(SUM(AV141:AW141),2)</f>
        <v>0</v>
      </c>
      <c r="AU141" s="123">
        <f>'SO-5.1.2_VZT - Vzduchotec...'!P125</f>
        <v>0</v>
      </c>
      <c r="AV141" s="122">
        <f>'SO-5.1.2_VZT - Vzduchotec...'!J37</f>
        <v>0</v>
      </c>
      <c r="AW141" s="122">
        <f>'SO-5.1.2_VZT - Vzduchotec...'!J38</f>
        <v>0</v>
      </c>
      <c r="AX141" s="122">
        <f>'SO-5.1.2_VZT - Vzduchotec...'!J39</f>
        <v>0</v>
      </c>
      <c r="AY141" s="122">
        <f>'SO-5.1.2_VZT - Vzduchotec...'!J40</f>
        <v>0</v>
      </c>
      <c r="AZ141" s="122">
        <f>'SO-5.1.2_VZT - Vzduchotec...'!F37</f>
        <v>0</v>
      </c>
      <c r="BA141" s="122">
        <f>'SO-5.1.2_VZT - Vzduchotec...'!F38</f>
        <v>0</v>
      </c>
      <c r="BB141" s="122">
        <f>'SO-5.1.2_VZT - Vzduchotec...'!F39</f>
        <v>0</v>
      </c>
      <c r="BC141" s="122">
        <f>'SO-5.1.2_VZT - Vzduchotec...'!F40</f>
        <v>0</v>
      </c>
      <c r="BD141" s="124">
        <f>'SO-5.1.2_VZT - Vzduchotec...'!F41</f>
        <v>0</v>
      </c>
      <c r="BE141" s="4"/>
      <c r="BT141" s="23" t="s">
        <v>92</v>
      </c>
      <c r="BV141" s="23" t="s">
        <v>77</v>
      </c>
      <c r="BW141" s="23" t="s">
        <v>206</v>
      </c>
      <c r="BX141" s="23" t="s">
        <v>198</v>
      </c>
      <c r="CL141" s="23" t="s">
        <v>1</v>
      </c>
    </row>
    <row r="142" s="4" customFormat="1" ht="23.25" customHeight="1">
      <c r="A142" s="125" t="s">
        <v>89</v>
      </c>
      <c r="B142" s="65"/>
      <c r="C142" s="10"/>
      <c r="D142" s="10"/>
      <c r="E142" s="10"/>
      <c r="F142" s="117" t="s">
        <v>207</v>
      </c>
      <c r="G142" s="117"/>
      <c r="H142" s="117"/>
      <c r="I142" s="117"/>
      <c r="J142" s="117"/>
      <c r="K142" s="10"/>
      <c r="L142" s="117" t="s">
        <v>137</v>
      </c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9">
        <f>'SO-5.1.2_ZTI - Zdravotech...'!J34</f>
        <v>0</v>
      </c>
      <c r="AH142" s="10"/>
      <c r="AI142" s="10"/>
      <c r="AJ142" s="10"/>
      <c r="AK142" s="10"/>
      <c r="AL142" s="10"/>
      <c r="AM142" s="10"/>
      <c r="AN142" s="119">
        <f>SUM(AG142,AT142)</f>
        <v>0</v>
      </c>
      <c r="AO142" s="10"/>
      <c r="AP142" s="10"/>
      <c r="AQ142" s="120" t="s">
        <v>86</v>
      </c>
      <c r="AR142" s="65"/>
      <c r="AS142" s="121">
        <v>0</v>
      </c>
      <c r="AT142" s="122">
        <f>ROUND(SUM(AV142:AW142),2)</f>
        <v>0</v>
      </c>
      <c r="AU142" s="123">
        <f>'SO-5.1.2_ZTI - Zdravotech...'!P132</f>
        <v>0</v>
      </c>
      <c r="AV142" s="122">
        <f>'SO-5.1.2_ZTI - Zdravotech...'!J37</f>
        <v>0</v>
      </c>
      <c r="AW142" s="122">
        <f>'SO-5.1.2_ZTI - Zdravotech...'!J38</f>
        <v>0</v>
      </c>
      <c r="AX142" s="122">
        <f>'SO-5.1.2_ZTI - Zdravotech...'!J39</f>
        <v>0</v>
      </c>
      <c r="AY142" s="122">
        <f>'SO-5.1.2_ZTI - Zdravotech...'!J40</f>
        <v>0</v>
      </c>
      <c r="AZ142" s="122">
        <f>'SO-5.1.2_ZTI - Zdravotech...'!F37</f>
        <v>0</v>
      </c>
      <c r="BA142" s="122">
        <f>'SO-5.1.2_ZTI - Zdravotech...'!F38</f>
        <v>0</v>
      </c>
      <c r="BB142" s="122">
        <f>'SO-5.1.2_ZTI - Zdravotech...'!F39</f>
        <v>0</v>
      </c>
      <c r="BC142" s="122">
        <f>'SO-5.1.2_ZTI - Zdravotech...'!F40</f>
        <v>0</v>
      </c>
      <c r="BD142" s="124">
        <f>'SO-5.1.2_ZTI - Zdravotech...'!F41</f>
        <v>0</v>
      </c>
      <c r="BE142" s="4"/>
      <c r="BT142" s="23" t="s">
        <v>92</v>
      </c>
      <c r="BV142" s="23" t="s">
        <v>77</v>
      </c>
      <c r="BW142" s="23" t="s">
        <v>208</v>
      </c>
      <c r="BX142" s="23" t="s">
        <v>198</v>
      </c>
      <c r="CL142" s="23" t="s">
        <v>1</v>
      </c>
    </row>
    <row r="143" s="4" customFormat="1" ht="16.5" customHeight="1">
      <c r="A143" s="4"/>
      <c r="B143" s="65"/>
      <c r="C143" s="10"/>
      <c r="D143" s="10"/>
      <c r="E143" s="117" t="s">
        <v>209</v>
      </c>
      <c r="F143" s="117"/>
      <c r="G143" s="117"/>
      <c r="H143" s="117"/>
      <c r="I143" s="117"/>
      <c r="J143" s="10"/>
      <c r="K143" s="117" t="s">
        <v>210</v>
      </c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8">
        <f>ROUND(SUM(AG144:AG149),2)</f>
        <v>0</v>
      </c>
      <c r="AH143" s="10"/>
      <c r="AI143" s="10"/>
      <c r="AJ143" s="10"/>
      <c r="AK143" s="10"/>
      <c r="AL143" s="10"/>
      <c r="AM143" s="10"/>
      <c r="AN143" s="119">
        <f>SUM(AG143,AT143)</f>
        <v>0</v>
      </c>
      <c r="AO143" s="10"/>
      <c r="AP143" s="10"/>
      <c r="AQ143" s="120" t="s">
        <v>86</v>
      </c>
      <c r="AR143" s="65"/>
      <c r="AS143" s="121">
        <f>ROUND(SUM(AS144:AS149),2)</f>
        <v>0</v>
      </c>
      <c r="AT143" s="122">
        <f>ROUND(SUM(AV143:AW143),2)</f>
        <v>0</v>
      </c>
      <c r="AU143" s="123">
        <f>ROUND(SUM(AU144:AU149),5)</f>
        <v>0</v>
      </c>
      <c r="AV143" s="122">
        <f>ROUND(AZ143*L29,2)</f>
        <v>0</v>
      </c>
      <c r="AW143" s="122">
        <f>ROUND(BA143*L30,2)</f>
        <v>0</v>
      </c>
      <c r="AX143" s="122">
        <f>ROUND(BB143*L29,2)</f>
        <v>0</v>
      </c>
      <c r="AY143" s="122">
        <f>ROUND(BC143*L30,2)</f>
        <v>0</v>
      </c>
      <c r="AZ143" s="122">
        <f>ROUND(SUM(AZ144:AZ149),2)</f>
        <v>0</v>
      </c>
      <c r="BA143" s="122">
        <f>ROUND(SUM(BA144:BA149),2)</f>
        <v>0</v>
      </c>
      <c r="BB143" s="122">
        <f>ROUND(SUM(BB144:BB149),2)</f>
        <v>0</v>
      </c>
      <c r="BC143" s="122">
        <f>ROUND(SUM(BC144:BC149),2)</f>
        <v>0</v>
      </c>
      <c r="BD143" s="124">
        <f>ROUND(SUM(BD144:BD149),2)</f>
        <v>0</v>
      </c>
      <c r="BE143" s="4"/>
      <c r="BS143" s="23" t="s">
        <v>74</v>
      </c>
      <c r="BT143" s="23" t="s">
        <v>87</v>
      </c>
      <c r="BU143" s="23" t="s">
        <v>76</v>
      </c>
      <c r="BV143" s="23" t="s">
        <v>77</v>
      </c>
      <c r="BW143" s="23" t="s">
        <v>211</v>
      </c>
      <c r="BX143" s="23" t="s">
        <v>181</v>
      </c>
      <c r="CL143" s="23" t="s">
        <v>1</v>
      </c>
    </row>
    <row r="144" s="4" customFormat="1" ht="23.25" customHeight="1">
      <c r="A144" s="125" t="s">
        <v>89</v>
      </c>
      <c r="B144" s="65"/>
      <c r="C144" s="10"/>
      <c r="D144" s="10"/>
      <c r="E144" s="10"/>
      <c r="F144" s="117" t="s">
        <v>212</v>
      </c>
      <c r="G144" s="117"/>
      <c r="H144" s="117"/>
      <c r="I144" s="117"/>
      <c r="J144" s="117"/>
      <c r="K144" s="10"/>
      <c r="L144" s="117" t="s">
        <v>125</v>
      </c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9">
        <f>'SO-5.2.1_AA - Architekton...'!J34</f>
        <v>0</v>
      </c>
      <c r="AH144" s="10"/>
      <c r="AI144" s="10"/>
      <c r="AJ144" s="10"/>
      <c r="AK144" s="10"/>
      <c r="AL144" s="10"/>
      <c r="AM144" s="10"/>
      <c r="AN144" s="119">
        <f>SUM(AG144,AT144)</f>
        <v>0</v>
      </c>
      <c r="AO144" s="10"/>
      <c r="AP144" s="10"/>
      <c r="AQ144" s="120" t="s">
        <v>86</v>
      </c>
      <c r="AR144" s="65"/>
      <c r="AS144" s="121">
        <v>0</v>
      </c>
      <c r="AT144" s="122">
        <f>ROUND(SUM(AV144:AW144),2)</f>
        <v>0</v>
      </c>
      <c r="AU144" s="123">
        <f>'SO-5.2.1_AA - Architekton...'!P149</f>
        <v>0</v>
      </c>
      <c r="AV144" s="122">
        <f>'SO-5.2.1_AA - Architekton...'!J37</f>
        <v>0</v>
      </c>
      <c r="AW144" s="122">
        <f>'SO-5.2.1_AA - Architekton...'!J38</f>
        <v>0</v>
      </c>
      <c r="AX144" s="122">
        <f>'SO-5.2.1_AA - Architekton...'!J39</f>
        <v>0</v>
      </c>
      <c r="AY144" s="122">
        <f>'SO-5.2.1_AA - Architekton...'!J40</f>
        <v>0</v>
      </c>
      <c r="AZ144" s="122">
        <f>'SO-5.2.1_AA - Architekton...'!F37</f>
        <v>0</v>
      </c>
      <c r="BA144" s="122">
        <f>'SO-5.2.1_AA - Architekton...'!F38</f>
        <v>0</v>
      </c>
      <c r="BB144" s="122">
        <f>'SO-5.2.1_AA - Architekton...'!F39</f>
        <v>0</v>
      </c>
      <c r="BC144" s="122">
        <f>'SO-5.2.1_AA - Architekton...'!F40</f>
        <v>0</v>
      </c>
      <c r="BD144" s="124">
        <f>'SO-5.2.1_AA - Architekton...'!F41</f>
        <v>0</v>
      </c>
      <c r="BE144" s="4"/>
      <c r="BT144" s="23" t="s">
        <v>92</v>
      </c>
      <c r="BV144" s="23" t="s">
        <v>77</v>
      </c>
      <c r="BW144" s="23" t="s">
        <v>213</v>
      </c>
      <c r="BX144" s="23" t="s">
        <v>211</v>
      </c>
      <c r="CL144" s="23" t="s">
        <v>1</v>
      </c>
    </row>
    <row r="145" s="4" customFormat="1" ht="23.25" customHeight="1">
      <c r="A145" s="125" t="s">
        <v>89</v>
      </c>
      <c r="B145" s="65"/>
      <c r="C145" s="10"/>
      <c r="D145" s="10"/>
      <c r="E145" s="10"/>
      <c r="F145" s="117" t="s">
        <v>214</v>
      </c>
      <c r="G145" s="117"/>
      <c r="H145" s="117"/>
      <c r="I145" s="117"/>
      <c r="J145" s="117"/>
      <c r="K145" s="10"/>
      <c r="L145" s="117" t="s">
        <v>158</v>
      </c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9">
        <f>'SO-5.2.1_UK - Vykurovanie'!J34</f>
        <v>0</v>
      </c>
      <c r="AH145" s="10"/>
      <c r="AI145" s="10"/>
      <c r="AJ145" s="10"/>
      <c r="AK145" s="10"/>
      <c r="AL145" s="10"/>
      <c r="AM145" s="10"/>
      <c r="AN145" s="119">
        <f>SUM(AG145,AT145)</f>
        <v>0</v>
      </c>
      <c r="AO145" s="10"/>
      <c r="AP145" s="10"/>
      <c r="AQ145" s="120" t="s">
        <v>86</v>
      </c>
      <c r="AR145" s="65"/>
      <c r="AS145" s="121">
        <v>0</v>
      </c>
      <c r="AT145" s="122">
        <f>ROUND(SUM(AV145:AW145),2)</f>
        <v>0</v>
      </c>
      <c r="AU145" s="123">
        <f>'SO-5.2.1_UK - Vykurovanie'!P126</f>
        <v>0</v>
      </c>
      <c r="AV145" s="122">
        <f>'SO-5.2.1_UK - Vykurovanie'!J37</f>
        <v>0</v>
      </c>
      <c r="AW145" s="122">
        <f>'SO-5.2.1_UK - Vykurovanie'!J38</f>
        <v>0</v>
      </c>
      <c r="AX145" s="122">
        <f>'SO-5.2.1_UK - Vykurovanie'!J39</f>
        <v>0</v>
      </c>
      <c r="AY145" s="122">
        <f>'SO-5.2.1_UK - Vykurovanie'!J40</f>
        <v>0</v>
      </c>
      <c r="AZ145" s="122">
        <f>'SO-5.2.1_UK - Vykurovanie'!F37</f>
        <v>0</v>
      </c>
      <c r="BA145" s="122">
        <f>'SO-5.2.1_UK - Vykurovanie'!F38</f>
        <v>0</v>
      </c>
      <c r="BB145" s="122">
        <f>'SO-5.2.1_UK - Vykurovanie'!F39</f>
        <v>0</v>
      </c>
      <c r="BC145" s="122">
        <f>'SO-5.2.1_UK - Vykurovanie'!F40</f>
        <v>0</v>
      </c>
      <c r="BD145" s="124">
        <f>'SO-5.2.1_UK - Vykurovanie'!F41</f>
        <v>0</v>
      </c>
      <c r="BE145" s="4"/>
      <c r="BT145" s="23" t="s">
        <v>92</v>
      </c>
      <c r="BV145" s="23" t="s">
        <v>77</v>
      </c>
      <c r="BW145" s="23" t="s">
        <v>215</v>
      </c>
      <c r="BX145" s="23" t="s">
        <v>211</v>
      </c>
      <c r="CL145" s="23" t="s">
        <v>1</v>
      </c>
    </row>
    <row r="146" s="4" customFormat="1" ht="35.25" customHeight="1">
      <c r="A146" s="125" t="s">
        <v>89</v>
      </c>
      <c r="B146" s="65"/>
      <c r="C146" s="10"/>
      <c r="D146" s="10"/>
      <c r="E146" s="10"/>
      <c r="F146" s="117" t="s">
        <v>216</v>
      </c>
      <c r="G146" s="117"/>
      <c r="H146" s="117"/>
      <c r="I146" s="117"/>
      <c r="J146" s="117"/>
      <c r="K146" s="10"/>
      <c r="L146" s="117" t="s">
        <v>192</v>
      </c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9">
        <f>'SO-5.2.1_VZT - Vzduchotec...'!J34</f>
        <v>0</v>
      </c>
      <c r="AH146" s="10"/>
      <c r="AI146" s="10"/>
      <c r="AJ146" s="10"/>
      <c r="AK146" s="10"/>
      <c r="AL146" s="10"/>
      <c r="AM146" s="10"/>
      <c r="AN146" s="119">
        <f>SUM(AG146,AT146)</f>
        <v>0</v>
      </c>
      <c r="AO146" s="10"/>
      <c r="AP146" s="10"/>
      <c r="AQ146" s="120" t="s">
        <v>86</v>
      </c>
      <c r="AR146" s="65"/>
      <c r="AS146" s="121">
        <v>0</v>
      </c>
      <c r="AT146" s="122">
        <f>ROUND(SUM(AV146:AW146),2)</f>
        <v>0</v>
      </c>
      <c r="AU146" s="123">
        <f>'SO-5.2.1_VZT - Vzduchotec...'!P126</f>
        <v>0</v>
      </c>
      <c r="AV146" s="122">
        <f>'SO-5.2.1_VZT - Vzduchotec...'!J37</f>
        <v>0</v>
      </c>
      <c r="AW146" s="122">
        <f>'SO-5.2.1_VZT - Vzduchotec...'!J38</f>
        <v>0</v>
      </c>
      <c r="AX146" s="122">
        <f>'SO-5.2.1_VZT - Vzduchotec...'!J39</f>
        <v>0</v>
      </c>
      <c r="AY146" s="122">
        <f>'SO-5.2.1_VZT - Vzduchotec...'!J40</f>
        <v>0</v>
      </c>
      <c r="AZ146" s="122">
        <f>'SO-5.2.1_VZT - Vzduchotec...'!F37</f>
        <v>0</v>
      </c>
      <c r="BA146" s="122">
        <f>'SO-5.2.1_VZT - Vzduchotec...'!F38</f>
        <v>0</v>
      </c>
      <c r="BB146" s="122">
        <f>'SO-5.2.1_VZT - Vzduchotec...'!F39</f>
        <v>0</v>
      </c>
      <c r="BC146" s="122">
        <f>'SO-5.2.1_VZT - Vzduchotec...'!F40</f>
        <v>0</v>
      </c>
      <c r="BD146" s="124">
        <f>'SO-5.2.1_VZT - Vzduchotec...'!F41</f>
        <v>0</v>
      </c>
      <c r="BE146" s="4"/>
      <c r="BT146" s="23" t="s">
        <v>92</v>
      </c>
      <c r="BV146" s="23" t="s">
        <v>77</v>
      </c>
      <c r="BW146" s="23" t="s">
        <v>217</v>
      </c>
      <c r="BX146" s="23" t="s">
        <v>211</v>
      </c>
      <c r="CL146" s="23" t="s">
        <v>1</v>
      </c>
    </row>
    <row r="147" s="4" customFormat="1" ht="35.25" customHeight="1">
      <c r="A147" s="125" t="s">
        <v>89</v>
      </c>
      <c r="B147" s="65"/>
      <c r="C147" s="10"/>
      <c r="D147" s="10"/>
      <c r="E147" s="10"/>
      <c r="F147" s="117" t="s">
        <v>218</v>
      </c>
      <c r="G147" s="117"/>
      <c r="H147" s="117"/>
      <c r="I147" s="117"/>
      <c r="J147" s="117"/>
      <c r="K147" s="10"/>
      <c r="L147" s="117" t="s">
        <v>95</v>
      </c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9">
        <f>'SO-5.2.1_ELE - Elektroinš...'!J34</f>
        <v>0</v>
      </c>
      <c r="AH147" s="10"/>
      <c r="AI147" s="10"/>
      <c r="AJ147" s="10"/>
      <c r="AK147" s="10"/>
      <c r="AL147" s="10"/>
      <c r="AM147" s="10"/>
      <c r="AN147" s="119">
        <f>SUM(AG147,AT147)</f>
        <v>0</v>
      </c>
      <c r="AO147" s="10"/>
      <c r="AP147" s="10"/>
      <c r="AQ147" s="120" t="s">
        <v>86</v>
      </c>
      <c r="AR147" s="65"/>
      <c r="AS147" s="121">
        <v>0</v>
      </c>
      <c r="AT147" s="122">
        <f>ROUND(SUM(AV147:AW147),2)</f>
        <v>0</v>
      </c>
      <c r="AU147" s="123">
        <f>'SO-5.2.1_ELE - Elektroinš...'!P128</f>
        <v>0</v>
      </c>
      <c r="AV147" s="122">
        <f>'SO-5.2.1_ELE - Elektroinš...'!J37</f>
        <v>0</v>
      </c>
      <c r="AW147" s="122">
        <f>'SO-5.2.1_ELE - Elektroinš...'!J38</f>
        <v>0</v>
      </c>
      <c r="AX147" s="122">
        <f>'SO-5.2.1_ELE - Elektroinš...'!J39</f>
        <v>0</v>
      </c>
      <c r="AY147" s="122">
        <f>'SO-5.2.1_ELE - Elektroinš...'!J40</f>
        <v>0</v>
      </c>
      <c r="AZ147" s="122">
        <f>'SO-5.2.1_ELE - Elektroinš...'!F37</f>
        <v>0</v>
      </c>
      <c r="BA147" s="122">
        <f>'SO-5.2.1_ELE - Elektroinš...'!F38</f>
        <v>0</v>
      </c>
      <c r="BB147" s="122">
        <f>'SO-5.2.1_ELE - Elektroinš...'!F39</f>
        <v>0</v>
      </c>
      <c r="BC147" s="122">
        <f>'SO-5.2.1_ELE - Elektroinš...'!F40</f>
        <v>0</v>
      </c>
      <c r="BD147" s="124">
        <f>'SO-5.2.1_ELE - Elektroinš...'!F41</f>
        <v>0</v>
      </c>
      <c r="BE147" s="4"/>
      <c r="BT147" s="23" t="s">
        <v>92</v>
      </c>
      <c r="BV147" s="23" t="s">
        <v>77</v>
      </c>
      <c r="BW147" s="23" t="s">
        <v>219</v>
      </c>
      <c r="BX147" s="23" t="s">
        <v>211</v>
      </c>
      <c r="CL147" s="23" t="s">
        <v>1</v>
      </c>
    </row>
    <row r="148" s="4" customFormat="1" ht="23.25" customHeight="1">
      <c r="A148" s="125" t="s">
        <v>89</v>
      </c>
      <c r="B148" s="65"/>
      <c r="C148" s="10"/>
      <c r="D148" s="10"/>
      <c r="E148" s="10"/>
      <c r="F148" s="117" t="s">
        <v>220</v>
      </c>
      <c r="G148" s="117"/>
      <c r="H148" s="117"/>
      <c r="I148" s="117"/>
      <c r="J148" s="117"/>
      <c r="K148" s="10"/>
      <c r="L148" s="117" t="s">
        <v>221</v>
      </c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9">
        <f>'SO-5.2.1_EP - Elektroinšt...'!J34</f>
        <v>0</v>
      </c>
      <c r="AH148" s="10"/>
      <c r="AI148" s="10"/>
      <c r="AJ148" s="10"/>
      <c r="AK148" s="10"/>
      <c r="AL148" s="10"/>
      <c r="AM148" s="10"/>
      <c r="AN148" s="119">
        <f>SUM(AG148,AT148)</f>
        <v>0</v>
      </c>
      <c r="AO148" s="10"/>
      <c r="AP148" s="10"/>
      <c r="AQ148" s="120" t="s">
        <v>86</v>
      </c>
      <c r="AR148" s="65"/>
      <c r="AS148" s="121">
        <v>0</v>
      </c>
      <c r="AT148" s="122">
        <f>ROUND(SUM(AV148:AW148),2)</f>
        <v>0</v>
      </c>
      <c r="AU148" s="123">
        <f>'SO-5.2.1_EP - Elektroinšt...'!P127</f>
        <v>0</v>
      </c>
      <c r="AV148" s="122">
        <f>'SO-5.2.1_EP - Elektroinšt...'!J37</f>
        <v>0</v>
      </c>
      <c r="AW148" s="122">
        <f>'SO-5.2.1_EP - Elektroinšt...'!J38</f>
        <v>0</v>
      </c>
      <c r="AX148" s="122">
        <f>'SO-5.2.1_EP - Elektroinšt...'!J39</f>
        <v>0</v>
      </c>
      <c r="AY148" s="122">
        <f>'SO-5.2.1_EP - Elektroinšt...'!J40</f>
        <v>0</v>
      </c>
      <c r="AZ148" s="122">
        <f>'SO-5.2.1_EP - Elektroinšt...'!F37</f>
        <v>0</v>
      </c>
      <c r="BA148" s="122">
        <f>'SO-5.2.1_EP - Elektroinšt...'!F38</f>
        <v>0</v>
      </c>
      <c r="BB148" s="122">
        <f>'SO-5.2.1_EP - Elektroinšt...'!F39</f>
        <v>0</v>
      </c>
      <c r="BC148" s="122">
        <f>'SO-5.2.1_EP - Elektroinšt...'!F40</f>
        <v>0</v>
      </c>
      <c r="BD148" s="124">
        <f>'SO-5.2.1_EP - Elektroinšt...'!F41</f>
        <v>0</v>
      </c>
      <c r="BE148" s="4"/>
      <c r="BT148" s="23" t="s">
        <v>92</v>
      </c>
      <c r="BV148" s="23" t="s">
        <v>77</v>
      </c>
      <c r="BW148" s="23" t="s">
        <v>222</v>
      </c>
      <c r="BX148" s="23" t="s">
        <v>211</v>
      </c>
      <c r="CL148" s="23" t="s">
        <v>1</v>
      </c>
    </row>
    <row r="149" s="4" customFormat="1" ht="23.25" customHeight="1">
      <c r="A149" s="125" t="s">
        <v>89</v>
      </c>
      <c r="B149" s="65"/>
      <c r="C149" s="10"/>
      <c r="D149" s="10"/>
      <c r="E149" s="10"/>
      <c r="F149" s="117" t="s">
        <v>223</v>
      </c>
      <c r="G149" s="117"/>
      <c r="H149" s="117"/>
      <c r="I149" s="117"/>
      <c r="J149" s="117"/>
      <c r="K149" s="10"/>
      <c r="L149" s="117" t="s">
        <v>137</v>
      </c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9">
        <f>'SO-5.2.1_ZTI - Zdravotech...'!J34</f>
        <v>0</v>
      </c>
      <c r="AH149" s="10"/>
      <c r="AI149" s="10"/>
      <c r="AJ149" s="10"/>
      <c r="AK149" s="10"/>
      <c r="AL149" s="10"/>
      <c r="AM149" s="10"/>
      <c r="AN149" s="119">
        <f>SUM(AG149,AT149)</f>
        <v>0</v>
      </c>
      <c r="AO149" s="10"/>
      <c r="AP149" s="10"/>
      <c r="AQ149" s="120" t="s">
        <v>86</v>
      </c>
      <c r="AR149" s="65"/>
      <c r="AS149" s="121">
        <v>0</v>
      </c>
      <c r="AT149" s="122">
        <f>ROUND(SUM(AV149:AW149),2)</f>
        <v>0</v>
      </c>
      <c r="AU149" s="123">
        <f>'SO-5.2.1_ZTI - Zdravotech...'!P132</f>
        <v>0</v>
      </c>
      <c r="AV149" s="122">
        <f>'SO-5.2.1_ZTI - Zdravotech...'!J37</f>
        <v>0</v>
      </c>
      <c r="AW149" s="122">
        <f>'SO-5.2.1_ZTI - Zdravotech...'!J38</f>
        <v>0</v>
      </c>
      <c r="AX149" s="122">
        <f>'SO-5.2.1_ZTI - Zdravotech...'!J39</f>
        <v>0</v>
      </c>
      <c r="AY149" s="122">
        <f>'SO-5.2.1_ZTI - Zdravotech...'!J40</f>
        <v>0</v>
      </c>
      <c r="AZ149" s="122">
        <f>'SO-5.2.1_ZTI - Zdravotech...'!F37</f>
        <v>0</v>
      </c>
      <c r="BA149" s="122">
        <f>'SO-5.2.1_ZTI - Zdravotech...'!F38</f>
        <v>0</v>
      </c>
      <c r="BB149" s="122">
        <f>'SO-5.2.1_ZTI - Zdravotech...'!F39</f>
        <v>0</v>
      </c>
      <c r="BC149" s="122">
        <f>'SO-5.2.1_ZTI - Zdravotech...'!F40</f>
        <v>0</v>
      </c>
      <c r="BD149" s="124">
        <f>'SO-5.2.1_ZTI - Zdravotech...'!F41</f>
        <v>0</v>
      </c>
      <c r="BE149" s="4"/>
      <c r="BT149" s="23" t="s">
        <v>92</v>
      </c>
      <c r="BV149" s="23" t="s">
        <v>77</v>
      </c>
      <c r="BW149" s="23" t="s">
        <v>224</v>
      </c>
      <c r="BX149" s="23" t="s">
        <v>211</v>
      </c>
      <c r="CL149" s="23" t="s">
        <v>1</v>
      </c>
    </row>
    <row r="150" s="4" customFormat="1" ht="16.5" customHeight="1">
      <c r="A150" s="4"/>
      <c r="B150" s="65"/>
      <c r="C150" s="10"/>
      <c r="D150" s="10"/>
      <c r="E150" s="117" t="s">
        <v>225</v>
      </c>
      <c r="F150" s="117"/>
      <c r="G150" s="117"/>
      <c r="H150" s="117"/>
      <c r="I150" s="117"/>
      <c r="J150" s="10"/>
      <c r="K150" s="117" t="s">
        <v>226</v>
      </c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8">
        <f>ROUND(SUM(AG151:AG155),2)</f>
        <v>0</v>
      </c>
      <c r="AH150" s="10"/>
      <c r="AI150" s="10"/>
      <c r="AJ150" s="10"/>
      <c r="AK150" s="10"/>
      <c r="AL150" s="10"/>
      <c r="AM150" s="10"/>
      <c r="AN150" s="119">
        <f>SUM(AG150,AT150)</f>
        <v>0</v>
      </c>
      <c r="AO150" s="10"/>
      <c r="AP150" s="10"/>
      <c r="AQ150" s="120" t="s">
        <v>86</v>
      </c>
      <c r="AR150" s="65"/>
      <c r="AS150" s="121">
        <f>ROUND(SUM(AS151:AS155),2)</f>
        <v>0</v>
      </c>
      <c r="AT150" s="122">
        <f>ROUND(SUM(AV150:AW150),2)</f>
        <v>0</v>
      </c>
      <c r="AU150" s="123">
        <f>ROUND(SUM(AU151:AU155),5)</f>
        <v>0</v>
      </c>
      <c r="AV150" s="122">
        <f>ROUND(AZ150*L29,2)</f>
        <v>0</v>
      </c>
      <c r="AW150" s="122">
        <f>ROUND(BA150*L30,2)</f>
        <v>0</v>
      </c>
      <c r="AX150" s="122">
        <f>ROUND(BB150*L29,2)</f>
        <v>0</v>
      </c>
      <c r="AY150" s="122">
        <f>ROUND(BC150*L30,2)</f>
        <v>0</v>
      </c>
      <c r="AZ150" s="122">
        <f>ROUND(SUM(AZ151:AZ155),2)</f>
        <v>0</v>
      </c>
      <c r="BA150" s="122">
        <f>ROUND(SUM(BA151:BA155),2)</f>
        <v>0</v>
      </c>
      <c r="BB150" s="122">
        <f>ROUND(SUM(BB151:BB155),2)</f>
        <v>0</v>
      </c>
      <c r="BC150" s="122">
        <f>ROUND(SUM(BC151:BC155),2)</f>
        <v>0</v>
      </c>
      <c r="BD150" s="124">
        <f>ROUND(SUM(BD151:BD155),2)</f>
        <v>0</v>
      </c>
      <c r="BE150" s="4"/>
      <c r="BS150" s="23" t="s">
        <v>74</v>
      </c>
      <c r="BT150" s="23" t="s">
        <v>87</v>
      </c>
      <c r="BU150" s="23" t="s">
        <v>76</v>
      </c>
      <c r="BV150" s="23" t="s">
        <v>77</v>
      </c>
      <c r="BW150" s="23" t="s">
        <v>227</v>
      </c>
      <c r="BX150" s="23" t="s">
        <v>181</v>
      </c>
      <c r="CL150" s="23" t="s">
        <v>1</v>
      </c>
    </row>
    <row r="151" s="4" customFormat="1" ht="23.25" customHeight="1">
      <c r="A151" s="125" t="s">
        <v>89</v>
      </c>
      <c r="B151" s="65"/>
      <c r="C151" s="10"/>
      <c r="D151" s="10"/>
      <c r="E151" s="10"/>
      <c r="F151" s="117" t="s">
        <v>228</v>
      </c>
      <c r="G151" s="117"/>
      <c r="H151" s="117"/>
      <c r="I151" s="117"/>
      <c r="J151" s="117"/>
      <c r="K151" s="10"/>
      <c r="L151" s="117" t="s">
        <v>125</v>
      </c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9">
        <f>'SO-5.2.2_AA - Architekton...'!J34</f>
        <v>0</v>
      </c>
      <c r="AH151" s="10"/>
      <c r="AI151" s="10"/>
      <c r="AJ151" s="10"/>
      <c r="AK151" s="10"/>
      <c r="AL151" s="10"/>
      <c r="AM151" s="10"/>
      <c r="AN151" s="119">
        <f>SUM(AG151,AT151)</f>
        <v>0</v>
      </c>
      <c r="AO151" s="10"/>
      <c r="AP151" s="10"/>
      <c r="AQ151" s="120" t="s">
        <v>86</v>
      </c>
      <c r="AR151" s="65"/>
      <c r="AS151" s="121">
        <v>0</v>
      </c>
      <c r="AT151" s="122">
        <f>ROUND(SUM(AV151:AW151),2)</f>
        <v>0</v>
      </c>
      <c r="AU151" s="123">
        <f>'SO-5.2.2_AA - Architekton...'!P150</f>
        <v>0</v>
      </c>
      <c r="AV151" s="122">
        <f>'SO-5.2.2_AA - Architekton...'!J37</f>
        <v>0</v>
      </c>
      <c r="AW151" s="122">
        <f>'SO-5.2.2_AA - Architekton...'!J38</f>
        <v>0</v>
      </c>
      <c r="AX151" s="122">
        <f>'SO-5.2.2_AA - Architekton...'!J39</f>
        <v>0</v>
      </c>
      <c r="AY151" s="122">
        <f>'SO-5.2.2_AA - Architekton...'!J40</f>
        <v>0</v>
      </c>
      <c r="AZ151" s="122">
        <f>'SO-5.2.2_AA - Architekton...'!F37</f>
        <v>0</v>
      </c>
      <c r="BA151" s="122">
        <f>'SO-5.2.2_AA - Architekton...'!F38</f>
        <v>0</v>
      </c>
      <c r="BB151" s="122">
        <f>'SO-5.2.2_AA - Architekton...'!F39</f>
        <v>0</v>
      </c>
      <c r="BC151" s="122">
        <f>'SO-5.2.2_AA - Architekton...'!F40</f>
        <v>0</v>
      </c>
      <c r="BD151" s="124">
        <f>'SO-5.2.2_AA - Architekton...'!F41</f>
        <v>0</v>
      </c>
      <c r="BE151" s="4"/>
      <c r="BT151" s="23" t="s">
        <v>92</v>
      </c>
      <c r="BV151" s="23" t="s">
        <v>77</v>
      </c>
      <c r="BW151" s="23" t="s">
        <v>229</v>
      </c>
      <c r="BX151" s="23" t="s">
        <v>227</v>
      </c>
      <c r="CL151" s="23" t="s">
        <v>1</v>
      </c>
    </row>
    <row r="152" s="4" customFormat="1" ht="35.25" customHeight="1">
      <c r="A152" s="125" t="s">
        <v>89</v>
      </c>
      <c r="B152" s="65"/>
      <c r="C152" s="10"/>
      <c r="D152" s="10"/>
      <c r="E152" s="10"/>
      <c r="F152" s="117" t="s">
        <v>230</v>
      </c>
      <c r="G152" s="117"/>
      <c r="H152" s="117"/>
      <c r="I152" s="117"/>
      <c r="J152" s="117"/>
      <c r="K152" s="10"/>
      <c r="L152" s="117" t="s">
        <v>95</v>
      </c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9">
        <f>'SO-5.2.2_ELE - Elektroinš...'!J34</f>
        <v>0</v>
      </c>
      <c r="AH152" s="10"/>
      <c r="AI152" s="10"/>
      <c r="AJ152" s="10"/>
      <c r="AK152" s="10"/>
      <c r="AL152" s="10"/>
      <c r="AM152" s="10"/>
      <c r="AN152" s="119">
        <f>SUM(AG152,AT152)</f>
        <v>0</v>
      </c>
      <c r="AO152" s="10"/>
      <c r="AP152" s="10"/>
      <c r="AQ152" s="120" t="s">
        <v>86</v>
      </c>
      <c r="AR152" s="65"/>
      <c r="AS152" s="121">
        <v>0</v>
      </c>
      <c r="AT152" s="122">
        <f>ROUND(SUM(AV152:AW152),2)</f>
        <v>0</v>
      </c>
      <c r="AU152" s="123">
        <f>'SO-5.2.2_ELE - Elektroinš...'!P129</f>
        <v>0</v>
      </c>
      <c r="AV152" s="122">
        <f>'SO-5.2.2_ELE - Elektroinš...'!J37</f>
        <v>0</v>
      </c>
      <c r="AW152" s="122">
        <f>'SO-5.2.2_ELE - Elektroinš...'!J38</f>
        <v>0</v>
      </c>
      <c r="AX152" s="122">
        <f>'SO-5.2.2_ELE - Elektroinš...'!J39</f>
        <v>0</v>
      </c>
      <c r="AY152" s="122">
        <f>'SO-5.2.2_ELE - Elektroinš...'!J40</f>
        <v>0</v>
      </c>
      <c r="AZ152" s="122">
        <f>'SO-5.2.2_ELE - Elektroinš...'!F37</f>
        <v>0</v>
      </c>
      <c r="BA152" s="122">
        <f>'SO-5.2.2_ELE - Elektroinš...'!F38</f>
        <v>0</v>
      </c>
      <c r="BB152" s="122">
        <f>'SO-5.2.2_ELE - Elektroinš...'!F39</f>
        <v>0</v>
      </c>
      <c r="BC152" s="122">
        <f>'SO-5.2.2_ELE - Elektroinš...'!F40</f>
        <v>0</v>
      </c>
      <c r="BD152" s="124">
        <f>'SO-5.2.2_ELE - Elektroinš...'!F41</f>
        <v>0</v>
      </c>
      <c r="BE152" s="4"/>
      <c r="BT152" s="23" t="s">
        <v>92</v>
      </c>
      <c r="BV152" s="23" t="s">
        <v>77</v>
      </c>
      <c r="BW152" s="23" t="s">
        <v>231</v>
      </c>
      <c r="BX152" s="23" t="s">
        <v>227</v>
      </c>
      <c r="CL152" s="23" t="s">
        <v>1</v>
      </c>
    </row>
    <row r="153" s="4" customFormat="1" ht="23.25" customHeight="1">
      <c r="A153" s="125" t="s">
        <v>89</v>
      </c>
      <c r="B153" s="65"/>
      <c r="C153" s="10"/>
      <c r="D153" s="10"/>
      <c r="E153" s="10"/>
      <c r="F153" s="117" t="s">
        <v>232</v>
      </c>
      <c r="G153" s="117"/>
      <c r="H153" s="117"/>
      <c r="I153" s="117"/>
      <c r="J153" s="117"/>
      <c r="K153" s="10"/>
      <c r="L153" s="117" t="s">
        <v>158</v>
      </c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9">
        <f>'SO-5.2.2_UK - Vykurovanie'!J34</f>
        <v>0</v>
      </c>
      <c r="AH153" s="10"/>
      <c r="AI153" s="10"/>
      <c r="AJ153" s="10"/>
      <c r="AK153" s="10"/>
      <c r="AL153" s="10"/>
      <c r="AM153" s="10"/>
      <c r="AN153" s="119">
        <f>SUM(AG153,AT153)</f>
        <v>0</v>
      </c>
      <c r="AO153" s="10"/>
      <c r="AP153" s="10"/>
      <c r="AQ153" s="120" t="s">
        <v>86</v>
      </c>
      <c r="AR153" s="65"/>
      <c r="AS153" s="121">
        <v>0</v>
      </c>
      <c r="AT153" s="122">
        <f>ROUND(SUM(AV153:AW153),2)</f>
        <v>0</v>
      </c>
      <c r="AU153" s="123">
        <f>'SO-5.2.2_UK - Vykurovanie'!P126</f>
        <v>0</v>
      </c>
      <c r="AV153" s="122">
        <f>'SO-5.2.2_UK - Vykurovanie'!J37</f>
        <v>0</v>
      </c>
      <c r="AW153" s="122">
        <f>'SO-5.2.2_UK - Vykurovanie'!J38</f>
        <v>0</v>
      </c>
      <c r="AX153" s="122">
        <f>'SO-5.2.2_UK - Vykurovanie'!J39</f>
        <v>0</v>
      </c>
      <c r="AY153" s="122">
        <f>'SO-5.2.2_UK - Vykurovanie'!J40</f>
        <v>0</v>
      </c>
      <c r="AZ153" s="122">
        <f>'SO-5.2.2_UK - Vykurovanie'!F37</f>
        <v>0</v>
      </c>
      <c r="BA153" s="122">
        <f>'SO-5.2.2_UK - Vykurovanie'!F38</f>
        <v>0</v>
      </c>
      <c r="BB153" s="122">
        <f>'SO-5.2.2_UK - Vykurovanie'!F39</f>
        <v>0</v>
      </c>
      <c r="BC153" s="122">
        <f>'SO-5.2.2_UK - Vykurovanie'!F40</f>
        <v>0</v>
      </c>
      <c r="BD153" s="124">
        <f>'SO-5.2.2_UK - Vykurovanie'!F41</f>
        <v>0</v>
      </c>
      <c r="BE153" s="4"/>
      <c r="BT153" s="23" t="s">
        <v>92</v>
      </c>
      <c r="BV153" s="23" t="s">
        <v>77</v>
      </c>
      <c r="BW153" s="23" t="s">
        <v>233</v>
      </c>
      <c r="BX153" s="23" t="s">
        <v>227</v>
      </c>
      <c r="CL153" s="23" t="s">
        <v>1</v>
      </c>
    </row>
    <row r="154" s="4" customFormat="1" ht="35.25" customHeight="1">
      <c r="A154" s="125" t="s">
        <v>89</v>
      </c>
      <c r="B154" s="65"/>
      <c r="C154" s="10"/>
      <c r="D154" s="10"/>
      <c r="E154" s="10"/>
      <c r="F154" s="117" t="s">
        <v>234</v>
      </c>
      <c r="G154" s="117"/>
      <c r="H154" s="117"/>
      <c r="I154" s="117"/>
      <c r="J154" s="117"/>
      <c r="K154" s="10"/>
      <c r="L154" s="117" t="s">
        <v>192</v>
      </c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9">
        <f>'SO-5.2.2_VZT - Vzduchotec...'!J34</f>
        <v>0</v>
      </c>
      <c r="AH154" s="10"/>
      <c r="AI154" s="10"/>
      <c r="AJ154" s="10"/>
      <c r="AK154" s="10"/>
      <c r="AL154" s="10"/>
      <c r="AM154" s="10"/>
      <c r="AN154" s="119">
        <f>SUM(AG154,AT154)</f>
        <v>0</v>
      </c>
      <c r="AO154" s="10"/>
      <c r="AP154" s="10"/>
      <c r="AQ154" s="120" t="s">
        <v>86</v>
      </c>
      <c r="AR154" s="65"/>
      <c r="AS154" s="121">
        <v>0</v>
      </c>
      <c r="AT154" s="122">
        <f>ROUND(SUM(AV154:AW154),2)</f>
        <v>0</v>
      </c>
      <c r="AU154" s="123">
        <f>'SO-5.2.2_VZT - Vzduchotec...'!P125</f>
        <v>0</v>
      </c>
      <c r="AV154" s="122">
        <f>'SO-5.2.2_VZT - Vzduchotec...'!J37</f>
        <v>0</v>
      </c>
      <c r="AW154" s="122">
        <f>'SO-5.2.2_VZT - Vzduchotec...'!J38</f>
        <v>0</v>
      </c>
      <c r="AX154" s="122">
        <f>'SO-5.2.2_VZT - Vzduchotec...'!J39</f>
        <v>0</v>
      </c>
      <c r="AY154" s="122">
        <f>'SO-5.2.2_VZT - Vzduchotec...'!J40</f>
        <v>0</v>
      </c>
      <c r="AZ154" s="122">
        <f>'SO-5.2.2_VZT - Vzduchotec...'!F37</f>
        <v>0</v>
      </c>
      <c r="BA154" s="122">
        <f>'SO-5.2.2_VZT - Vzduchotec...'!F38</f>
        <v>0</v>
      </c>
      <c r="BB154" s="122">
        <f>'SO-5.2.2_VZT - Vzduchotec...'!F39</f>
        <v>0</v>
      </c>
      <c r="BC154" s="122">
        <f>'SO-5.2.2_VZT - Vzduchotec...'!F40</f>
        <v>0</v>
      </c>
      <c r="BD154" s="124">
        <f>'SO-5.2.2_VZT - Vzduchotec...'!F41</f>
        <v>0</v>
      </c>
      <c r="BE154" s="4"/>
      <c r="BT154" s="23" t="s">
        <v>92</v>
      </c>
      <c r="BV154" s="23" t="s">
        <v>77</v>
      </c>
      <c r="BW154" s="23" t="s">
        <v>235</v>
      </c>
      <c r="BX154" s="23" t="s">
        <v>227</v>
      </c>
      <c r="CL154" s="23" t="s">
        <v>1</v>
      </c>
    </row>
    <row r="155" s="4" customFormat="1" ht="23.25" customHeight="1">
      <c r="A155" s="125" t="s">
        <v>89</v>
      </c>
      <c r="B155" s="65"/>
      <c r="C155" s="10"/>
      <c r="D155" s="10"/>
      <c r="E155" s="10"/>
      <c r="F155" s="117" t="s">
        <v>236</v>
      </c>
      <c r="G155" s="117"/>
      <c r="H155" s="117"/>
      <c r="I155" s="117"/>
      <c r="J155" s="117"/>
      <c r="K155" s="10"/>
      <c r="L155" s="117" t="s">
        <v>137</v>
      </c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9">
        <f>'SO-5.2.2_ZTI - Zdravotech...'!J34</f>
        <v>0</v>
      </c>
      <c r="AH155" s="10"/>
      <c r="AI155" s="10"/>
      <c r="AJ155" s="10"/>
      <c r="AK155" s="10"/>
      <c r="AL155" s="10"/>
      <c r="AM155" s="10"/>
      <c r="AN155" s="119">
        <f>SUM(AG155,AT155)</f>
        <v>0</v>
      </c>
      <c r="AO155" s="10"/>
      <c r="AP155" s="10"/>
      <c r="AQ155" s="120" t="s">
        <v>86</v>
      </c>
      <c r="AR155" s="65"/>
      <c r="AS155" s="121">
        <v>0</v>
      </c>
      <c r="AT155" s="122">
        <f>ROUND(SUM(AV155:AW155),2)</f>
        <v>0</v>
      </c>
      <c r="AU155" s="123">
        <f>'SO-5.2.2_ZTI - Zdravotech...'!P132</f>
        <v>0</v>
      </c>
      <c r="AV155" s="122">
        <f>'SO-5.2.2_ZTI - Zdravotech...'!J37</f>
        <v>0</v>
      </c>
      <c r="AW155" s="122">
        <f>'SO-5.2.2_ZTI - Zdravotech...'!J38</f>
        <v>0</v>
      </c>
      <c r="AX155" s="122">
        <f>'SO-5.2.2_ZTI - Zdravotech...'!J39</f>
        <v>0</v>
      </c>
      <c r="AY155" s="122">
        <f>'SO-5.2.2_ZTI - Zdravotech...'!J40</f>
        <v>0</v>
      </c>
      <c r="AZ155" s="122">
        <f>'SO-5.2.2_ZTI - Zdravotech...'!F37</f>
        <v>0</v>
      </c>
      <c r="BA155" s="122">
        <f>'SO-5.2.2_ZTI - Zdravotech...'!F38</f>
        <v>0</v>
      </c>
      <c r="BB155" s="122">
        <f>'SO-5.2.2_ZTI - Zdravotech...'!F39</f>
        <v>0</v>
      </c>
      <c r="BC155" s="122">
        <f>'SO-5.2.2_ZTI - Zdravotech...'!F40</f>
        <v>0</v>
      </c>
      <c r="BD155" s="124">
        <f>'SO-5.2.2_ZTI - Zdravotech...'!F41</f>
        <v>0</v>
      </c>
      <c r="BE155" s="4"/>
      <c r="BT155" s="23" t="s">
        <v>92</v>
      </c>
      <c r="BV155" s="23" t="s">
        <v>77</v>
      </c>
      <c r="BW155" s="23" t="s">
        <v>237</v>
      </c>
      <c r="BX155" s="23" t="s">
        <v>227</v>
      </c>
      <c r="CL155" s="23" t="s">
        <v>1</v>
      </c>
    </row>
    <row r="156" s="7" customFormat="1" ht="16.5" customHeight="1">
      <c r="A156" s="125" t="s">
        <v>89</v>
      </c>
      <c r="B156" s="105"/>
      <c r="C156" s="106"/>
      <c r="D156" s="107" t="s">
        <v>238</v>
      </c>
      <c r="E156" s="107"/>
      <c r="F156" s="107"/>
      <c r="G156" s="107"/>
      <c r="H156" s="107"/>
      <c r="I156" s="108"/>
      <c r="J156" s="107" t="s">
        <v>239</v>
      </c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10">
        <f>'SO-6 - Prípojka NN'!J30</f>
        <v>0</v>
      </c>
      <c r="AH156" s="108"/>
      <c r="AI156" s="108"/>
      <c r="AJ156" s="108"/>
      <c r="AK156" s="108"/>
      <c r="AL156" s="108"/>
      <c r="AM156" s="108"/>
      <c r="AN156" s="110">
        <f>SUM(AG156,AT156)</f>
        <v>0</v>
      </c>
      <c r="AO156" s="108"/>
      <c r="AP156" s="108"/>
      <c r="AQ156" s="111" t="s">
        <v>81</v>
      </c>
      <c r="AR156" s="105"/>
      <c r="AS156" s="112">
        <v>0</v>
      </c>
      <c r="AT156" s="113">
        <f>ROUND(SUM(AV156:AW156),2)</f>
        <v>0</v>
      </c>
      <c r="AU156" s="114">
        <f>'SO-6 - Prípojka NN'!P119</f>
        <v>0</v>
      </c>
      <c r="AV156" s="113">
        <f>'SO-6 - Prípojka NN'!J33</f>
        <v>0</v>
      </c>
      <c r="AW156" s="113">
        <f>'SO-6 - Prípojka NN'!J34</f>
        <v>0</v>
      </c>
      <c r="AX156" s="113">
        <f>'SO-6 - Prípojka NN'!J35</f>
        <v>0</v>
      </c>
      <c r="AY156" s="113">
        <f>'SO-6 - Prípojka NN'!J36</f>
        <v>0</v>
      </c>
      <c r="AZ156" s="113">
        <f>'SO-6 - Prípojka NN'!F33</f>
        <v>0</v>
      </c>
      <c r="BA156" s="113">
        <f>'SO-6 - Prípojka NN'!F34</f>
        <v>0</v>
      </c>
      <c r="BB156" s="113">
        <f>'SO-6 - Prípojka NN'!F35</f>
        <v>0</v>
      </c>
      <c r="BC156" s="113">
        <f>'SO-6 - Prípojka NN'!F36</f>
        <v>0</v>
      </c>
      <c r="BD156" s="115">
        <f>'SO-6 - Prípojka NN'!F37</f>
        <v>0</v>
      </c>
      <c r="BE156" s="7"/>
      <c r="BT156" s="116" t="s">
        <v>82</v>
      </c>
      <c r="BV156" s="116" t="s">
        <v>77</v>
      </c>
      <c r="BW156" s="116" t="s">
        <v>240</v>
      </c>
      <c r="BX156" s="116" t="s">
        <v>4</v>
      </c>
      <c r="CL156" s="116" t="s">
        <v>1</v>
      </c>
      <c r="CM156" s="116" t="s">
        <v>75</v>
      </c>
    </row>
    <row r="157" s="7" customFormat="1" ht="16.5" customHeight="1">
      <c r="A157" s="125" t="s">
        <v>89</v>
      </c>
      <c r="B157" s="105"/>
      <c r="C157" s="106"/>
      <c r="D157" s="107" t="s">
        <v>241</v>
      </c>
      <c r="E157" s="107"/>
      <c r="F157" s="107"/>
      <c r="G157" s="107"/>
      <c r="H157" s="107"/>
      <c r="I157" s="108"/>
      <c r="J157" s="107" t="s">
        <v>242</v>
      </c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10">
        <f>'SO-7.1 - Zásobovanie obje...'!J30</f>
        <v>0</v>
      </c>
      <c r="AH157" s="108"/>
      <c r="AI157" s="108"/>
      <c r="AJ157" s="108"/>
      <c r="AK157" s="108"/>
      <c r="AL157" s="108"/>
      <c r="AM157" s="108"/>
      <c r="AN157" s="110">
        <f>SUM(AG157,AT157)</f>
        <v>0</v>
      </c>
      <c r="AO157" s="108"/>
      <c r="AP157" s="108"/>
      <c r="AQ157" s="111" t="s">
        <v>81</v>
      </c>
      <c r="AR157" s="105"/>
      <c r="AS157" s="112">
        <v>0</v>
      </c>
      <c r="AT157" s="113">
        <f>ROUND(SUM(AV157:AW157),2)</f>
        <v>0</v>
      </c>
      <c r="AU157" s="114">
        <f>'SO-7.1 - Zásobovanie obje...'!P119</f>
        <v>0</v>
      </c>
      <c r="AV157" s="113">
        <f>'SO-7.1 - Zásobovanie obje...'!J33</f>
        <v>0</v>
      </c>
      <c r="AW157" s="113">
        <f>'SO-7.1 - Zásobovanie obje...'!J34</f>
        <v>0</v>
      </c>
      <c r="AX157" s="113">
        <f>'SO-7.1 - Zásobovanie obje...'!J35</f>
        <v>0</v>
      </c>
      <c r="AY157" s="113">
        <f>'SO-7.1 - Zásobovanie obje...'!J36</f>
        <v>0</v>
      </c>
      <c r="AZ157" s="113">
        <f>'SO-7.1 - Zásobovanie obje...'!F33</f>
        <v>0</v>
      </c>
      <c r="BA157" s="113">
        <f>'SO-7.1 - Zásobovanie obje...'!F34</f>
        <v>0</v>
      </c>
      <c r="BB157" s="113">
        <f>'SO-7.1 - Zásobovanie obje...'!F35</f>
        <v>0</v>
      </c>
      <c r="BC157" s="113">
        <f>'SO-7.1 - Zásobovanie obje...'!F36</f>
        <v>0</v>
      </c>
      <c r="BD157" s="115">
        <f>'SO-7.1 - Zásobovanie obje...'!F37</f>
        <v>0</v>
      </c>
      <c r="BE157" s="7"/>
      <c r="BT157" s="116" t="s">
        <v>82</v>
      </c>
      <c r="BV157" s="116" t="s">
        <v>77</v>
      </c>
      <c r="BW157" s="116" t="s">
        <v>243</v>
      </c>
      <c r="BX157" s="116" t="s">
        <v>4</v>
      </c>
      <c r="CL157" s="116" t="s">
        <v>1</v>
      </c>
      <c r="CM157" s="116" t="s">
        <v>75</v>
      </c>
    </row>
    <row r="158" s="7" customFormat="1" ht="16.5" customHeight="1">
      <c r="A158" s="125" t="s">
        <v>89</v>
      </c>
      <c r="B158" s="105"/>
      <c r="C158" s="106"/>
      <c r="D158" s="107" t="s">
        <v>244</v>
      </c>
      <c r="E158" s="107"/>
      <c r="F158" s="107"/>
      <c r="G158" s="107"/>
      <c r="H158" s="107"/>
      <c r="I158" s="108"/>
      <c r="J158" s="107" t="s">
        <v>245</v>
      </c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10">
        <f>'SO-8.1 - Odvedenie splašk...'!J30</f>
        <v>0</v>
      </c>
      <c r="AH158" s="108"/>
      <c r="AI158" s="108"/>
      <c r="AJ158" s="108"/>
      <c r="AK158" s="108"/>
      <c r="AL158" s="108"/>
      <c r="AM158" s="108"/>
      <c r="AN158" s="110">
        <f>SUM(AG158,AT158)</f>
        <v>0</v>
      </c>
      <c r="AO158" s="108"/>
      <c r="AP158" s="108"/>
      <c r="AQ158" s="111" t="s">
        <v>81</v>
      </c>
      <c r="AR158" s="105"/>
      <c r="AS158" s="112">
        <v>0</v>
      </c>
      <c r="AT158" s="113">
        <f>ROUND(SUM(AV158:AW158),2)</f>
        <v>0</v>
      </c>
      <c r="AU158" s="114">
        <f>'SO-8.1 - Odvedenie splašk...'!P122</f>
        <v>0</v>
      </c>
      <c r="AV158" s="113">
        <f>'SO-8.1 - Odvedenie splašk...'!J33</f>
        <v>0</v>
      </c>
      <c r="AW158" s="113">
        <f>'SO-8.1 - Odvedenie splašk...'!J34</f>
        <v>0</v>
      </c>
      <c r="AX158" s="113">
        <f>'SO-8.1 - Odvedenie splašk...'!J35</f>
        <v>0</v>
      </c>
      <c r="AY158" s="113">
        <f>'SO-8.1 - Odvedenie splašk...'!J36</f>
        <v>0</v>
      </c>
      <c r="AZ158" s="113">
        <f>'SO-8.1 - Odvedenie splašk...'!F33</f>
        <v>0</v>
      </c>
      <c r="BA158" s="113">
        <f>'SO-8.1 - Odvedenie splašk...'!F34</f>
        <v>0</v>
      </c>
      <c r="BB158" s="113">
        <f>'SO-8.1 - Odvedenie splašk...'!F35</f>
        <v>0</v>
      </c>
      <c r="BC158" s="113">
        <f>'SO-8.1 - Odvedenie splašk...'!F36</f>
        <v>0</v>
      </c>
      <c r="BD158" s="115">
        <f>'SO-8.1 - Odvedenie splašk...'!F37</f>
        <v>0</v>
      </c>
      <c r="BE158" s="7"/>
      <c r="BT158" s="116" t="s">
        <v>82</v>
      </c>
      <c r="BV158" s="116" t="s">
        <v>77</v>
      </c>
      <c r="BW158" s="116" t="s">
        <v>246</v>
      </c>
      <c r="BX158" s="116" t="s">
        <v>4</v>
      </c>
      <c r="CL158" s="116" t="s">
        <v>1</v>
      </c>
      <c r="CM158" s="116" t="s">
        <v>75</v>
      </c>
    </row>
    <row r="159" s="7" customFormat="1" ht="16.5" customHeight="1">
      <c r="A159" s="125" t="s">
        <v>89</v>
      </c>
      <c r="B159" s="105"/>
      <c r="C159" s="106"/>
      <c r="D159" s="107" t="s">
        <v>247</v>
      </c>
      <c r="E159" s="107"/>
      <c r="F159" s="107"/>
      <c r="G159" s="107"/>
      <c r="H159" s="107"/>
      <c r="I159" s="108"/>
      <c r="J159" s="107" t="s">
        <v>248</v>
      </c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10">
        <f>'SO-9.1 - Dažďová kanalizácia'!J30</f>
        <v>0</v>
      </c>
      <c r="AH159" s="108"/>
      <c r="AI159" s="108"/>
      <c r="AJ159" s="108"/>
      <c r="AK159" s="108"/>
      <c r="AL159" s="108"/>
      <c r="AM159" s="108"/>
      <c r="AN159" s="110">
        <f>SUM(AG159,AT159)</f>
        <v>0</v>
      </c>
      <c r="AO159" s="108"/>
      <c r="AP159" s="108"/>
      <c r="AQ159" s="111" t="s">
        <v>81</v>
      </c>
      <c r="AR159" s="105"/>
      <c r="AS159" s="112">
        <v>0</v>
      </c>
      <c r="AT159" s="113">
        <f>ROUND(SUM(AV159:AW159),2)</f>
        <v>0</v>
      </c>
      <c r="AU159" s="114">
        <f>'SO-9.1 - Dažďová kanalizácia'!P119</f>
        <v>0</v>
      </c>
      <c r="AV159" s="113">
        <f>'SO-9.1 - Dažďová kanalizácia'!J33</f>
        <v>0</v>
      </c>
      <c r="AW159" s="113">
        <f>'SO-9.1 - Dažďová kanalizácia'!J34</f>
        <v>0</v>
      </c>
      <c r="AX159" s="113">
        <f>'SO-9.1 - Dažďová kanalizácia'!J35</f>
        <v>0</v>
      </c>
      <c r="AY159" s="113">
        <f>'SO-9.1 - Dažďová kanalizácia'!J36</f>
        <v>0</v>
      </c>
      <c r="AZ159" s="113">
        <f>'SO-9.1 - Dažďová kanalizácia'!F33</f>
        <v>0</v>
      </c>
      <c r="BA159" s="113">
        <f>'SO-9.1 - Dažďová kanalizácia'!F34</f>
        <v>0</v>
      </c>
      <c r="BB159" s="113">
        <f>'SO-9.1 - Dažďová kanalizácia'!F35</f>
        <v>0</v>
      </c>
      <c r="BC159" s="113">
        <f>'SO-9.1 - Dažďová kanalizácia'!F36</f>
        <v>0</v>
      </c>
      <c r="BD159" s="115">
        <f>'SO-9.1 - Dažďová kanalizácia'!F37</f>
        <v>0</v>
      </c>
      <c r="BE159" s="7"/>
      <c r="BT159" s="116" t="s">
        <v>82</v>
      </c>
      <c r="BV159" s="116" t="s">
        <v>77</v>
      </c>
      <c r="BW159" s="116" t="s">
        <v>249</v>
      </c>
      <c r="BX159" s="116" t="s">
        <v>4</v>
      </c>
      <c r="CL159" s="116" t="s">
        <v>1</v>
      </c>
      <c r="CM159" s="116" t="s">
        <v>75</v>
      </c>
    </row>
    <row r="160" s="7" customFormat="1" ht="16.5" customHeight="1">
      <c r="A160" s="7"/>
      <c r="B160" s="105"/>
      <c r="C160" s="106"/>
      <c r="D160" s="107" t="s">
        <v>250</v>
      </c>
      <c r="E160" s="107"/>
      <c r="F160" s="107"/>
      <c r="G160" s="107"/>
      <c r="H160" s="107"/>
      <c r="I160" s="108"/>
      <c r="J160" s="107" t="s">
        <v>251</v>
      </c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9">
        <f>ROUND(SUM(AG161:AG171),2)</f>
        <v>0</v>
      </c>
      <c r="AH160" s="108"/>
      <c r="AI160" s="108"/>
      <c r="AJ160" s="108"/>
      <c r="AK160" s="108"/>
      <c r="AL160" s="108"/>
      <c r="AM160" s="108"/>
      <c r="AN160" s="110">
        <f>SUM(AG160,AT160)</f>
        <v>0</v>
      </c>
      <c r="AO160" s="108"/>
      <c r="AP160" s="108"/>
      <c r="AQ160" s="111" t="s">
        <v>81</v>
      </c>
      <c r="AR160" s="105"/>
      <c r="AS160" s="112">
        <f>ROUND(SUM(AS161:AS171),2)</f>
        <v>0</v>
      </c>
      <c r="AT160" s="113">
        <f>ROUND(SUM(AV160:AW160),2)</f>
        <v>0</v>
      </c>
      <c r="AU160" s="114">
        <f>ROUND(SUM(AU161:AU171),5)</f>
        <v>0</v>
      </c>
      <c r="AV160" s="113">
        <f>ROUND(AZ160*L29,2)</f>
        <v>0</v>
      </c>
      <c r="AW160" s="113">
        <f>ROUND(BA160*L30,2)</f>
        <v>0</v>
      </c>
      <c r="AX160" s="113">
        <f>ROUND(BB160*L29,2)</f>
        <v>0</v>
      </c>
      <c r="AY160" s="113">
        <f>ROUND(BC160*L30,2)</f>
        <v>0</v>
      </c>
      <c r="AZ160" s="113">
        <f>ROUND(SUM(AZ161:AZ171),2)</f>
        <v>0</v>
      </c>
      <c r="BA160" s="113">
        <f>ROUND(SUM(BA161:BA171),2)</f>
        <v>0</v>
      </c>
      <c r="BB160" s="113">
        <f>ROUND(SUM(BB161:BB171),2)</f>
        <v>0</v>
      </c>
      <c r="BC160" s="113">
        <f>ROUND(SUM(BC161:BC171),2)</f>
        <v>0</v>
      </c>
      <c r="BD160" s="115">
        <f>ROUND(SUM(BD161:BD171),2)</f>
        <v>0</v>
      </c>
      <c r="BE160" s="7"/>
      <c r="BS160" s="116" t="s">
        <v>74</v>
      </c>
      <c r="BT160" s="116" t="s">
        <v>82</v>
      </c>
      <c r="BU160" s="116" t="s">
        <v>76</v>
      </c>
      <c r="BV160" s="116" t="s">
        <v>77</v>
      </c>
      <c r="BW160" s="116" t="s">
        <v>252</v>
      </c>
      <c r="BX160" s="116" t="s">
        <v>4</v>
      </c>
      <c r="CL160" s="116" t="s">
        <v>1</v>
      </c>
      <c r="CM160" s="116" t="s">
        <v>75</v>
      </c>
    </row>
    <row r="161" s="4" customFormat="1" ht="16.5" customHeight="1">
      <c r="A161" s="125" t="s">
        <v>89</v>
      </c>
      <c r="B161" s="65"/>
      <c r="C161" s="10"/>
      <c r="D161" s="10"/>
      <c r="E161" s="117" t="s">
        <v>82</v>
      </c>
      <c r="F161" s="117"/>
      <c r="G161" s="117"/>
      <c r="H161" s="117"/>
      <c r="I161" s="117"/>
      <c r="J161" s="10"/>
      <c r="K161" s="117" t="s">
        <v>253</v>
      </c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9">
        <f>'1 - STROMY - výsadba'!J32</f>
        <v>0</v>
      </c>
      <c r="AH161" s="10"/>
      <c r="AI161" s="10"/>
      <c r="AJ161" s="10"/>
      <c r="AK161" s="10"/>
      <c r="AL161" s="10"/>
      <c r="AM161" s="10"/>
      <c r="AN161" s="119">
        <f>SUM(AG161,AT161)</f>
        <v>0</v>
      </c>
      <c r="AO161" s="10"/>
      <c r="AP161" s="10"/>
      <c r="AQ161" s="120" t="s">
        <v>86</v>
      </c>
      <c r="AR161" s="65"/>
      <c r="AS161" s="121">
        <v>0</v>
      </c>
      <c r="AT161" s="122">
        <f>ROUND(SUM(AV161:AW161),2)</f>
        <v>0</v>
      </c>
      <c r="AU161" s="123">
        <f>'1 - STROMY - výsadba'!P123</f>
        <v>0</v>
      </c>
      <c r="AV161" s="122">
        <f>'1 - STROMY - výsadba'!J35</f>
        <v>0</v>
      </c>
      <c r="AW161" s="122">
        <f>'1 - STROMY - výsadba'!J36</f>
        <v>0</v>
      </c>
      <c r="AX161" s="122">
        <f>'1 - STROMY - výsadba'!J37</f>
        <v>0</v>
      </c>
      <c r="AY161" s="122">
        <f>'1 - STROMY - výsadba'!J38</f>
        <v>0</v>
      </c>
      <c r="AZ161" s="122">
        <f>'1 - STROMY - výsadba'!F35</f>
        <v>0</v>
      </c>
      <c r="BA161" s="122">
        <f>'1 - STROMY - výsadba'!F36</f>
        <v>0</v>
      </c>
      <c r="BB161" s="122">
        <f>'1 - STROMY - výsadba'!F37</f>
        <v>0</v>
      </c>
      <c r="BC161" s="122">
        <f>'1 - STROMY - výsadba'!F38</f>
        <v>0</v>
      </c>
      <c r="BD161" s="124">
        <f>'1 - STROMY - výsadba'!F39</f>
        <v>0</v>
      </c>
      <c r="BE161" s="4"/>
      <c r="BT161" s="23" t="s">
        <v>87</v>
      </c>
      <c r="BV161" s="23" t="s">
        <v>77</v>
      </c>
      <c r="BW161" s="23" t="s">
        <v>254</v>
      </c>
      <c r="BX161" s="23" t="s">
        <v>252</v>
      </c>
      <c r="CL161" s="23" t="s">
        <v>1</v>
      </c>
    </row>
    <row r="162" s="4" customFormat="1" ht="23.25" customHeight="1">
      <c r="A162" s="125" t="s">
        <v>89</v>
      </c>
      <c r="B162" s="65"/>
      <c r="C162" s="10"/>
      <c r="D162" s="10"/>
      <c r="E162" s="117" t="s">
        <v>87</v>
      </c>
      <c r="F162" s="117"/>
      <c r="G162" s="117"/>
      <c r="H162" s="117"/>
      <c r="I162" s="117"/>
      <c r="J162" s="10"/>
      <c r="K162" s="117" t="s">
        <v>255</v>
      </c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9">
        <f>'2 - TRÁVNIK - pochôdzny -...'!J32</f>
        <v>0</v>
      </c>
      <c r="AH162" s="10"/>
      <c r="AI162" s="10"/>
      <c r="AJ162" s="10"/>
      <c r="AK162" s="10"/>
      <c r="AL162" s="10"/>
      <c r="AM162" s="10"/>
      <c r="AN162" s="119">
        <f>SUM(AG162,AT162)</f>
        <v>0</v>
      </c>
      <c r="AO162" s="10"/>
      <c r="AP162" s="10"/>
      <c r="AQ162" s="120" t="s">
        <v>86</v>
      </c>
      <c r="AR162" s="65"/>
      <c r="AS162" s="121">
        <v>0</v>
      </c>
      <c r="AT162" s="122">
        <f>ROUND(SUM(AV162:AW162),2)</f>
        <v>0</v>
      </c>
      <c r="AU162" s="123">
        <f>'2 - TRÁVNIK - pochôdzny -...'!P123</f>
        <v>0</v>
      </c>
      <c r="AV162" s="122">
        <f>'2 - TRÁVNIK - pochôdzny -...'!J35</f>
        <v>0</v>
      </c>
      <c r="AW162" s="122">
        <f>'2 - TRÁVNIK - pochôdzny -...'!J36</f>
        <v>0</v>
      </c>
      <c r="AX162" s="122">
        <f>'2 - TRÁVNIK - pochôdzny -...'!J37</f>
        <v>0</v>
      </c>
      <c r="AY162" s="122">
        <f>'2 - TRÁVNIK - pochôdzny -...'!J38</f>
        <v>0</v>
      </c>
      <c r="AZ162" s="122">
        <f>'2 - TRÁVNIK - pochôdzny -...'!F35</f>
        <v>0</v>
      </c>
      <c r="BA162" s="122">
        <f>'2 - TRÁVNIK - pochôdzny -...'!F36</f>
        <v>0</v>
      </c>
      <c r="BB162" s="122">
        <f>'2 - TRÁVNIK - pochôdzny -...'!F37</f>
        <v>0</v>
      </c>
      <c r="BC162" s="122">
        <f>'2 - TRÁVNIK - pochôdzny -...'!F38</f>
        <v>0</v>
      </c>
      <c r="BD162" s="124">
        <f>'2 - TRÁVNIK - pochôdzny -...'!F39</f>
        <v>0</v>
      </c>
      <c r="BE162" s="4"/>
      <c r="BT162" s="23" t="s">
        <v>87</v>
      </c>
      <c r="BV162" s="23" t="s">
        <v>77</v>
      </c>
      <c r="BW162" s="23" t="s">
        <v>256</v>
      </c>
      <c r="BX162" s="23" t="s">
        <v>252</v>
      </c>
      <c r="CL162" s="23" t="s">
        <v>1</v>
      </c>
    </row>
    <row r="163" s="4" customFormat="1" ht="23.25" customHeight="1">
      <c r="A163" s="125" t="s">
        <v>89</v>
      </c>
      <c r="B163" s="65"/>
      <c r="C163" s="10"/>
      <c r="D163" s="10"/>
      <c r="E163" s="117" t="s">
        <v>92</v>
      </c>
      <c r="F163" s="117"/>
      <c r="G163" s="117"/>
      <c r="H163" s="117"/>
      <c r="I163" s="117"/>
      <c r="J163" s="10"/>
      <c r="K163" s="117" t="s">
        <v>257</v>
      </c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9">
        <f>'3 - TRÁVNIK - svahy obran...'!J32</f>
        <v>0</v>
      </c>
      <c r="AH163" s="10"/>
      <c r="AI163" s="10"/>
      <c r="AJ163" s="10"/>
      <c r="AK163" s="10"/>
      <c r="AL163" s="10"/>
      <c r="AM163" s="10"/>
      <c r="AN163" s="119">
        <f>SUM(AG163,AT163)</f>
        <v>0</v>
      </c>
      <c r="AO163" s="10"/>
      <c r="AP163" s="10"/>
      <c r="AQ163" s="120" t="s">
        <v>86</v>
      </c>
      <c r="AR163" s="65"/>
      <c r="AS163" s="121">
        <v>0</v>
      </c>
      <c r="AT163" s="122">
        <f>ROUND(SUM(AV163:AW163),2)</f>
        <v>0</v>
      </c>
      <c r="AU163" s="123">
        <f>'3 - TRÁVNIK - svahy obran...'!P123</f>
        <v>0</v>
      </c>
      <c r="AV163" s="122">
        <f>'3 - TRÁVNIK - svahy obran...'!J35</f>
        <v>0</v>
      </c>
      <c r="AW163" s="122">
        <f>'3 - TRÁVNIK - svahy obran...'!J36</f>
        <v>0</v>
      </c>
      <c r="AX163" s="122">
        <f>'3 - TRÁVNIK - svahy obran...'!J37</f>
        <v>0</v>
      </c>
      <c r="AY163" s="122">
        <f>'3 - TRÁVNIK - svahy obran...'!J38</f>
        <v>0</v>
      </c>
      <c r="AZ163" s="122">
        <f>'3 - TRÁVNIK - svahy obran...'!F35</f>
        <v>0</v>
      </c>
      <c r="BA163" s="122">
        <f>'3 - TRÁVNIK - svahy obran...'!F36</f>
        <v>0</v>
      </c>
      <c r="BB163" s="122">
        <f>'3 - TRÁVNIK - svahy obran...'!F37</f>
        <v>0</v>
      </c>
      <c r="BC163" s="122">
        <f>'3 - TRÁVNIK - svahy obran...'!F38</f>
        <v>0</v>
      </c>
      <c r="BD163" s="124">
        <f>'3 - TRÁVNIK - svahy obran...'!F39</f>
        <v>0</v>
      </c>
      <c r="BE163" s="4"/>
      <c r="BT163" s="23" t="s">
        <v>87</v>
      </c>
      <c r="BV163" s="23" t="s">
        <v>77</v>
      </c>
      <c r="BW163" s="23" t="s">
        <v>258</v>
      </c>
      <c r="BX163" s="23" t="s">
        <v>252</v>
      </c>
      <c r="CL163" s="23" t="s">
        <v>1</v>
      </c>
    </row>
    <row r="164" s="4" customFormat="1" ht="23.25" customHeight="1">
      <c r="A164" s="125" t="s">
        <v>89</v>
      </c>
      <c r="B164" s="65"/>
      <c r="C164" s="10"/>
      <c r="D164" s="10"/>
      <c r="E164" s="117" t="s">
        <v>259</v>
      </c>
      <c r="F164" s="117"/>
      <c r="G164" s="117"/>
      <c r="H164" s="117"/>
      <c r="I164" s="117"/>
      <c r="J164" s="10"/>
      <c r="K164" s="117" t="s">
        <v>260</v>
      </c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9">
        <f>'4 - TRÁVNIK - lúčny - byl...'!J32</f>
        <v>0</v>
      </c>
      <c r="AH164" s="10"/>
      <c r="AI164" s="10"/>
      <c r="AJ164" s="10"/>
      <c r="AK164" s="10"/>
      <c r="AL164" s="10"/>
      <c r="AM164" s="10"/>
      <c r="AN164" s="119">
        <f>SUM(AG164,AT164)</f>
        <v>0</v>
      </c>
      <c r="AO164" s="10"/>
      <c r="AP164" s="10"/>
      <c r="AQ164" s="120" t="s">
        <v>86</v>
      </c>
      <c r="AR164" s="65"/>
      <c r="AS164" s="121">
        <v>0</v>
      </c>
      <c r="AT164" s="122">
        <f>ROUND(SUM(AV164:AW164),2)</f>
        <v>0</v>
      </c>
      <c r="AU164" s="123">
        <f>'4 - TRÁVNIK - lúčny - byl...'!P123</f>
        <v>0</v>
      </c>
      <c r="AV164" s="122">
        <f>'4 - TRÁVNIK - lúčny - byl...'!J35</f>
        <v>0</v>
      </c>
      <c r="AW164" s="122">
        <f>'4 - TRÁVNIK - lúčny - byl...'!J36</f>
        <v>0</v>
      </c>
      <c r="AX164" s="122">
        <f>'4 - TRÁVNIK - lúčny - byl...'!J37</f>
        <v>0</v>
      </c>
      <c r="AY164" s="122">
        <f>'4 - TRÁVNIK - lúčny - byl...'!J38</f>
        <v>0</v>
      </c>
      <c r="AZ164" s="122">
        <f>'4 - TRÁVNIK - lúčny - byl...'!F35</f>
        <v>0</v>
      </c>
      <c r="BA164" s="122">
        <f>'4 - TRÁVNIK - lúčny - byl...'!F36</f>
        <v>0</v>
      </c>
      <c r="BB164" s="122">
        <f>'4 - TRÁVNIK - lúčny - byl...'!F37</f>
        <v>0</v>
      </c>
      <c r="BC164" s="122">
        <f>'4 - TRÁVNIK - lúčny - byl...'!F38</f>
        <v>0</v>
      </c>
      <c r="BD164" s="124">
        <f>'4 - TRÁVNIK - lúčny - byl...'!F39</f>
        <v>0</v>
      </c>
      <c r="BE164" s="4"/>
      <c r="BT164" s="23" t="s">
        <v>87</v>
      </c>
      <c r="BV164" s="23" t="s">
        <v>77</v>
      </c>
      <c r="BW164" s="23" t="s">
        <v>261</v>
      </c>
      <c r="BX164" s="23" t="s">
        <v>252</v>
      </c>
      <c r="CL164" s="23" t="s">
        <v>1</v>
      </c>
    </row>
    <row r="165" s="4" customFormat="1" ht="23.25" customHeight="1">
      <c r="A165" s="125" t="s">
        <v>89</v>
      </c>
      <c r="B165" s="65"/>
      <c r="C165" s="10"/>
      <c r="D165" s="10"/>
      <c r="E165" s="117" t="s">
        <v>262</v>
      </c>
      <c r="F165" s="117"/>
      <c r="G165" s="117"/>
      <c r="H165" s="117"/>
      <c r="I165" s="117"/>
      <c r="J165" s="10"/>
      <c r="K165" s="117" t="s">
        <v>263</v>
      </c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9">
        <f>'5 - TRÁVNIK - trávna zmes...'!J32</f>
        <v>0</v>
      </c>
      <c r="AH165" s="10"/>
      <c r="AI165" s="10"/>
      <c r="AJ165" s="10"/>
      <c r="AK165" s="10"/>
      <c r="AL165" s="10"/>
      <c r="AM165" s="10"/>
      <c r="AN165" s="119">
        <f>SUM(AG165,AT165)</f>
        <v>0</v>
      </c>
      <c r="AO165" s="10"/>
      <c r="AP165" s="10"/>
      <c r="AQ165" s="120" t="s">
        <v>86</v>
      </c>
      <c r="AR165" s="65"/>
      <c r="AS165" s="121">
        <v>0</v>
      </c>
      <c r="AT165" s="122">
        <f>ROUND(SUM(AV165:AW165),2)</f>
        <v>0</v>
      </c>
      <c r="AU165" s="123">
        <f>'5 - TRÁVNIK - trávna zmes...'!P123</f>
        <v>0</v>
      </c>
      <c r="AV165" s="122">
        <f>'5 - TRÁVNIK - trávna zmes...'!J35</f>
        <v>0</v>
      </c>
      <c r="AW165" s="122">
        <f>'5 - TRÁVNIK - trávna zmes...'!J36</f>
        <v>0</v>
      </c>
      <c r="AX165" s="122">
        <f>'5 - TRÁVNIK - trávna zmes...'!J37</f>
        <v>0</v>
      </c>
      <c r="AY165" s="122">
        <f>'5 - TRÁVNIK - trávna zmes...'!J38</f>
        <v>0</v>
      </c>
      <c r="AZ165" s="122">
        <f>'5 - TRÁVNIK - trávna zmes...'!F35</f>
        <v>0</v>
      </c>
      <c r="BA165" s="122">
        <f>'5 - TRÁVNIK - trávna zmes...'!F36</f>
        <v>0</v>
      </c>
      <c r="BB165" s="122">
        <f>'5 - TRÁVNIK - trávna zmes...'!F37</f>
        <v>0</v>
      </c>
      <c r="BC165" s="122">
        <f>'5 - TRÁVNIK - trávna zmes...'!F38</f>
        <v>0</v>
      </c>
      <c r="BD165" s="124">
        <f>'5 - TRÁVNIK - trávna zmes...'!F39</f>
        <v>0</v>
      </c>
      <c r="BE165" s="4"/>
      <c r="BT165" s="23" t="s">
        <v>87</v>
      </c>
      <c r="BV165" s="23" t="s">
        <v>77</v>
      </c>
      <c r="BW165" s="23" t="s">
        <v>264</v>
      </c>
      <c r="BX165" s="23" t="s">
        <v>252</v>
      </c>
      <c r="CL165" s="23" t="s">
        <v>1</v>
      </c>
    </row>
    <row r="166" s="4" customFormat="1" ht="35.25" customHeight="1">
      <c r="A166" s="125" t="s">
        <v>89</v>
      </c>
      <c r="B166" s="65"/>
      <c r="C166" s="10"/>
      <c r="D166" s="10"/>
      <c r="E166" s="117" t="s">
        <v>265</v>
      </c>
      <c r="F166" s="117"/>
      <c r="G166" s="117"/>
      <c r="H166" s="117"/>
      <c r="I166" s="117"/>
      <c r="J166" s="10"/>
      <c r="K166" s="117" t="s">
        <v>266</v>
      </c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9">
        <f>'6 - KRY - krovité výsadby...'!J32</f>
        <v>0</v>
      </c>
      <c r="AH166" s="10"/>
      <c r="AI166" s="10"/>
      <c r="AJ166" s="10"/>
      <c r="AK166" s="10"/>
      <c r="AL166" s="10"/>
      <c r="AM166" s="10"/>
      <c r="AN166" s="119">
        <f>SUM(AG166,AT166)</f>
        <v>0</v>
      </c>
      <c r="AO166" s="10"/>
      <c r="AP166" s="10"/>
      <c r="AQ166" s="120" t="s">
        <v>86</v>
      </c>
      <c r="AR166" s="65"/>
      <c r="AS166" s="121">
        <v>0</v>
      </c>
      <c r="AT166" s="122">
        <f>ROUND(SUM(AV166:AW166),2)</f>
        <v>0</v>
      </c>
      <c r="AU166" s="123">
        <f>'6 - KRY - krovité výsadby...'!P124</f>
        <v>0</v>
      </c>
      <c r="AV166" s="122">
        <f>'6 - KRY - krovité výsadby...'!J35</f>
        <v>0</v>
      </c>
      <c r="AW166" s="122">
        <f>'6 - KRY - krovité výsadby...'!J36</f>
        <v>0</v>
      </c>
      <c r="AX166" s="122">
        <f>'6 - KRY - krovité výsadby...'!J37</f>
        <v>0</v>
      </c>
      <c r="AY166" s="122">
        <f>'6 - KRY - krovité výsadby...'!J38</f>
        <v>0</v>
      </c>
      <c r="AZ166" s="122">
        <f>'6 - KRY - krovité výsadby...'!F35</f>
        <v>0</v>
      </c>
      <c r="BA166" s="122">
        <f>'6 - KRY - krovité výsadby...'!F36</f>
        <v>0</v>
      </c>
      <c r="BB166" s="122">
        <f>'6 - KRY - krovité výsadby...'!F37</f>
        <v>0</v>
      </c>
      <c r="BC166" s="122">
        <f>'6 - KRY - krovité výsadby...'!F38</f>
        <v>0</v>
      </c>
      <c r="BD166" s="124">
        <f>'6 - KRY - krovité výsadby...'!F39</f>
        <v>0</v>
      </c>
      <c r="BE166" s="4"/>
      <c r="BT166" s="23" t="s">
        <v>87</v>
      </c>
      <c r="BV166" s="23" t="s">
        <v>77</v>
      </c>
      <c r="BW166" s="23" t="s">
        <v>267</v>
      </c>
      <c r="BX166" s="23" t="s">
        <v>252</v>
      </c>
      <c r="CL166" s="23" t="s">
        <v>1</v>
      </c>
    </row>
    <row r="167" s="4" customFormat="1" ht="23.25" customHeight="1">
      <c r="A167" s="125" t="s">
        <v>89</v>
      </c>
      <c r="B167" s="65"/>
      <c r="C167" s="10"/>
      <c r="D167" s="10"/>
      <c r="E167" s="117" t="s">
        <v>268</v>
      </c>
      <c r="F167" s="117"/>
      <c r="G167" s="117"/>
      <c r="H167" s="117"/>
      <c r="I167" s="117"/>
      <c r="J167" s="10"/>
      <c r="K167" s="117" t="s">
        <v>269</v>
      </c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9">
        <f>'7 - OKRASNÉ ZÁHONY (pohľa...'!J32</f>
        <v>0</v>
      </c>
      <c r="AH167" s="10"/>
      <c r="AI167" s="10"/>
      <c r="AJ167" s="10"/>
      <c r="AK167" s="10"/>
      <c r="AL167" s="10"/>
      <c r="AM167" s="10"/>
      <c r="AN167" s="119">
        <f>SUM(AG167,AT167)</f>
        <v>0</v>
      </c>
      <c r="AO167" s="10"/>
      <c r="AP167" s="10"/>
      <c r="AQ167" s="120" t="s">
        <v>86</v>
      </c>
      <c r="AR167" s="65"/>
      <c r="AS167" s="121">
        <v>0</v>
      </c>
      <c r="AT167" s="122">
        <f>ROUND(SUM(AV167:AW167),2)</f>
        <v>0</v>
      </c>
      <c r="AU167" s="123">
        <f>'7 - OKRASNÉ ZÁHONY (pohľa...'!P123</f>
        <v>0</v>
      </c>
      <c r="AV167" s="122">
        <f>'7 - OKRASNÉ ZÁHONY (pohľa...'!J35</f>
        <v>0</v>
      </c>
      <c r="AW167" s="122">
        <f>'7 - OKRASNÉ ZÁHONY (pohľa...'!J36</f>
        <v>0</v>
      </c>
      <c r="AX167" s="122">
        <f>'7 - OKRASNÉ ZÁHONY (pohľa...'!J37</f>
        <v>0</v>
      </c>
      <c r="AY167" s="122">
        <f>'7 - OKRASNÉ ZÁHONY (pohľa...'!J38</f>
        <v>0</v>
      </c>
      <c r="AZ167" s="122">
        <f>'7 - OKRASNÉ ZÁHONY (pohľa...'!F35</f>
        <v>0</v>
      </c>
      <c r="BA167" s="122">
        <f>'7 - OKRASNÉ ZÁHONY (pohľa...'!F36</f>
        <v>0</v>
      </c>
      <c r="BB167" s="122">
        <f>'7 - OKRASNÉ ZÁHONY (pohľa...'!F37</f>
        <v>0</v>
      </c>
      <c r="BC167" s="122">
        <f>'7 - OKRASNÉ ZÁHONY (pohľa...'!F38</f>
        <v>0</v>
      </c>
      <c r="BD167" s="124">
        <f>'7 - OKRASNÉ ZÁHONY (pohľa...'!F39</f>
        <v>0</v>
      </c>
      <c r="BE167" s="4"/>
      <c r="BT167" s="23" t="s">
        <v>87</v>
      </c>
      <c r="BV167" s="23" t="s">
        <v>77</v>
      </c>
      <c r="BW167" s="23" t="s">
        <v>270</v>
      </c>
      <c r="BX167" s="23" t="s">
        <v>252</v>
      </c>
      <c r="CL167" s="23" t="s">
        <v>1</v>
      </c>
    </row>
    <row r="168" s="4" customFormat="1" ht="35.25" customHeight="1">
      <c r="A168" s="125" t="s">
        <v>89</v>
      </c>
      <c r="B168" s="65"/>
      <c r="C168" s="10"/>
      <c r="D168" s="10"/>
      <c r="E168" s="117" t="s">
        <v>271</v>
      </c>
      <c r="F168" s="117"/>
      <c r="G168" s="117"/>
      <c r="H168" s="117"/>
      <c r="I168" s="117"/>
      <c r="J168" s="10"/>
      <c r="K168" s="117" t="s">
        <v>272</v>
      </c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9">
        <f>'8 - OKRASNÉ ZÁHONY - spri...'!J32</f>
        <v>0</v>
      </c>
      <c r="AH168" s="10"/>
      <c r="AI168" s="10"/>
      <c r="AJ168" s="10"/>
      <c r="AK168" s="10"/>
      <c r="AL168" s="10"/>
      <c r="AM168" s="10"/>
      <c r="AN168" s="119">
        <f>SUM(AG168,AT168)</f>
        <v>0</v>
      </c>
      <c r="AO168" s="10"/>
      <c r="AP168" s="10"/>
      <c r="AQ168" s="120" t="s">
        <v>86</v>
      </c>
      <c r="AR168" s="65"/>
      <c r="AS168" s="121">
        <v>0</v>
      </c>
      <c r="AT168" s="122">
        <f>ROUND(SUM(AV168:AW168),2)</f>
        <v>0</v>
      </c>
      <c r="AU168" s="123">
        <f>'8 - OKRASNÉ ZÁHONY - spri...'!P123</f>
        <v>0</v>
      </c>
      <c r="AV168" s="122">
        <f>'8 - OKRASNÉ ZÁHONY - spri...'!J35</f>
        <v>0</v>
      </c>
      <c r="AW168" s="122">
        <f>'8 - OKRASNÉ ZÁHONY - spri...'!J36</f>
        <v>0</v>
      </c>
      <c r="AX168" s="122">
        <f>'8 - OKRASNÉ ZÁHONY - spri...'!J37</f>
        <v>0</v>
      </c>
      <c r="AY168" s="122">
        <f>'8 - OKRASNÉ ZÁHONY - spri...'!J38</f>
        <v>0</v>
      </c>
      <c r="AZ168" s="122">
        <f>'8 - OKRASNÉ ZÁHONY - spri...'!F35</f>
        <v>0</v>
      </c>
      <c r="BA168" s="122">
        <f>'8 - OKRASNÉ ZÁHONY - spri...'!F36</f>
        <v>0</v>
      </c>
      <c r="BB168" s="122">
        <f>'8 - OKRASNÉ ZÁHONY - spri...'!F37</f>
        <v>0</v>
      </c>
      <c r="BC168" s="122">
        <f>'8 - OKRASNÉ ZÁHONY - spri...'!F38</f>
        <v>0</v>
      </c>
      <c r="BD168" s="124">
        <f>'8 - OKRASNÉ ZÁHONY - spri...'!F39</f>
        <v>0</v>
      </c>
      <c r="BE168" s="4"/>
      <c r="BT168" s="23" t="s">
        <v>87</v>
      </c>
      <c r="BV168" s="23" t="s">
        <v>77</v>
      </c>
      <c r="BW168" s="23" t="s">
        <v>273</v>
      </c>
      <c r="BX168" s="23" t="s">
        <v>252</v>
      </c>
      <c r="CL168" s="23" t="s">
        <v>1</v>
      </c>
    </row>
    <row r="169" s="4" customFormat="1" ht="35.25" customHeight="1">
      <c r="A169" s="125" t="s">
        <v>89</v>
      </c>
      <c r="B169" s="65"/>
      <c r="C169" s="10"/>
      <c r="D169" s="10"/>
      <c r="E169" s="117" t="s">
        <v>274</v>
      </c>
      <c r="F169" s="117"/>
      <c r="G169" s="117"/>
      <c r="H169" s="117"/>
      <c r="I169" s="117"/>
      <c r="J169" s="10"/>
      <c r="K169" s="117" t="s">
        <v>275</v>
      </c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9">
        <f>'9 - KRY - krovité výsadby...'!J32</f>
        <v>0</v>
      </c>
      <c r="AH169" s="10"/>
      <c r="AI169" s="10"/>
      <c r="AJ169" s="10"/>
      <c r="AK169" s="10"/>
      <c r="AL169" s="10"/>
      <c r="AM169" s="10"/>
      <c r="AN169" s="119">
        <f>SUM(AG169,AT169)</f>
        <v>0</v>
      </c>
      <c r="AO169" s="10"/>
      <c r="AP169" s="10"/>
      <c r="AQ169" s="120" t="s">
        <v>86</v>
      </c>
      <c r="AR169" s="65"/>
      <c r="AS169" s="121">
        <v>0</v>
      </c>
      <c r="AT169" s="122">
        <f>ROUND(SUM(AV169:AW169),2)</f>
        <v>0</v>
      </c>
      <c r="AU169" s="123">
        <f>'9 - KRY - krovité výsadby...'!P123</f>
        <v>0</v>
      </c>
      <c r="AV169" s="122">
        <f>'9 - KRY - krovité výsadby...'!J35</f>
        <v>0</v>
      </c>
      <c r="AW169" s="122">
        <f>'9 - KRY - krovité výsadby...'!J36</f>
        <v>0</v>
      </c>
      <c r="AX169" s="122">
        <f>'9 - KRY - krovité výsadby...'!J37</f>
        <v>0</v>
      </c>
      <c r="AY169" s="122">
        <f>'9 - KRY - krovité výsadby...'!J38</f>
        <v>0</v>
      </c>
      <c r="AZ169" s="122">
        <f>'9 - KRY - krovité výsadby...'!F35</f>
        <v>0</v>
      </c>
      <c r="BA169" s="122">
        <f>'9 - KRY - krovité výsadby...'!F36</f>
        <v>0</v>
      </c>
      <c r="BB169" s="122">
        <f>'9 - KRY - krovité výsadby...'!F37</f>
        <v>0</v>
      </c>
      <c r="BC169" s="122">
        <f>'9 - KRY - krovité výsadby...'!F38</f>
        <v>0</v>
      </c>
      <c r="BD169" s="124">
        <f>'9 - KRY - krovité výsadby...'!F39</f>
        <v>0</v>
      </c>
      <c r="BE169" s="4"/>
      <c r="BT169" s="23" t="s">
        <v>87</v>
      </c>
      <c r="BV169" s="23" t="s">
        <v>77</v>
      </c>
      <c r="BW169" s="23" t="s">
        <v>276</v>
      </c>
      <c r="BX169" s="23" t="s">
        <v>252</v>
      </c>
      <c r="CL169" s="23" t="s">
        <v>1</v>
      </c>
    </row>
    <row r="170" s="4" customFormat="1" ht="16.5" customHeight="1">
      <c r="A170" s="125" t="s">
        <v>89</v>
      </c>
      <c r="B170" s="65"/>
      <c r="C170" s="10"/>
      <c r="D170" s="10"/>
      <c r="E170" s="117" t="s">
        <v>277</v>
      </c>
      <c r="F170" s="117"/>
      <c r="G170" s="117"/>
      <c r="H170" s="117"/>
      <c r="I170" s="117"/>
      <c r="J170" s="10"/>
      <c r="K170" s="117" t="s">
        <v>278</v>
      </c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9">
        <f>'10 - RETENČNÉ VSAKOVACIE ...'!J32</f>
        <v>0</v>
      </c>
      <c r="AH170" s="10"/>
      <c r="AI170" s="10"/>
      <c r="AJ170" s="10"/>
      <c r="AK170" s="10"/>
      <c r="AL170" s="10"/>
      <c r="AM170" s="10"/>
      <c r="AN170" s="119">
        <f>SUM(AG170,AT170)</f>
        <v>0</v>
      </c>
      <c r="AO170" s="10"/>
      <c r="AP170" s="10"/>
      <c r="AQ170" s="120" t="s">
        <v>86</v>
      </c>
      <c r="AR170" s="65"/>
      <c r="AS170" s="121">
        <v>0</v>
      </c>
      <c r="AT170" s="122">
        <f>ROUND(SUM(AV170:AW170),2)</f>
        <v>0</v>
      </c>
      <c r="AU170" s="123">
        <f>'10 - RETENČNÉ VSAKOVACIE ...'!P123</f>
        <v>0</v>
      </c>
      <c r="AV170" s="122">
        <f>'10 - RETENČNÉ VSAKOVACIE ...'!J35</f>
        <v>0</v>
      </c>
      <c r="AW170" s="122">
        <f>'10 - RETENČNÉ VSAKOVACIE ...'!J36</f>
        <v>0</v>
      </c>
      <c r="AX170" s="122">
        <f>'10 - RETENČNÉ VSAKOVACIE ...'!J37</f>
        <v>0</v>
      </c>
      <c r="AY170" s="122">
        <f>'10 - RETENČNÉ VSAKOVACIE ...'!J38</f>
        <v>0</v>
      </c>
      <c r="AZ170" s="122">
        <f>'10 - RETENČNÉ VSAKOVACIE ...'!F35</f>
        <v>0</v>
      </c>
      <c r="BA170" s="122">
        <f>'10 - RETENČNÉ VSAKOVACIE ...'!F36</f>
        <v>0</v>
      </c>
      <c r="BB170" s="122">
        <f>'10 - RETENČNÉ VSAKOVACIE ...'!F37</f>
        <v>0</v>
      </c>
      <c r="BC170" s="122">
        <f>'10 - RETENČNÉ VSAKOVACIE ...'!F38</f>
        <v>0</v>
      </c>
      <c r="BD170" s="124">
        <f>'10 - RETENČNÉ VSAKOVACIE ...'!F39</f>
        <v>0</v>
      </c>
      <c r="BE170" s="4"/>
      <c r="BT170" s="23" t="s">
        <v>87</v>
      </c>
      <c r="BV170" s="23" t="s">
        <v>77</v>
      </c>
      <c r="BW170" s="23" t="s">
        <v>279</v>
      </c>
      <c r="BX170" s="23" t="s">
        <v>252</v>
      </c>
      <c r="CL170" s="23" t="s">
        <v>1</v>
      </c>
    </row>
    <row r="171" s="4" customFormat="1" ht="16.5" customHeight="1">
      <c r="A171" s="125" t="s">
        <v>89</v>
      </c>
      <c r="B171" s="65"/>
      <c r="C171" s="10"/>
      <c r="D171" s="10"/>
      <c r="E171" s="117" t="s">
        <v>280</v>
      </c>
      <c r="F171" s="117"/>
      <c r="G171" s="117"/>
      <c r="H171" s="117"/>
      <c r="I171" s="117"/>
      <c r="J171" s="10"/>
      <c r="K171" s="117" t="s">
        <v>281</v>
      </c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9">
        <f>'11 - POPINAVÉ KRY'!J32</f>
        <v>0</v>
      </c>
      <c r="AH171" s="10"/>
      <c r="AI171" s="10"/>
      <c r="AJ171" s="10"/>
      <c r="AK171" s="10"/>
      <c r="AL171" s="10"/>
      <c r="AM171" s="10"/>
      <c r="AN171" s="119">
        <f>SUM(AG171,AT171)</f>
        <v>0</v>
      </c>
      <c r="AO171" s="10"/>
      <c r="AP171" s="10"/>
      <c r="AQ171" s="120" t="s">
        <v>86</v>
      </c>
      <c r="AR171" s="65"/>
      <c r="AS171" s="121">
        <v>0</v>
      </c>
      <c r="AT171" s="122">
        <f>ROUND(SUM(AV171:AW171),2)</f>
        <v>0</v>
      </c>
      <c r="AU171" s="123">
        <f>'11 - POPINAVÉ KRY'!P123</f>
        <v>0</v>
      </c>
      <c r="AV171" s="122">
        <f>'11 - POPINAVÉ KRY'!J35</f>
        <v>0</v>
      </c>
      <c r="AW171" s="122">
        <f>'11 - POPINAVÉ KRY'!J36</f>
        <v>0</v>
      </c>
      <c r="AX171" s="122">
        <f>'11 - POPINAVÉ KRY'!J37</f>
        <v>0</v>
      </c>
      <c r="AY171" s="122">
        <f>'11 - POPINAVÉ KRY'!J38</f>
        <v>0</v>
      </c>
      <c r="AZ171" s="122">
        <f>'11 - POPINAVÉ KRY'!F35</f>
        <v>0</v>
      </c>
      <c r="BA171" s="122">
        <f>'11 - POPINAVÉ KRY'!F36</f>
        <v>0</v>
      </c>
      <c r="BB171" s="122">
        <f>'11 - POPINAVÉ KRY'!F37</f>
        <v>0</v>
      </c>
      <c r="BC171" s="122">
        <f>'11 - POPINAVÉ KRY'!F38</f>
        <v>0</v>
      </c>
      <c r="BD171" s="124">
        <f>'11 - POPINAVÉ KRY'!F39</f>
        <v>0</v>
      </c>
      <c r="BE171" s="4"/>
      <c r="BT171" s="23" t="s">
        <v>87</v>
      </c>
      <c r="BV171" s="23" t="s">
        <v>77</v>
      </c>
      <c r="BW171" s="23" t="s">
        <v>282</v>
      </c>
      <c r="BX171" s="23" t="s">
        <v>252</v>
      </c>
      <c r="CL171" s="23" t="s">
        <v>1</v>
      </c>
    </row>
    <row r="172" s="7" customFormat="1" ht="16.5" customHeight="1">
      <c r="A172" s="125" t="s">
        <v>89</v>
      </c>
      <c r="B172" s="105"/>
      <c r="C172" s="106"/>
      <c r="D172" s="107" t="s">
        <v>283</v>
      </c>
      <c r="E172" s="107"/>
      <c r="F172" s="107"/>
      <c r="G172" s="107"/>
      <c r="H172" s="107"/>
      <c r="I172" s="108"/>
      <c r="J172" s="107" t="s">
        <v>284</v>
      </c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10">
        <f>'VRN - Vedľajšie rozpočtov...'!J30</f>
        <v>0</v>
      </c>
      <c r="AH172" s="108"/>
      <c r="AI172" s="108"/>
      <c r="AJ172" s="108"/>
      <c r="AK172" s="108"/>
      <c r="AL172" s="108"/>
      <c r="AM172" s="108"/>
      <c r="AN172" s="110">
        <f>SUM(AG172,AT172)</f>
        <v>0</v>
      </c>
      <c r="AO172" s="108"/>
      <c r="AP172" s="108"/>
      <c r="AQ172" s="111" t="s">
        <v>81</v>
      </c>
      <c r="AR172" s="105"/>
      <c r="AS172" s="126">
        <v>0</v>
      </c>
      <c r="AT172" s="127">
        <f>ROUND(SUM(AV172:AW172),2)</f>
        <v>0</v>
      </c>
      <c r="AU172" s="128">
        <f>'VRN - Vedľajšie rozpočtov...'!P117</f>
        <v>0</v>
      </c>
      <c r="AV172" s="127">
        <f>'VRN - Vedľajšie rozpočtov...'!J33</f>
        <v>0</v>
      </c>
      <c r="AW172" s="127">
        <f>'VRN - Vedľajšie rozpočtov...'!J34</f>
        <v>0</v>
      </c>
      <c r="AX172" s="127">
        <f>'VRN - Vedľajšie rozpočtov...'!J35</f>
        <v>0</v>
      </c>
      <c r="AY172" s="127">
        <f>'VRN - Vedľajšie rozpočtov...'!J36</f>
        <v>0</v>
      </c>
      <c r="AZ172" s="127">
        <f>'VRN - Vedľajšie rozpočtov...'!F33</f>
        <v>0</v>
      </c>
      <c r="BA172" s="127">
        <f>'VRN - Vedľajšie rozpočtov...'!F34</f>
        <v>0</v>
      </c>
      <c r="BB172" s="127">
        <f>'VRN - Vedľajšie rozpočtov...'!F35</f>
        <v>0</v>
      </c>
      <c r="BC172" s="127">
        <f>'VRN - Vedľajšie rozpočtov...'!F36</f>
        <v>0</v>
      </c>
      <c r="BD172" s="129">
        <f>'VRN - Vedľajšie rozpočtov...'!F37</f>
        <v>0</v>
      </c>
      <c r="BE172" s="7"/>
      <c r="BT172" s="116" t="s">
        <v>82</v>
      </c>
      <c r="BV172" s="116" t="s">
        <v>77</v>
      </c>
      <c r="BW172" s="116" t="s">
        <v>285</v>
      </c>
      <c r="BX172" s="116" t="s">
        <v>4</v>
      </c>
      <c r="CL172" s="116" t="s">
        <v>1</v>
      </c>
      <c r="CM172" s="116" t="s">
        <v>75</v>
      </c>
    </row>
    <row r="173" s="2" customFormat="1" ht="30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5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35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</row>
  </sheetData>
  <mergeCells count="3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K99:AF99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  <mergeCell ref="E169:I169"/>
    <mergeCell ref="K169:AF169"/>
    <mergeCell ref="E170:I170"/>
    <mergeCell ref="K170:AF170"/>
    <mergeCell ref="E171:I171"/>
    <mergeCell ref="K171:AF171"/>
    <mergeCell ref="D172:H172"/>
    <mergeCell ref="J172:AF172"/>
  </mergeCells>
  <hyperlinks>
    <hyperlink ref="A97" location="'SO-1.1_AA - Architektonic...'!C2" display="/"/>
    <hyperlink ref="A98" location="'SO-1.1_ELE - Elektroinšta...'!C2" display="/"/>
    <hyperlink ref="A99" location="'SO-1.2 - Palisáda dvojitá'!C2" display="/"/>
    <hyperlink ref="A100" location="'SO-1.3 - Palisáda jednoduchá'!C2" display="/"/>
    <hyperlink ref="A101" location="'SO-1.4 - Veža'!C2" display="/"/>
    <hyperlink ref="A102" location="'SO-1.5 - Ohrady'!C2" display="/"/>
    <hyperlink ref="A105" location="'SO-2.1_B - Brána'!C2" display="/"/>
    <hyperlink ref="A106" location="'SO-2.1_L - Lávka'!C2" display="/"/>
    <hyperlink ref="A108" location="'SO-2.2_AA - Architektonic...'!C2" display="/"/>
    <hyperlink ref="A109" location="'SO-2.2_ELE - Elektroinšta...'!C2" display="/"/>
    <hyperlink ref="A111" location="'SO-2.3_AA - Architektonic...'!C2" display="/"/>
    <hyperlink ref="A112" location="'SO-2.3_ELE - Elektroinšta...'!C2" display="/"/>
    <hyperlink ref="A113" location="'SO-2.3_ZTI - Zdravotechni...'!C2" display="/"/>
    <hyperlink ref="A115" location="'SO-3.1 - Amfiteáter'!C2" display="/"/>
    <hyperlink ref="A116" location="'SO-3.2 - Pódium'!C2" display="/"/>
    <hyperlink ref="A118" location="'SO-3.3_AA - Architektonic...'!C2" display="/"/>
    <hyperlink ref="A119" location="'SO-3.3_ELE - Elektroinšta...'!C2" display="/"/>
    <hyperlink ref="A120" location="'SO-3.3_ZTI - Zdravotechni...'!C2" display="/"/>
    <hyperlink ref="A121" location="'SO-3.3_UK - Vykurovanie'!C2" display="/"/>
    <hyperlink ref="A124" location="'SO-4.1_AA - Architektonic...'!C2" display="/"/>
    <hyperlink ref="A125" location="'SO-4.1_ELE - Elektroinšta...'!C2" display="/"/>
    <hyperlink ref="A127" location="'SO-4.4_AA - Architektonic...'!C2" display="/"/>
    <hyperlink ref="A128" location="'SO-4.4_ELE - Elektroinšta...'!C2" display="/"/>
    <hyperlink ref="A129" location="'SO-4.4_ZTI - Zdravotechni...'!C2" display="/"/>
    <hyperlink ref="A132" location="'SO-5.1.1_AA - Architekton...'!C2" display="/"/>
    <hyperlink ref="A133" location="'SO-5.1.1_ELE - Elektroinš...'!C2" display="/"/>
    <hyperlink ref="A134" location="'SO-5.1.1_UK - Vykurovanie'!C2" display="/"/>
    <hyperlink ref="A135" location="'SO-5.1.1_VZT - Vzduchotec...'!C2" display="/"/>
    <hyperlink ref="A136" location="'SO-5.1.1_ZTI - Zdravotech...'!C2" display="/"/>
    <hyperlink ref="A138" location="'SO-5.1.2_AA - Architekton...'!C2" display="/"/>
    <hyperlink ref="A139" location="'SO-5.1.2_ELE - Elektroinš...'!C2" display="/"/>
    <hyperlink ref="A140" location="'SO-5.1.2_UK - Vykurovanie'!C2" display="/"/>
    <hyperlink ref="A141" location="'SO-5.1.2_VZT - Vzduchotec...'!C2" display="/"/>
    <hyperlink ref="A142" location="'SO-5.1.2_ZTI - Zdravotech...'!C2" display="/"/>
    <hyperlink ref="A144" location="'SO-5.2.1_AA - Architekton...'!C2" display="/"/>
    <hyperlink ref="A145" location="'SO-5.2.1_UK - Vykurovanie'!C2" display="/"/>
    <hyperlink ref="A146" location="'SO-5.2.1_VZT - Vzduchotec...'!C2" display="/"/>
    <hyperlink ref="A147" location="'SO-5.2.1_ELE - Elektroinš...'!C2" display="/"/>
    <hyperlink ref="A148" location="'SO-5.2.1_EP - Elektroinšt...'!C2" display="/"/>
    <hyperlink ref="A149" location="'SO-5.2.1_ZTI - Zdravotech...'!C2" display="/"/>
    <hyperlink ref="A151" location="'SO-5.2.2_AA - Architekton...'!C2" display="/"/>
    <hyperlink ref="A152" location="'SO-5.2.2_ELE - Elektroinš...'!C2" display="/"/>
    <hyperlink ref="A153" location="'SO-5.2.2_UK - Vykurovanie'!C2" display="/"/>
    <hyperlink ref="A154" location="'SO-5.2.2_VZT - Vzduchotec...'!C2" display="/"/>
    <hyperlink ref="A155" location="'SO-5.2.2_ZTI - Zdravotech...'!C2" display="/"/>
    <hyperlink ref="A156" location="'SO-6 - Prípojka NN'!C2" display="/"/>
    <hyperlink ref="A157" location="'SO-7.1 - Zásobovanie obje...'!C2" display="/"/>
    <hyperlink ref="A158" location="'SO-8.1 - Odvedenie splašk...'!C2" display="/"/>
    <hyperlink ref="A159" location="'SO-9.1 - Dažďová kanalizácia'!C2" display="/"/>
    <hyperlink ref="A161" location="'1 - STROMY - výsadba'!C2" display="/"/>
    <hyperlink ref="A162" location="'2 - TRÁVNIK - pochôdzny -...'!C2" display="/"/>
    <hyperlink ref="A163" location="'3 - TRÁVNIK - svahy obran...'!C2" display="/"/>
    <hyperlink ref="A164" location="'4 - TRÁVNIK - lúčny - byl...'!C2" display="/"/>
    <hyperlink ref="A165" location="'5 - TRÁVNIK - trávna zmes...'!C2" display="/"/>
    <hyperlink ref="A166" location="'6 - KRY - krovité výsadby...'!C2" display="/"/>
    <hyperlink ref="A167" location="'7 - OKRASNÉ ZÁHONY (pohľa...'!C2" display="/"/>
    <hyperlink ref="A168" location="'8 - OKRASNÉ ZÁHONY - spri...'!C2" display="/"/>
    <hyperlink ref="A169" location="'9 - KRY - krovité výsadby...'!C2" display="/"/>
    <hyperlink ref="A170" location="'10 - RETENČNÉ VSAKOVACIE ...'!C2" display="/"/>
    <hyperlink ref="A171" location="'11 - POPINAVÉ KRY'!C2" display="/"/>
    <hyperlink ref="A172" location="'VRN - Vedľajšie rozpočt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1057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1058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ROUND((SUM(BE146:BE272)),  2)</f>
        <v>0</v>
      </c>
      <c r="G37" s="138"/>
      <c r="H37" s="138"/>
      <c r="I37" s="139">
        <v>0.20000000000000001</v>
      </c>
      <c r="J37" s="137">
        <f>ROUND(((SUM(BE146:BE272))*I37),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ROUND((SUM(BF146:BF272)),  2)</f>
        <v>0</v>
      </c>
      <c r="G38" s="138"/>
      <c r="H38" s="138"/>
      <c r="I38" s="139">
        <v>0.20000000000000001</v>
      </c>
      <c r="J38" s="137">
        <f>ROUND(((SUM(BF146:BF272))*I38),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ROUND((SUM(BG146:BG272)),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ROUND((SUM(BH146:BH272)),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ROUND((SUM(BI146:BI272)),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1057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SO-2.2_AA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J157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1059</v>
      </c>
      <c r="E104" s="159"/>
      <c r="F104" s="159"/>
      <c r="G104" s="159"/>
      <c r="H104" s="159"/>
      <c r="I104" s="159"/>
      <c r="J104" s="160">
        <f>J173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536</v>
      </c>
      <c r="E105" s="159"/>
      <c r="F105" s="159"/>
      <c r="G105" s="159"/>
      <c r="H105" s="159"/>
      <c r="I105" s="159"/>
      <c r="J105" s="160">
        <f>J182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686</v>
      </c>
      <c r="E106" s="159"/>
      <c r="F106" s="159"/>
      <c r="G106" s="159"/>
      <c r="H106" s="159"/>
      <c r="I106" s="159"/>
      <c r="J106" s="160">
        <f>J202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1060</v>
      </c>
      <c r="E107" s="159"/>
      <c r="F107" s="159"/>
      <c r="G107" s="159"/>
      <c r="H107" s="159"/>
      <c r="I107" s="159"/>
      <c r="J107" s="160">
        <f>J205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537</v>
      </c>
      <c r="E108" s="159"/>
      <c r="F108" s="159"/>
      <c r="G108" s="159"/>
      <c r="H108" s="159"/>
      <c r="I108" s="159"/>
      <c r="J108" s="160">
        <f>J215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538</v>
      </c>
      <c r="E109" s="159"/>
      <c r="F109" s="159"/>
      <c r="G109" s="159"/>
      <c r="H109" s="159"/>
      <c r="I109" s="159"/>
      <c r="J109" s="160">
        <f>J223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539</v>
      </c>
      <c r="E110" s="155"/>
      <c r="F110" s="155"/>
      <c r="G110" s="155"/>
      <c r="H110" s="155"/>
      <c r="I110" s="155"/>
      <c r="J110" s="156">
        <f>J225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540</v>
      </c>
      <c r="E111" s="159"/>
      <c r="F111" s="159"/>
      <c r="G111" s="159"/>
      <c r="H111" s="159"/>
      <c r="I111" s="159"/>
      <c r="J111" s="160">
        <f>J226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53"/>
      <c r="C112" s="9"/>
      <c r="D112" s="154" t="s">
        <v>1061</v>
      </c>
      <c r="E112" s="155"/>
      <c r="F112" s="155"/>
      <c r="G112" s="155"/>
      <c r="H112" s="155"/>
      <c r="I112" s="155"/>
      <c r="J112" s="156">
        <f>J228</f>
        <v>0</v>
      </c>
      <c r="K112" s="9"/>
      <c r="L112" s="153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157"/>
      <c r="C113" s="10"/>
      <c r="D113" s="158" t="s">
        <v>1062</v>
      </c>
      <c r="E113" s="159"/>
      <c r="F113" s="159"/>
      <c r="G113" s="159"/>
      <c r="H113" s="159"/>
      <c r="I113" s="159"/>
      <c r="J113" s="160">
        <f>J229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53"/>
      <c r="C114" s="9"/>
      <c r="D114" s="154" t="s">
        <v>541</v>
      </c>
      <c r="E114" s="155"/>
      <c r="F114" s="155"/>
      <c r="G114" s="155"/>
      <c r="H114" s="155"/>
      <c r="I114" s="155"/>
      <c r="J114" s="156">
        <f>J232</f>
        <v>0</v>
      </c>
      <c r="K114" s="9"/>
      <c r="L114" s="153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10" customFormat="1" ht="19.92" customHeight="1">
      <c r="A115" s="10"/>
      <c r="B115" s="157"/>
      <c r="C115" s="10"/>
      <c r="D115" s="158" t="s">
        <v>542</v>
      </c>
      <c r="E115" s="159"/>
      <c r="F115" s="159"/>
      <c r="G115" s="159"/>
      <c r="H115" s="159"/>
      <c r="I115" s="159"/>
      <c r="J115" s="160">
        <f>J233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1063</v>
      </c>
      <c r="E116" s="159"/>
      <c r="F116" s="159"/>
      <c r="G116" s="159"/>
      <c r="H116" s="159"/>
      <c r="I116" s="159"/>
      <c r="J116" s="160">
        <f>J241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543</v>
      </c>
      <c r="E117" s="159"/>
      <c r="F117" s="159"/>
      <c r="G117" s="159"/>
      <c r="H117" s="159"/>
      <c r="I117" s="159"/>
      <c r="J117" s="160">
        <f>J245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688</v>
      </c>
      <c r="E118" s="159"/>
      <c r="F118" s="159"/>
      <c r="G118" s="159"/>
      <c r="H118" s="159"/>
      <c r="I118" s="159"/>
      <c r="J118" s="160">
        <f>J259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544</v>
      </c>
      <c r="E119" s="159"/>
      <c r="F119" s="159"/>
      <c r="G119" s="159"/>
      <c r="H119" s="159"/>
      <c r="I119" s="159"/>
      <c r="J119" s="160">
        <f>J263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545</v>
      </c>
      <c r="E120" s="159"/>
      <c r="F120" s="159"/>
      <c r="G120" s="159"/>
      <c r="H120" s="159"/>
      <c r="I120" s="159"/>
      <c r="J120" s="160">
        <f>J266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1064</v>
      </c>
      <c r="E121" s="159"/>
      <c r="F121" s="159"/>
      <c r="G121" s="159"/>
      <c r="H121" s="159"/>
      <c r="I121" s="159"/>
      <c r="J121" s="160">
        <f>J268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53"/>
      <c r="C122" s="9"/>
      <c r="D122" s="154" t="s">
        <v>689</v>
      </c>
      <c r="E122" s="155"/>
      <c r="F122" s="155"/>
      <c r="G122" s="155"/>
      <c r="H122" s="155"/>
      <c r="I122" s="155"/>
      <c r="J122" s="156">
        <f>J271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303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15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31" t="str">
        <f>E7</f>
        <v>Archeoskanzen Bojná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287</v>
      </c>
      <c r="L133" s="18"/>
    </row>
    <row r="134" s="1" customFormat="1" ht="16.5" customHeight="1">
      <c r="B134" s="18"/>
      <c r="E134" s="131" t="s">
        <v>909</v>
      </c>
      <c r="F134" s="1"/>
      <c r="G134" s="1"/>
      <c r="H134" s="1"/>
      <c r="L134" s="18"/>
    </row>
    <row r="135" s="1" customFormat="1" ht="12" customHeight="1">
      <c r="B135" s="18"/>
      <c r="C135" s="28" t="s">
        <v>289</v>
      </c>
      <c r="L135" s="18"/>
    </row>
    <row r="136" s="2" customFormat="1" ht="16.5" customHeight="1">
      <c r="A136" s="34"/>
      <c r="B136" s="35"/>
      <c r="C136" s="34"/>
      <c r="D136" s="34"/>
      <c r="E136" s="132" t="s">
        <v>1057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291</v>
      </c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6.5" customHeight="1">
      <c r="A138" s="34"/>
      <c r="B138" s="35"/>
      <c r="C138" s="34"/>
      <c r="D138" s="34"/>
      <c r="E138" s="68" t="str">
        <f>E13</f>
        <v>SO-2.2_AA - Architektonicko stavebné riešenie, statika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19</v>
      </c>
      <c r="D140" s="34"/>
      <c r="E140" s="34"/>
      <c r="F140" s="23" t="str">
        <f>F16</f>
        <v>okrajová časť obce Bojná</v>
      </c>
      <c r="G140" s="34"/>
      <c r="H140" s="34"/>
      <c r="I140" s="28" t="s">
        <v>21</v>
      </c>
      <c r="J140" s="70" t="str">
        <f>IF(J16="","",J16)</f>
        <v>19. 6. 2024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40.05" customHeight="1">
      <c r="A142" s="34"/>
      <c r="B142" s="35"/>
      <c r="C142" s="28" t="s">
        <v>23</v>
      </c>
      <c r="D142" s="34"/>
      <c r="E142" s="34"/>
      <c r="F142" s="23" t="str">
        <f>E19</f>
        <v>Obec Bojná, 201 Bojná, 956 01 Bojná</v>
      </c>
      <c r="G142" s="34"/>
      <c r="H142" s="34"/>
      <c r="I142" s="28" t="s">
        <v>29</v>
      </c>
      <c r="J142" s="32" t="str">
        <f>E25</f>
        <v>Projekt design s.r.o., Brezová 89/1B, Tovarníky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27</v>
      </c>
      <c r="D143" s="34"/>
      <c r="E143" s="34"/>
      <c r="F143" s="23" t="str">
        <f>IF(E22="","",E22)</f>
        <v>Vyplň údaj</v>
      </c>
      <c r="G143" s="34"/>
      <c r="H143" s="34"/>
      <c r="I143" s="28" t="s">
        <v>32</v>
      </c>
      <c r="J143" s="32" t="str">
        <f>E28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0.32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11" customFormat="1" ht="29.28" customHeight="1">
      <c r="A145" s="161"/>
      <c r="B145" s="162"/>
      <c r="C145" s="163" t="s">
        <v>304</v>
      </c>
      <c r="D145" s="164" t="s">
        <v>60</v>
      </c>
      <c r="E145" s="164" t="s">
        <v>56</v>
      </c>
      <c r="F145" s="164" t="s">
        <v>57</v>
      </c>
      <c r="G145" s="164" t="s">
        <v>305</v>
      </c>
      <c r="H145" s="164" t="s">
        <v>306</v>
      </c>
      <c r="I145" s="164" t="s">
        <v>307</v>
      </c>
      <c r="J145" s="165" t="s">
        <v>295</v>
      </c>
      <c r="K145" s="166" t="s">
        <v>308</v>
      </c>
      <c r="L145" s="167"/>
      <c r="M145" s="87" t="s">
        <v>1</v>
      </c>
      <c r="N145" s="88" t="s">
        <v>39</v>
      </c>
      <c r="O145" s="88" t="s">
        <v>309</v>
      </c>
      <c r="P145" s="88" t="s">
        <v>310</v>
      </c>
      <c r="Q145" s="88" t="s">
        <v>311</v>
      </c>
      <c r="R145" s="88" t="s">
        <v>312</v>
      </c>
      <c r="S145" s="88" t="s">
        <v>313</v>
      </c>
      <c r="T145" s="89" t="s">
        <v>314</v>
      </c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</row>
    <row r="146" s="2" customFormat="1" ht="22.8" customHeight="1">
      <c r="A146" s="34"/>
      <c r="B146" s="35"/>
      <c r="C146" s="94" t="s">
        <v>296</v>
      </c>
      <c r="D146" s="34"/>
      <c r="E146" s="34"/>
      <c r="F146" s="34"/>
      <c r="G146" s="34"/>
      <c r="H146" s="34"/>
      <c r="I146" s="34"/>
      <c r="J146" s="168">
        <f>BK146</f>
        <v>0</v>
      </c>
      <c r="K146" s="34"/>
      <c r="L146" s="35"/>
      <c r="M146" s="90"/>
      <c r="N146" s="74"/>
      <c r="O146" s="91"/>
      <c r="P146" s="169">
        <f>P147+P225+P228+P232+P271</f>
        <v>0</v>
      </c>
      <c r="Q146" s="91"/>
      <c r="R146" s="169">
        <f>R147+R225+R228+R232+R271</f>
        <v>71475.805229999998</v>
      </c>
      <c r="S146" s="91"/>
      <c r="T146" s="170">
        <f>T147+T225+T228+T232+T271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74</v>
      </c>
      <c r="AU146" s="15" t="s">
        <v>297</v>
      </c>
      <c r="BK146" s="171">
        <f>BK147+BK225+BK228+BK232+BK271</f>
        <v>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546</v>
      </c>
      <c r="F147" s="174" t="s">
        <v>547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P148+P157+P173+P182+P202+P205+P215+P223</f>
        <v>0</v>
      </c>
      <c r="Q147" s="178"/>
      <c r="R147" s="179">
        <f>R148+R157+R173+R182+R202+R205+R215+R223</f>
        <v>71340.888189999998</v>
      </c>
      <c r="S147" s="178"/>
      <c r="T147" s="180">
        <f>T148+T157+T173+T182+T202+T205+T215+T223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317</v>
      </c>
      <c r="BK147" s="182">
        <f>BK148+BK157+BK173+BK182+BK202+BK205+BK215+BK223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82</v>
      </c>
      <c r="F148" s="183" t="s">
        <v>548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SUM(P149:P156)</f>
        <v>0</v>
      </c>
      <c r="Q148" s="178"/>
      <c r="R148" s="179">
        <f>SUM(R149:R156)</f>
        <v>0</v>
      </c>
      <c r="S148" s="178"/>
      <c r="T148" s="180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SUM(BK149:BK156)</f>
        <v>0</v>
      </c>
    </row>
    <row r="149" s="2" customFormat="1" ht="24.15" customHeight="1">
      <c r="A149" s="34"/>
      <c r="B149" s="185"/>
      <c r="C149" s="186" t="s">
        <v>82</v>
      </c>
      <c r="D149" s="186" t="s">
        <v>319</v>
      </c>
      <c r="E149" s="187" t="s">
        <v>1065</v>
      </c>
      <c r="F149" s="188" t="s">
        <v>1066</v>
      </c>
      <c r="G149" s="189" t="s">
        <v>322</v>
      </c>
      <c r="H149" s="190">
        <v>23.704000000000001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1067</v>
      </c>
    </row>
    <row r="150" s="2" customFormat="1" ht="24.15" customHeight="1">
      <c r="A150" s="34"/>
      <c r="B150" s="185"/>
      <c r="C150" s="186" t="s">
        <v>87</v>
      </c>
      <c r="D150" s="186" t="s">
        <v>319</v>
      </c>
      <c r="E150" s="187" t="s">
        <v>1068</v>
      </c>
      <c r="F150" s="188" t="s">
        <v>1069</v>
      </c>
      <c r="G150" s="189" t="s">
        <v>322</v>
      </c>
      <c r="H150" s="190">
        <v>23.704000000000001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1070</v>
      </c>
    </row>
    <row r="151" s="2" customFormat="1" ht="24.15" customHeight="1">
      <c r="A151" s="34"/>
      <c r="B151" s="185"/>
      <c r="C151" s="186" t="s">
        <v>92</v>
      </c>
      <c r="D151" s="186" t="s">
        <v>319</v>
      </c>
      <c r="E151" s="187" t="s">
        <v>1071</v>
      </c>
      <c r="F151" s="188" t="s">
        <v>1072</v>
      </c>
      <c r="G151" s="189" t="s">
        <v>322</v>
      </c>
      <c r="H151" s="190">
        <v>20.206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1073</v>
      </c>
    </row>
    <row r="152" s="2" customFormat="1" ht="24.15" customHeight="1">
      <c r="A152" s="34"/>
      <c r="B152" s="185"/>
      <c r="C152" s="186" t="s">
        <v>259</v>
      </c>
      <c r="D152" s="186" t="s">
        <v>319</v>
      </c>
      <c r="E152" s="187" t="s">
        <v>1074</v>
      </c>
      <c r="F152" s="188" t="s">
        <v>1075</v>
      </c>
      <c r="G152" s="189" t="s">
        <v>322</v>
      </c>
      <c r="H152" s="190">
        <v>20.206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1076</v>
      </c>
    </row>
    <row r="153" s="2" customFormat="1" ht="24.15" customHeight="1">
      <c r="A153" s="34"/>
      <c r="B153" s="185"/>
      <c r="C153" s="186" t="s">
        <v>262</v>
      </c>
      <c r="D153" s="186" t="s">
        <v>319</v>
      </c>
      <c r="E153" s="187" t="s">
        <v>552</v>
      </c>
      <c r="F153" s="188" t="s">
        <v>553</v>
      </c>
      <c r="G153" s="189" t="s">
        <v>322</v>
      </c>
      <c r="H153" s="190">
        <v>5.7560000000000002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1077</v>
      </c>
    </row>
    <row r="154" s="2" customFormat="1" ht="24.15" customHeight="1">
      <c r="A154" s="34"/>
      <c r="B154" s="185"/>
      <c r="C154" s="186" t="s">
        <v>265</v>
      </c>
      <c r="D154" s="186" t="s">
        <v>319</v>
      </c>
      <c r="E154" s="187" t="s">
        <v>555</v>
      </c>
      <c r="F154" s="188" t="s">
        <v>556</v>
      </c>
      <c r="G154" s="189" t="s">
        <v>322</v>
      </c>
      <c r="H154" s="190">
        <v>1.7270000000000001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1078</v>
      </c>
    </row>
    <row r="155" s="2" customFormat="1" ht="37.8" customHeight="1">
      <c r="A155" s="34"/>
      <c r="B155" s="185"/>
      <c r="C155" s="186" t="s">
        <v>268</v>
      </c>
      <c r="D155" s="186" t="s">
        <v>319</v>
      </c>
      <c r="E155" s="187" t="s">
        <v>558</v>
      </c>
      <c r="F155" s="188" t="s">
        <v>559</v>
      </c>
      <c r="G155" s="189" t="s">
        <v>322</v>
      </c>
      <c r="H155" s="190">
        <v>43.909999999999997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1079</v>
      </c>
    </row>
    <row r="156" s="2" customFormat="1" ht="16.5" customHeight="1">
      <c r="A156" s="34"/>
      <c r="B156" s="185"/>
      <c r="C156" s="186" t="s">
        <v>271</v>
      </c>
      <c r="D156" s="186" t="s">
        <v>319</v>
      </c>
      <c r="E156" s="187" t="s">
        <v>561</v>
      </c>
      <c r="F156" s="188" t="s">
        <v>562</v>
      </c>
      <c r="G156" s="189" t="s">
        <v>322</v>
      </c>
      <c r="H156" s="190">
        <v>5.7560000000000002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1080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87</v>
      </c>
      <c r="F157" s="183" t="s">
        <v>564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SUM(P158:P172)</f>
        <v>0</v>
      </c>
      <c r="Q157" s="178"/>
      <c r="R157" s="179">
        <f>SUM(R158:R172)</f>
        <v>3759.1618799999997</v>
      </c>
      <c r="S157" s="178"/>
      <c r="T157" s="180">
        <f>SUM(T158:T172)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317</v>
      </c>
      <c r="BK157" s="182">
        <f>SUM(BK158:BK172)</f>
        <v>0</v>
      </c>
    </row>
    <row r="158" s="2" customFormat="1" ht="24.15" customHeight="1">
      <c r="A158" s="34"/>
      <c r="B158" s="185"/>
      <c r="C158" s="186" t="s">
        <v>274</v>
      </c>
      <c r="D158" s="186" t="s">
        <v>319</v>
      </c>
      <c r="E158" s="187" t="s">
        <v>1081</v>
      </c>
      <c r="F158" s="188" t="s">
        <v>1082</v>
      </c>
      <c r="G158" s="189" t="s">
        <v>375</v>
      </c>
      <c r="H158" s="190">
        <v>124.72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0.040000000000000001</v>
      </c>
      <c r="R158" s="196">
        <f>Q158*H158</f>
        <v>4.9888000000000003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1083</v>
      </c>
    </row>
    <row r="159" s="2" customFormat="1" ht="24.15" customHeight="1">
      <c r="A159" s="34"/>
      <c r="B159" s="185"/>
      <c r="C159" s="186" t="s">
        <v>277</v>
      </c>
      <c r="D159" s="186" t="s">
        <v>319</v>
      </c>
      <c r="E159" s="187" t="s">
        <v>1084</v>
      </c>
      <c r="F159" s="188" t="s">
        <v>1085</v>
      </c>
      <c r="G159" s="189" t="s">
        <v>322</v>
      </c>
      <c r="H159" s="190">
        <v>21.074999999999999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34.351999999999997</v>
      </c>
      <c r="R159" s="196">
        <f>Q159*H159</f>
        <v>723.96839999999986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1086</v>
      </c>
    </row>
    <row r="160" s="2" customFormat="1" ht="21.75" customHeight="1">
      <c r="A160" s="34"/>
      <c r="B160" s="185"/>
      <c r="C160" s="186" t="s">
        <v>280</v>
      </c>
      <c r="D160" s="186" t="s">
        <v>319</v>
      </c>
      <c r="E160" s="187" t="s">
        <v>1087</v>
      </c>
      <c r="F160" s="188" t="s">
        <v>1088</v>
      </c>
      <c r="G160" s="189" t="s">
        <v>452</v>
      </c>
      <c r="H160" s="190">
        <v>90.299999999999997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1.6240000000000001</v>
      </c>
      <c r="R160" s="196">
        <f>Q160*H160</f>
        <v>146.6472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1089</v>
      </c>
    </row>
    <row r="161" s="2" customFormat="1" ht="21.75" customHeight="1">
      <c r="A161" s="34"/>
      <c r="B161" s="185"/>
      <c r="C161" s="186" t="s">
        <v>358</v>
      </c>
      <c r="D161" s="186" t="s">
        <v>319</v>
      </c>
      <c r="E161" s="187" t="s">
        <v>1090</v>
      </c>
      <c r="F161" s="188" t="s">
        <v>1091</v>
      </c>
      <c r="G161" s="189" t="s">
        <v>452</v>
      </c>
      <c r="H161" s="190">
        <v>15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1092</v>
      </c>
    </row>
    <row r="162" s="2" customFormat="1" ht="16.5" customHeight="1">
      <c r="A162" s="34"/>
      <c r="B162" s="185"/>
      <c r="C162" s="186" t="s">
        <v>362</v>
      </c>
      <c r="D162" s="186" t="s">
        <v>319</v>
      </c>
      <c r="E162" s="187" t="s">
        <v>1093</v>
      </c>
      <c r="F162" s="188" t="s">
        <v>1094</v>
      </c>
      <c r="G162" s="189" t="s">
        <v>433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0.099000000000000005</v>
      </c>
      <c r="R162" s="196">
        <f>Q162*H162</f>
        <v>0.099000000000000005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1095</v>
      </c>
    </row>
    <row r="163" s="2" customFormat="1" ht="24.15" customHeight="1">
      <c r="A163" s="34"/>
      <c r="B163" s="185"/>
      <c r="C163" s="186" t="s">
        <v>364</v>
      </c>
      <c r="D163" s="186" t="s">
        <v>319</v>
      </c>
      <c r="E163" s="187" t="s">
        <v>1096</v>
      </c>
      <c r="F163" s="188" t="s">
        <v>1097</v>
      </c>
      <c r="G163" s="189" t="s">
        <v>322</v>
      </c>
      <c r="H163" s="190">
        <v>20.920000000000002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43.304000000000002</v>
      </c>
      <c r="R163" s="196">
        <f>Q163*H163</f>
        <v>905.91968000000008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1098</v>
      </c>
    </row>
    <row r="164" s="2" customFormat="1" ht="16.5" customHeight="1">
      <c r="A164" s="34"/>
      <c r="B164" s="185"/>
      <c r="C164" s="186" t="s">
        <v>368</v>
      </c>
      <c r="D164" s="186" t="s">
        <v>319</v>
      </c>
      <c r="E164" s="187" t="s">
        <v>1099</v>
      </c>
      <c r="F164" s="188" t="s">
        <v>1100</v>
      </c>
      <c r="G164" s="189" t="s">
        <v>322</v>
      </c>
      <c r="H164" s="190">
        <v>10.58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21.863</v>
      </c>
      <c r="R164" s="196">
        <f>Q164*H164</f>
        <v>231.31054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1101</v>
      </c>
    </row>
    <row r="165" s="2" customFormat="1" ht="16.5" customHeight="1">
      <c r="A165" s="34"/>
      <c r="B165" s="185"/>
      <c r="C165" s="186" t="s">
        <v>372</v>
      </c>
      <c r="D165" s="186" t="s">
        <v>319</v>
      </c>
      <c r="E165" s="187" t="s">
        <v>1102</v>
      </c>
      <c r="F165" s="188" t="s">
        <v>1103</v>
      </c>
      <c r="G165" s="189" t="s">
        <v>322</v>
      </c>
      <c r="H165" s="190">
        <v>24.018999999999998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53.133000000000003</v>
      </c>
      <c r="R165" s="196">
        <f>Q165*H165</f>
        <v>1276.2015269999999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1104</v>
      </c>
    </row>
    <row r="166" s="2" customFormat="1" ht="24.15" customHeight="1">
      <c r="A166" s="34"/>
      <c r="B166" s="185"/>
      <c r="C166" s="186" t="s">
        <v>377</v>
      </c>
      <c r="D166" s="186" t="s">
        <v>319</v>
      </c>
      <c r="E166" s="187" t="s">
        <v>1105</v>
      </c>
      <c r="F166" s="188" t="s">
        <v>1106</v>
      </c>
      <c r="G166" s="189" t="s">
        <v>375</v>
      </c>
      <c r="H166" s="190">
        <v>9.8599999999999994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0.040000000000000001</v>
      </c>
      <c r="R166" s="196">
        <f>Q166*H166</f>
        <v>0.39439999999999997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1107</v>
      </c>
    </row>
    <row r="167" s="2" customFormat="1" ht="24.15" customHeight="1">
      <c r="A167" s="34"/>
      <c r="B167" s="185"/>
      <c r="C167" s="186" t="s">
        <v>383</v>
      </c>
      <c r="D167" s="186" t="s">
        <v>319</v>
      </c>
      <c r="E167" s="187" t="s">
        <v>1108</v>
      </c>
      <c r="F167" s="188" t="s">
        <v>1109</v>
      </c>
      <c r="G167" s="189" t="s">
        <v>375</v>
      </c>
      <c r="H167" s="190">
        <v>9.8599999999999994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1110</v>
      </c>
    </row>
    <row r="168" s="2" customFormat="1" ht="21.75" customHeight="1">
      <c r="A168" s="34"/>
      <c r="B168" s="185"/>
      <c r="C168" s="186" t="s">
        <v>385</v>
      </c>
      <c r="D168" s="186" t="s">
        <v>319</v>
      </c>
      <c r="E168" s="187" t="s">
        <v>1111</v>
      </c>
      <c r="F168" s="188" t="s">
        <v>732</v>
      </c>
      <c r="G168" s="189" t="s">
        <v>356</v>
      </c>
      <c r="H168" s="190">
        <v>3.2280000000000002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3.2919999999999998</v>
      </c>
      <c r="R168" s="196">
        <f>Q168*H168</f>
        <v>10.626576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1112</v>
      </c>
    </row>
    <row r="169" s="2" customFormat="1" ht="16.5" customHeight="1">
      <c r="A169" s="34"/>
      <c r="B169" s="185"/>
      <c r="C169" s="186" t="s">
        <v>7</v>
      </c>
      <c r="D169" s="186" t="s">
        <v>319</v>
      </c>
      <c r="E169" s="187" t="s">
        <v>1113</v>
      </c>
      <c r="F169" s="188" t="s">
        <v>1114</v>
      </c>
      <c r="G169" s="189" t="s">
        <v>322</v>
      </c>
      <c r="H169" s="190">
        <v>14.333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31.706</v>
      </c>
      <c r="R169" s="196">
        <f>Q169*H169</f>
        <v>454.44209799999999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1115</v>
      </c>
    </row>
    <row r="170" s="2" customFormat="1" ht="24.15" customHeight="1">
      <c r="A170" s="34"/>
      <c r="B170" s="185"/>
      <c r="C170" s="186" t="s">
        <v>388</v>
      </c>
      <c r="D170" s="186" t="s">
        <v>319</v>
      </c>
      <c r="E170" s="187" t="s">
        <v>1116</v>
      </c>
      <c r="F170" s="188" t="s">
        <v>1117</v>
      </c>
      <c r="G170" s="189" t="s">
        <v>375</v>
      </c>
      <c r="H170" s="190">
        <v>8.6010000000000009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1118</v>
      </c>
    </row>
    <row r="171" s="2" customFormat="1" ht="16.5" customHeight="1">
      <c r="A171" s="34"/>
      <c r="B171" s="185"/>
      <c r="C171" s="200" t="s">
        <v>392</v>
      </c>
      <c r="D171" s="200" t="s">
        <v>353</v>
      </c>
      <c r="E171" s="201" t="s">
        <v>1119</v>
      </c>
      <c r="F171" s="202" t="s">
        <v>1120</v>
      </c>
      <c r="G171" s="203" t="s">
        <v>583</v>
      </c>
      <c r="H171" s="204">
        <v>143.428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0.029000000000000001</v>
      </c>
      <c r="R171" s="196">
        <f>Q171*H171</f>
        <v>4.1594120000000006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1121</v>
      </c>
    </row>
    <row r="172" s="2" customFormat="1" ht="24.15" customHeight="1">
      <c r="A172" s="34"/>
      <c r="B172" s="185"/>
      <c r="C172" s="186" t="s">
        <v>396</v>
      </c>
      <c r="D172" s="186" t="s">
        <v>319</v>
      </c>
      <c r="E172" s="187" t="s">
        <v>1122</v>
      </c>
      <c r="F172" s="188" t="s">
        <v>1123</v>
      </c>
      <c r="G172" s="189" t="s">
        <v>375</v>
      </c>
      <c r="H172" s="190">
        <v>8.6010000000000009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0.047</v>
      </c>
      <c r="R172" s="196">
        <f>Q172*H172</f>
        <v>0.40424700000000002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1124</v>
      </c>
    </row>
    <row r="173" s="12" customFormat="1" ht="22.8" customHeight="1">
      <c r="A173" s="12"/>
      <c r="B173" s="172"/>
      <c r="C173" s="12"/>
      <c r="D173" s="173" t="s">
        <v>74</v>
      </c>
      <c r="E173" s="183" t="s">
        <v>92</v>
      </c>
      <c r="F173" s="183" t="s">
        <v>1125</v>
      </c>
      <c r="G173" s="12"/>
      <c r="H173" s="12"/>
      <c r="I173" s="175"/>
      <c r="J173" s="184">
        <f>BK173</f>
        <v>0</v>
      </c>
      <c r="K173" s="12"/>
      <c r="L173" s="172"/>
      <c r="M173" s="177"/>
      <c r="N173" s="178"/>
      <c r="O173" s="178"/>
      <c r="P173" s="179">
        <f>SUM(P174:P181)</f>
        <v>0</v>
      </c>
      <c r="Q173" s="178"/>
      <c r="R173" s="179">
        <f>SUM(R174:R181)</f>
        <v>57435.35325</v>
      </c>
      <c r="S173" s="178"/>
      <c r="T173" s="180">
        <f>SUM(T174:T181)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82</v>
      </c>
      <c r="AY173" s="173" t="s">
        <v>317</v>
      </c>
      <c r="BK173" s="182">
        <f>SUM(BK174:BK181)</f>
        <v>0</v>
      </c>
    </row>
    <row r="174" s="2" customFormat="1" ht="37.8" customHeight="1">
      <c r="A174" s="34"/>
      <c r="B174" s="185"/>
      <c r="C174" s="186" t="s">
        <v>398</v>
      </c>
      <c r="D174" s="186" t="s">
        <v>319</v>
      </c>
      <c r="E174" s="187" t="s">
        <v>1126</v>
      </c>
      <c r="F174" s="188" t="s">
        <v>1127</v>
      </c>
      <c r="G174" s="189" t="s">
        <v>322</v>
      </c>
      <c r="H174" s="190">
        <v>144.40600000000001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275.86900000000003</v>
      </c>
      <c r="R174" s="196">
        <f>Q174*H174</f>
        <v>39837.138814000005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1128</v>
      </c>
    </row>
    <row r="175" s="2" customFormat="1" ht="37.8" customHeight="1">
      <c r="A175" s="34"/>
      <c r="B175" s="185"/>
      <c r="C175" s="186" t="s">
        <v>402</v>
      </c>
      <c r="D175" s="186" t="s">
        <v>319</v>
      </c>
      <c r="E175" s="187" t="s">
        <v>1129</v>
      </c>
      <c r="F175" s="188" t="s">
        <v>1130</v>
      </c>
      <c r="G175" s="189" t="s">
        <v>322</v>
      </c>
      <c r="H175" s="190">
        <v>4.4029999999999996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8.5960000000000001</v>
      </c>
      <c r="R175" s="196">
        <f>Q175*H175</f>
        <v>37.848187999999993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1131</v>
      </c>
    </row>
    <row r="176" s="2" customFormat="1" ht="44.25" customHeight="1">
      <c r="A176" s="34"/>
      <c r="B176" s="185"/>
      <c r="C176" s="186" t="s">
        <v>408</v>
      </c>
      <c r="D176" s="186" t="s">
        <v>319</v>
      </c>
      <c r="E176" s="187" t="s">
        <v>1132</v>
      </c>
      <c r="F176" s="188" t="s">
        <v>1133</v>
      </c>
      <c r="G176" s="189" t="s">
        <v>322</v>
      </c>
      <c r="H176" s="190">
        <v>1.5660000000000001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3.0579999999999998</v>
      </c>
      <c r="R176" s="196">
        <f>Q176*H176</f>
        <v>4.7888279999999996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1134</v>
      </c>
    </row>
    <row r="177" s="2" customFormat="1" ht="24.15" customHeight="1">
      <c r="A177" s="34"/>
      <c r="B177" s="185"/>
      <c r="C177" s="186" t="s">
        <v>410</v>
      </c>
      <c r="D177" s="186" t="s">
        <v>319</v>
      </c>
      <c r="E177" s="187" t="s">
        <v>1135</v>
      </c>
      <c r="F177" s="188" t="s">
        <v>1136</v>
      </c>
      <c r="G177" s="189" t="s">
        <v>375</v>
      </c>
      <c r="H177" s="190">
        <v>21.667000000000002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0.14000000000000001</v>
      </c>
      <c r="R177" s="196">
        <f>Q177*H177</f>
        <v>3.0333800000000006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1137</v>
      </c>
    </row>
    <row r="178" s="2" customFormat="1" ht="24.15" customHeight="1">
      <c r="A178" s="34"/>
      <c r="B178" s="185"/>
      <c r="C178" s="186" t="s">
        <v>412</v>
      </c>
      <c r="D178" s="186" t="s">
        <v>319</v>
      </c>
      <c r="E178" s="187" t="s">
        <v>1138</v>
      </c>
      <c r="F178" s="188" t="s">
        <v>1139</v>
      </c>
      <c r="G178" s="189" t="s">
        <v>375</v>
      </c>
      <c r="H178" s="190">
        <v>21.667000000000002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1140</v>
      </c>
    </row>
    <row r="179" s="2" customFormat="1" ht="16.5" customHeight="1">
      <c r="A179" s="34"/>
      <c r="B179" s="185"/>
      <c r="C179" s="186" t="s">
        <v>414</v>
      </c>
      <c r="D179" s="186" t="s">
        <v>319</v>
      </c>
      <c r="E179" s="187" t="s">
        <v>1141</v>
      </c>
      <c r="F179" s="188" t="s">
        <v>1142</v>
      </c>
      <c r="G179" s="189" t="s">
        <v>375</v>
      </c>
      <c r="H179" s="190">
        <v>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0.021000000000000001</v>
      </c>
      <c r="R179" s="196">
        <f>Q179*H179</f>
        <v>0.189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1143</v>
      </c>
    </row>
    <row r="180" s="2" customFormat="1" ht="49.05" customHeight="1">
      <c r="A180" s="34"/>
      <c r="B180" s="185"/>
      <c r="C180" s="186" t="s">
        <v>416</v>
      </c>
      <c r="D180" s="186" t="s">
        <v>319</v>
      </c>
      <c r="E180" s="187" t="s">
        <v>1144</v>
      </c>
      <c r="F180" s="188" t="s">
        <v>1145</v>
      </c>
      <c r="G180" s="189" t="s">
        <v>322</v>
      </c>
      <c r="H180" s="190">
        <v>76.191999999999993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230.37000000000001</v>
      </c>
      <c r="R180" s="196">
        <f>Q180*H180</f>
        <v>17552.351039999998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1146</v>
      </c>
    </row>
    <row r="181" s="2" customFormat="1" ht="16.5" customHeight="1">
      <c r="A181" s="34"/>
      <c r="B181" s="185"/>
      <c r="C181" s="186" t="s">
        <v>418</v>
      </c>
      <c r="D181" s="186" t="s">
        <v>319</v>
      </c>
      <c r="E181" s="187" t="s">
        <v>1147</v>
      </c>
      <c r="F181" s="188" t="s">
        <v>1148</v>
      </c>
      <c r="G181" s="189" t="s">
        <v>440</v>
      </c>
      <c r="H181" s="190">
        <v>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0.0040000000000000001</v>
      </c>
      <c r="R181" s="196">
        <f>Q181*H181</f>
        <v>0.0040000000000000001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1149</v>
      </c>
    </row>
    <row r="182" s="12" customFormat="1" ht="22.8" customHeight="1">
      <c r="A182" s="12"/>
      <c r="B182" s="172"/>
      <c r="C182" s="12"/>
      <c r="D182" s="173" t="s">
        <v>74</v>
      </c>
      <c r="E182" s="183" t="s">
        <v>259</v>
      </c>
      <c r="F182" s="183" t="s">
        <v>568</v>
      </c>
      <c r="G182" s="12"/>
      <c r="H182" s="12"/>
      <c r="I182" s="175"/>
      <c r="J182" s="184">
        <f>BK182</f>
        <v>0</v>
      </c>
      <c r="K182" s="12"/>
      <c r="L182" s="172"/>
      <c r="M182" s="177"/>
      <c r="N182" s="178"/>
      <c r="O182" s="178"/>
      <c r="P182" s="179">
        <f>SUM(P183:P201)</f>
        <v>0</v>
      </c>
      <c r="Q182" s="178"/>
      <c r="R182" s="179">
        <f>SUM(R183:R201)</f>
        <v>128.64902599999999</v>
      </c>
      <c r="S182" s="178"/>
      <c r="T182" s="180">
        <f>SUM(T183:T201)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82</v>
      </c>
      <c r="AT182" s="181" t="s">
        <v>74</v>
      </c>
      <c r="AU182" s="181" t="s">
        <v>82</v>
      </c>
      <c r="AY182" s="173" t="s">
        <v>317</v>
      </c>
      <c r="BK182" s="182">
        <f>SUM(BK183:BK201)</f>
        <v>0</v>
      </c>
    </row>
    <row r="183" s="2" customFormat="1" ht="16.5" customHeight="1">
      <c r="A183" s="34"/>
      <c r="B183" s="185"/>
      <c r="C183" s="186" t="s">
        <v>529</v>
      </c>
      <c r="D183" s="186" t="s">
        <v>319</v>
      </c>
      <c r="E183" s="187" t="s">
        <v>1150</v>
      </c>
      <c r="F183" s="188" t="s">
        <v>1151</v>
      </c>
      <c r="G183" s="189" t="s">
        <v>375</v>
      </c>
      <c r="H183" s="190">
        <v>61.640000000000001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1152</v>
      </c>
    </row>
    <row r="184" s="2" customFormat="1" ht="16.5" customHeight="1">
      <c r="A184" s="34"/>
      <c r="B184" s="185"/>
      <c r="C184" s="186" t="s">
        <v>780</v>
      </c>
      <c r="D184" s="186" t="s">
        <v>319</v>
      </c>
      <c r="E184" s="187" t="s">
        <v>1153</v>
      </c>
      <c r="F184" s="188" t="s">
        <v>1154</v>
      </c>
      <c r="G184" s="189" t="s">
        <v>322</v>
      </c>
      <c r="H184" s="190">
        <v>4.0430000000000001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8.9440000000000008</v>
      </c>
      <c r="R184" s="196">
        <f>Q184*H184</f>
        <v>36.160592000000001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1155</v>
      </c>
    </row>
    <row r="185" s="2" customFormat="1" ht="21.75" customHeight="1">
      <c r="A185" s="34"/>
      <c r="B185" s="185"/>
      <c r="C185" s="186" t="s">
        <v>784</v>
      </c>
      <c r="D185" s="186" t="s">
        <v>319</v>
      </c>
      <c r="E185" s="187" t="s">
        <v>1156</v>
      </c>
      <c r="F185" s="188" t="s">
        <v>1157</v>
      </c>
      <c r="G185" s="189" t="s">
        <v>375</v>
      </c>
      <c r="H185" s="190">
        <v>24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0.39900000000000002</v>
      </c>
      <c r="R185" s="196">
        <f>Q185*H185</f>
        <v>9.5760000000000005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1158</v>
      </c>
    </row>
    <row r="186" s="2" customFormat="1" ht="21.75" customHeight="1">
      <c r="A186" s="34"/>
      <c r="B186" s="185"/>
      <c r="C186" s="186" t="s">
        <v>788</v>
      </c>
      <c r="D186" s="186" t="s">
        <v>319</v>
      </c>
      <c r="E186" s="187" t="s">
        <v>1159</v>
      </c>
      <c r="F186" s="188" t="s">
        <v>1160</v>
      </c>
      <c r="G186" s="189" t="s">
        <v>375</v>
      </c>
      <c r="H186" s="190">
        <v>24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1161</v>
      </c>
    </row>
    <row r="187" s="2" customFormat="1" ht="24.15" customHeight="1">
      <c r="A187" s="34"/>
      <c r="B187" s="185"/>
      <c r="C187" s="186" t="s">
        <v>792</v>
      </c>
      <c r="D187" s="186" t="s">
        <v>319</v>
      </c>
      <c r="E187" s="187" t="s">
        <v>1162</v>
      </c>
      <c r="F187" s="188" t="s">
        <v>1163</v>
      </c>
      <c r="G187" s="189" t="s">
        <v>375</v>
      </c>
      <c r="H187" s="190">
        <v>24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0.092999999999999999</v>
      </c>
      <c r="R187" s="196">
        <f>Q187*H187</f>
        <v>2.2320000000000002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1164</v>
      </c>
    </row>
    <row r="188" s="2" customFormat="1" ht="24.15" customHeight="1">
      <c r="A188" s="34"/>
      <c r="B188" s="185"/>
      <c r="C188" s="186" t="s">
        <v>796</v>
      </c>
      <c r="D188" s="186" t="s">
        <v>319</v>
      </c>
      <c r="E188" s="187" t="s">
        <v>1165</v>
      </c>
      <c r="F188" s="188" t="s">
        <v>1166</v>
      </c>
      <c r="G188" s="189" t="s">
        <v>375</v>
      </c>
      <c r="H188" s="190">
        <v>24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1167</v>
      </c>
    </row>
    <row r="189" s="2" customFormat="1" ht="24.15" customHeight="1">
      <c r="A189" s="34"/>
      <c r="B189" s="185"/>
      <c r="C189" s="186" t="s">
        <v>800</v>
      </c>
      <c r="D189" s="186" t="s">
        <v>319</v>
      </c>
      <c r="E189" s="187" t="s">
        <v>1168</v>
      </c>
      <c r="F189" s="188" t="s">
        <v>1169</v>
      </c>
      <c r="G189" s="189" t="s">
        <v>375</v>
      </c>
      <c r="H189" s="190">
        <v>24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0.034000000000000002</v>
      </c>
      <c r="R189" s="196">
        <f>Q189*H189</f>
        <v>0.81600000000000006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1170</v>
      </c>
    </row>
    <row r="190" s="2" customFormat="1" ht="24.15" customHeight="1">
      <c r="A190" s="34"/>
      <c r="B190" s="185"/>
      <c r="C190" s="186" t="s">
        <v>804</v>
      </c>
      <c r="D190" s="186" t="s">
        <v>319</v>
      </c>
      <c r="E190" s="187" t="s">
        <v>1171</v>
      </c>
      <c r="F190" s="188" t="s">
        <v>1172</v>
      </c>
      <c r="G190" s="189" t="s">
        <v>375</v>
      </c>
      <c r="H190" s="190">
        <v>24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1173</v>
      </c>
    </row>
    <row r="191" s="2" customFormat="1" ht="24.15" customHeight="1">
      <c r="A191" s="34"/>
      <c r="B191" s="185"/>
      <c r="C191" s="186" t="s">
        <v>808</v>
      </c>
      <c r="D191" s="186" t="s">
        <v>319</v>
      </c>
      <c r="E191" s="187" t="s">
        <v>1174</v>
      </c>
      <c r="F191" s="188" t="s">
        <v>1175</v>
      </c>
      <c r="G191" s="189" t="s">
        <v>356</v>
      </c>
      <c r="H191" s="190">
        <v>0.498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0.50600000000000001</v>
      </c>
      <c r="R191" s="196">
        <f>Q191*H191</f>
        <v>0.25198799999999999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1176</v>
      </c>
    </row>
    <row r="192" s="2" customFormat="1" ht="16.5" customHeight="1">
      <c r="A192" s="34"/>
      <c r="B192" s="185"/>
      <c r="C192" s="186" t="s">
        <v>812</v>
      </c>
      <c r="D192" s="186" t="s">
        <v>319</v>
      </c>
      <c r="E192" s="187" t="s">
        <v>1177</v>
      </c>
      <c r="F192" s="188" t="s">
        <v>1178</v>
      </c>
      <c r="G192" s="189" t="s">
        <v>322</v>
      </c>
      <c r="H192" s="190">
        <v>2.7829999999999999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6.157</v>
      </c>
      <c r="R192" s="196">
        <f>Q192*H192</f>
        <v>17.134930999999998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1179</v>
      </c>
    </row>
    <row r="193" s="2" customFormat="1" ht="24.15" customHeight="1">
      <c r="A193" s="34"/>
      <c r="B193" s="185"/>
      <c r="C193" s="186" t="s">
        <v>816</v>
      </c>
      <c r="D193" s="186" t="s">
        <v>319</v>
      </c>
      <c r="E193" s="187" t="s">
        <v>1180</v>
      </c>
      <c r="F193" s="188" t="s">
        <v>1181</v>
      </c>
      <c r="G193" s="189" t="s">
        <v>375</v>
      </c>
      <c r="H193" s="190">
        <v>7.3220000000000001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0.027</v>
      </c>
      <c r="R193" s="196">
        <f>Q193*H193</f>
        <v>0.19769400000000001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1182</v>
      </c>
    </row>
    <row r="194" s="2" customFormat="1" ht="24.15" customHeight="1">
      <c r="A194" s="34"/>
      <c r="B194" s="185"/>
      <c r="C194" s="186" t="s">
        <v>820</v>
      </c>
      <c r="D194" s="186" t="s">
        <v>319</v>
      </c>
      <c r="E194" s="187" t="s">
        <v>1183</v>
      </c>
      <c r="F194" s="188" t="s">
        <v>1184</v>
      </c>
      <c r="G194" s="189" t="s">
        <v>375</v>
      </c>
      <c r="H194" s="190">
        <v>7.3220000000000001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1185</v>
      </c>
    </row>
    <row r="195" s="2" customFormat="1" ht="24.15" customHeight="1">
      <c r="A195" s="34"/>
      <c r="B195" s="185"/>
      <c r="C195" s="186" t="s">
        <v>824</v>
      </c>
      <c r="D195" s="186" t="s">
        <v>319</v>
      </c>
      <c r="E195" s="187" t="s">
        <v>1186</v>
      </c>
      <c r="F195" s="188" t="s">
        <v>1187</v>
      </c>
      <c r="G195" s="189" t="s">
        <v>322</v>
      </c>
      <c r="H195" s="190">
        <v>4.931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11.153000000000001</v>
      </c>
      <c r="R195" s="196">
        <f>Q195*H195</f>
        <v>54.995443000000002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1188</v>
      </c>
    </row>
    <row r="196" s="2" customFormat="1" ht="24.15" customHeight="1">
      <c r="A196" s="34"/>
      <c r="B196" s="185"/>
      <c r="C196" s="186" t="s">
        <v>828</v>
      </c>
      <c r="D196" s="186" t="s">
        <v>319</v>
      </c>
      <c r="E196" s="187" t="s">
        <v>1189</v>
      </c>
      <c r="F196" s="188" t="s">
        <v>1190</v>
      </c>
      <c r="G196" s="189" t="s">
        <v>375</v>
      </c>
      <c r="H196" s="190">
        <v>19.035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1191</v>
      </c>
    </row>
    <row r="197" s="2" customFormat="1" ht="24.15" customHeight="1">
      <c r="A197" s="34"/>
      <c r="B197" s="185"/>
      <c r="C197" s="186" t="s">
        <v>832</v>
      </c>
      <c r="D197" s="186" t="s">
        <v>319</v>
      </c>
      <c r="E197" s="187" t="s">
        <v>1192</v>
      </c>
      <c r="F197" s="188" t="s">
        <v>1193</v>
      </c>
      <c r="G197" s="189" t="s">
        <v>375</v>
      </c>
      <c r="H197" s="190">
        <v>19.035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0.13800000000000001</v>
      </c>
      <c r="R197" s="196">
        <f>Q197*H197</f>
        <v>2.6268300000000004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1194</v>
      </c>
    </row>
    <row r="198" s="2" customFormat="1" ht="24.15" customHeight="1">
      <c r="A198" s="34"/>
      <c r="B198" s="185"/>
      <c r="C198" s="186" t="s">
        <v>836</v>
      </c>
      <c r="D198" s="186" t="s">
        <v>319</v>
      </c>
      <c r="E198" s="187" t="s">
        <v>1195</v>
      </c>
      <c r="F198" s="188" t="s">
        <v>1196</v>
      </c>
      <c r="G198" s="189" t="s">
        <v>356</v>
      </c>
      <c r="H198" s="190">
        <v>0.30399999999999999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0.32400000000000001</v>
      </c>
      <c r="R198" s="196">
        <f>Q198*H198</f>
        <v>0.098496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1197</v>
      </c>
    </row>
    <row r="199" s="2" customFormat="1" ht="16.5" customHeight="1">
      <c r="A199" s="34"/>
      <c r="B199" s="185"/>
      <c r="C199" s="186" t="s">
        <v>840</v>
      </c>
      <c r="D199" s="186" t="s">
        <v>319</v>
      </c>
      <c r="E199" s="187" t="s">
        <v>1198</v>
      </c>
      <c r="F199" s="188" t="s">
        <v>1199</v>
      </c>
      <c r="G199" s="189" t="s">
        <v>375</v>
      </c>
      <c r="H199" s="190">
        <v>53.509999999999998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0.053999999999999999</v>
      </c>
      <c r="R199" s="196">
        <f>Q199*H199</f>
        <v>2.8895399999999998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1200</v>
      </c>
    </row>
    <row r="200" s="2" customFormat="1" ht="24.15" customHeight="1">
      <c r="A200" s="34"/>
      <c r="B200" s="185"/>
      <c r="C200" s="186" t="s">
        <v>844</v>
      </c>
      <c r="D200" s="186" t="s">
        <v>319</v>
      </c>
      <c r="E200" s="187" t="s">
        <v>1201</v>
      </c>
      <c r="F200" s="188" t="s">
        <v>1202</v>
      </c>
      <c r="G200" s="189" t="s">
        <v>375</v>
      </c>
      <c r="H200" s="190">
        <v>53.600000000000001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1203</v>
      </c>
    </row>
    <row r="201" s="2" customFormat="1" ht="16.5" customHeight="1">
      <c r="A201" s="34"/>
      <c r="B201" s="185"/>
      <c r="C201" s="200" t="s">
        <v>848</v>
      </c>
      <c r="D201" s="200" t="s">
        <v>353</v>
      </c>
      <c r="E201" s="201" t="s">
        <v>581</v>
      </c>
      <c r="F201" s="202" t="s">
        <v>582</v>
      </c>
      <c r="G201" s="203" t="s">
        <v>583</v>
      </c>
      <c r="H201" s="204">
        <v>64.212000000000003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0.025999999999999999</v>
      </c>
      <c r="R201" s="196">
        <f>Q201*H201</f>
        <v>1.6695120000000001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271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1204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262</v>
      </c>
      <c r="F202" s="183" t="s">
        <v>746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SUM(P203:P204)</f>
        <v>0</v>
      </c>
      <c r="Q202" s="178"/>
      <c r="R202" s="179">
        <f>SUM(R203:R204)</f>
        <v>140.54831199999998</v>
      </c>
      <c r="S202" s="178"/>
      <c r="T202" s="180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82</v>
      </c>
      <c r="AT202" s="181" t="s">
        <v>74</v>
      </c>
      <c r="AU202" s="181" t="s">
        <v>82</v>
      </c>
      <c r="AY202" s="173" t="s">
        <v>317</v>
      </c>
      <c r="BK202" s="182">
        <f>SUM(BK203:BK204)</f>
        <v>0</v>
      </c>
    </row>
    <row r="203" s="2" customFormat="1" ht="21.75" customHeight="1">
      <c r="A203" s="34"/>
      <c r="B203" s="185"/>
      <c r="C203" s="186" t="s">
        <v>852</v>
      </c>
      <c r="D203" s="186" t="s">
        <v>319</v>
      </c>
      <c r="E203" s="187" t="s">
        <v>1205</v>
      </c>
      <c r="F203" s="188" t="s">
        <v>1206</v>
      </c>
      <c r="G203" s="189" t="s">
        <v>375</v>
      </c>
      <c r="H203" s="190">
        <v>15.039999999999999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3.117</v>
      </c>
      <c r="R203" s="196">
        <f>Q203*H203</f>
        <v>46.87968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1207</v>
      </c>
    </row>
    <row r="204" s="2" customFormat="1" ht="24.15" customHeight="1">
      <c r="A204" s="34"/>
      <c r="B204" s="185"/>
      <c r="C204" s="186" t="s">
        <v>858</v>
      </c>
      <c r="D204" s="186" t="s">
        <v>319</v>
      </c>
      <c r="E204" s="187" t="s">
        <v>1208</v>
      </c>
      <c r="F204" s="188" t="s">
        <v>1209</v>
      </c>
      <c r="G204" s="189" t="s">
        <v>375</v>
      </c>
      <c r="H204" s="190">
        <v>12.706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7.3719999999999999</v>
      </c>
      <c r="R204" s="196">
        <f>Q204*H204</f>
        <v>93.668631999999988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1210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265</v>
      </c>
      <c r="F205" s="183" t="s">
        <v>1211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SUM(P206:P214)</f>
        <v>0</v>
      </c>
      <c r="Q205" s="178"/>
      <c r="R205" s="179">
        <f>SUM(R206:R214)</f>
        <v>1898.7344030000002</v>
      </c>
      <c r="S205" s="178"/>
      <c r="T205" s="180">
        <f>SUM(T206:T214)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82</v>
      </c>
      <c r="AT205" s="181" t="s">
        <v>74</v>
      </c>
      <c r="AU205" s="181" t="s">
        <v>82</v>
      </c>
      <c r="AY205" s="173" t="s">
        <v>317</v>
      </c>
      <c r="BK205" s="182">
        <f>SUM(BK206:BK214)</f>
        <v>0</v>
      </c>
    </row>
    <row r="206" s="2" customFormat="1" ht="24.15" customHeight="1">
      <c r="A206" s="34"/>
      <c r="B206" s="185"/>
      <c r="C206" s="186" t="s">
        <v>862</v>
      </c>
      <c r="D206" s="186" t="s">
        <v>319</v>
      </c>
      <c r="E206" s="187" t="s">
        <v>1212</v>
      </c>
      <c r="F206" s="188" t="s">
        <v>1213</v>
      </c>
      <c r="G206" s="189" t="s">
        <v>375</v>
      </c>
      <c r="H206" s="190">
        <v>32.399999999999999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1214</v>
      </c>
    </row>
    <row r="207" s="2" customFormat="1" ht="62.7" customHeight="1">
      <c r="A207" s="34"/>
      <c r="B207" s="185"/>
      <c r="C207" s="186" t="s">
        <v>866</v>
      </c>
      <c r="D207" s="186" t="s">
        <v>319</v>
      </c>
      <c r="E207" s="187" t="s">
        <v>1215</v>
      </c>
      <c r="F207" s="188" t="s">
        <v>1216</v>
      </c>
      <c r="G207" s="189" t="s">
        <v>375</v>
      </c>
      <c r="H207" s="190">
        <v>32.399999999999999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1.3799999999999999</v>
      </c>
      <c r="R207" s="196">
        <f>Q207*H207</f>
        <v>44.711999999999996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1217</v>
      </c>
    </row>
    <row r="208" s="2" customFormat="1" ht="24.15" customHeight="1">
      <c r="A208" s="34"/>
      <c r="B208" s="185"/>
      <c r="C208" s="186" t="s">
        <v>870</v>
      </c>
      <c r="D208" s="186" t="s">
        <v>319</v>
      </c>
      <c r="E208" s="187" t="s">
        <v>1218</v>
      </c>
      <c r="F208" s="188" t="s">
        <v>1219</v>
      </c>
      <c r="G208" s="189" t="s">
        <v>375</v>
      </c>
      <c r="H208" s="190">
        <v>32.399999999999999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0.249</v>
      </c>
      <c r="R208" s="196">
        <f>Q208*H208</f>
        <v>8.0675999999999988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1220</v>
      </c>
    </row>
    <row r="209" s="2" customFormat="1" ht="55.5" customHeight="1">
      <c r="A209" s="34"/>
      <c r="B209" s="185"/>
      <c r="C209" s="186" t="s">
        <v>874</v>
      </c>
      <c r="D209" s="186" t="s">
        <v>319</v>
      </c>
      <c r="E209" s="187" t="s">
        <v>1221</v>
      </c>
      <c r="F209" s="188" t="s">
        <v>1222</v>
      </c>
      <c r="G209" s="189" t="s">
        <v>375</v>
      </c>
      <c r="H209" s="190">
        <v>230.679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7.601</v>
      </c>
      <c r="R209" s="196">
        <f>Q209*H209</f>
        <v>1753.391079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1223</v>
      </c>
    </row>
    <row r="210" s="2" customFormat="1" ht="24.15" customHeight="1">
      <c r="A210" s="34"/>
      <c r="B210" s="185"/>
      <c r="C210" s="186" t="s">
        <v>876</v>
      </c>
      <c r="D210" s="186" t="s">
        <v>319</v>
      </c>
      <c r="E210" s="187" t="s">
        <v>1224</v>
      </c>
      <c r="F210" s="188" t="s">
        <v>1225</v>
      </c>
      <c r="G210" s="189" t="s">
        <v>375</v>
      </c>
      <c r="H210" s="190">
        <v>230.679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0.019</v>
      </c>
      <c r="R210" s="196">
        <f>Q210*H210</f>
        <v>4.3829009999999995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1226</v>
      </c>
    </row>
    <row r="211" s="2" customFormat="1" ht="24.15" customHeight="1">
      <c r="A211" s="34"/>
      <c r="B211" s="185"/>
      <c r="C211" s="186" t="s">
        <v>881</v>
      </c>
      <c r="D211" s="186" t="s">
        <v>319</v>
      </c>
      <c r="E211" s="187" t="s">
        <v>1227</v>
      </c>
      <c r="F211" s="188" t="s">
        <v>1228</v>
      </c>
      <c r="G211" s="189" t="s">
        <v>322</v>
      </c>
      <c r="H211" s="190">
        <v>5.3600000000000003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11.862</v>
      </c>
      <c r="R211" s="196">
        <f>Q211*H211</f>
        <v>63.580320000000007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1229</v>
      </c>
    </row>
    <row r="212" s="2" customFormat="1" ht="24.15" customHeight="1">
      <c r="A212" s="34"/>
      <c r="B212" s="185"/>
      <c r="C212" s="186" t="s">
        <v>885</v>
      </c>
      <c r="D212" s="186" t="s">
        <v>319</v>
      </c>
      <c r="E212" s="187" t="s">
        <v>1230</v>
      </c>
      <c r="F212" s="188" t="s">
        <v>1231</v>
      </c>
      <c r="G212" s="189" t="s">
        <v>375</v>
      </c>
      <c r="H212" s="190">
        <v>53.780000000000001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1232</v>
      </c>
    </row>
    <row r="213" s="2" customFormat="1" ht="33" customHeight="1">
      <c r="A213" s="34"/>
      <c r="B213" s="185"/>
      <c r="C213" s="186" t="s">
        <v>891</v>
      </c>
      <c r="D213" s="186" t="s">
        <v>319</v>
      </c>
      <c r="E213" s="187" t="s">
        <v>1233</v>
      </c>
      <c r="F213" s="188" t="s">
        <v>1234</v>
      </c>
      <c r="G213" s="189" t="s">
        <v>322</v>
      </c>
      <c r="H213" s="190">
        <v>5.0419999999999998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3.524</v>
      </c>
      <c r="R213" s="196">
        <f>Q213*H213</f>
        <v>17.768007999999998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1235</v>
      </c>
    </row>
    <row r="214" s="2" customFormat="1" ht="33" customHeight="1">
      <c r="A214" s="34"/>
      <c r="B214" s="185"/>
      <c r="C214" s="186" t="s">
        <v>1236</v>
      </c>
      <c r="D214" s="186" t="s">
        <v>319</v>
      </c>
      <c r="E214" s="187" t="s">
        <v>1237</v>
      </c>
      <c r="F214" s="188" t="s">
        <v>1238</v>
      </c>
      <c r="G214" s="189" t="s">
        <v>322</v>
      </c>
      <c r="H214" s="190">
        <v>3.1269999999999998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2.1850000000000001</v>
      </c>
      <c r="R214" s="196">
        <f>Q214*H214</f>
        <v>6.8324949999999998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1239</v>
      </c>
    </row>
    <row r="215" s="12" customFormat="1" ht="22.8" customHeight="1">
      <c r="A215" s="12"/>
      <c r="B215" s="172"/>
      <c r="C215" s="12"/>
      <c r="D215" s="173" t="s">
        <v>74</v>
      </c>
      <c r="E215" s="183" t="s">
        <v>274</v>
      </c>
      <c r="F215" s="183" t="s">
        <v>585</v>
      </c>
      <c r="G215" s="12"/>
      <c r="H215" s="12"/>
      <c r="I215" s="175"/>
      <c r="J215" s="184">
        <f>BK215</f>
        <v>0</v>
      </c>
      <c r="K215" s="12"/>
      <c r="L215" s="172"/>
      <c r="M215" s="177"/>
      <c r="N215" s="178"/>
      <c r="O215" s="178"/>
      <c r="P215" s="179">
        <f>SUM(P216:P222)</f>
        <v>0</v>
      </c>
      <c r="Q215" s="178"/>
      <c r="R215" s="179">
        <f>SUM(R216:R222)</f>
        <v>7978.4413189999996</v>
      </c>
      <c r="S215" s="178"/>
      <c r="T215" s="180">
        <f>SUM(T216:T222)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3" t="s">
        <v>82</v>
      </c>
      <c r="AT215" s="181" t="s">
        <v>74</v>
      </c>
      <c r="AU215" s="181" t="s">
        <v>82</v>
      </c>
      <c r="AY215" s="173" t="s">
        <v>317</v>
      </c>
      <c r="BK215" s="182">
        <f>SUM(BK216:BK222)</f>
        <v>0</v>
      </c>
    </row>
    <row r="216" s="2" customFormat="1" ht="16.5" customHeight="1">
      <c r="A216" s="34"/>
      <c r="B216" s="185"/>
      <c r="C216" s="186" t="s">
        <v>1240</v>
      </c>
      <c r="D216" s="186" t="s">
        <v>319</v>
      </c>
      <c r="E216" s="187" t="s">
        <v>1241</v>
      </c>
      <c r="F216" s="188" t="s">
        <v>1242</v>
      </c>
      <c r="G216" s="189" t="s">
        <v>648</v>
      </c>
      <c r="H216" s="190">
        <v>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0.088999999999999996</v>
      </c>
      <c r="R216" s="196">
        <f>Q216*H216</f>
        <v>0.088999999999999996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1243</v>
      </c>
    </row>
    <row r="217" s="2" customFormat="1" ht="24.15" customHeight="1">
      <c r="A217" s="34"/>
      <c r="B217" s="185"/>
      <c r="C217" s="186" t="s">
        <v>1244</v>
      </c>
      <c r="D217" s="186" t="s">
        <v>319</v>
      </c>
      <c r="E217" s="187" t="s">
        <v>1245</v>
      </c>
      <c r="F217" s="188" t="s">
        <v>1246</v>
      </c>
      <c r="G217" s="189" t="s">
        <v>375</v>
      </c>
      <c r="H217" s="190">
        <v>393.68799999999999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10.125999999999999</v>
      </c>
      <c r="R217" s="196">
        <f>Q217*H217</f>
        <v>3986.4846879999996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1247</v>
      </c>
    </row>
    <row r="218" s="2" customFormat="1" ht="33" customHeight="1">
      <c r="A218" s="34"/>
      <c r="B218" s="185"/>
      <c r="C218" s="186" t="s">
        <v>453</v>
      </c>
      <c r="D218" s="186" t="s">
        <v>319</v>
      </c>
      <c r="E218" s="187" t="s">
        <v>1248</v>
      </c>
      <c r="F218" s="188" t="s">
        <v>1249</v>
      </c>
      <c r="G218" s="189" t="s">
        <v>375</v>
      </c>
      <c r="H218" s="190">
        <v>393.68799999999999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1250</v>
      </c>
    </row>
    <row r="219" s="2" customFormat="1" ht="24.15" customHeight="1">
      <c r="A219" s="34"/>
      <c r="B219" s="185"/>
      <c r="C219" s="186" t="s">
        <v>1251</v>
      </c>
      <c r="D219" s="186" t="s">
        <v>319</v>
      </c>
      <c r="E219" s="187" t="s">
        <v>1252</v>
      </c>
      <c r="F219" s="188" t="s">
        <v>1253</v>
      </c>
      <c r="G219" s="189" t="s">
        <v>375</v>
      </c>
      <c r="H219" s="190">
        <v>393.68799999999999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10.125999999999999</v>
      </c>
      <c r="R219" s="196">
        <f>Q219*H219</f>
        <v>3986.4846879999996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1254</v>
      </c>
    </row>
    <row r="220" s="2" customFormat="1" ht="24.15" customHeight="1">
      <c r="A220" s="34"/>
      <c r="B220" s="185"/>
      <c r="C220" s="186" t="s">
        <v>1255</v>
      </c>
      <c r="D220" s="186" t="s">
        <v>319</v>
      </c>
      <c r="E220" s="187" t="s">
        <v>1256</v>
      </c>
      <c r="F220" s="188" t="s">
        <v>1257</v>
      </c>
      <c r="G220" s="189" t="s">
        <v>375</v>
      </c>
      <c r="H220" s="190">
        <v>17.5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0.108</v>
      </c>
      <c r="R220" s="196">
        <f>Q220*H220</f>
        <v>1.8899999999999999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1258</v>
      </c>
    </row>
    <row r="221" s="2" customFormat="1" ht="16.5" customHeight="1">
      <c r="A221" s="34"/>
      <c r="B221" s="185"/>
      <c r="C221" s="186" t="s">
        <v>1259</v>
      </c>
      <c r="D221" s="186" t="s">
        <v>319</v>
      </c>
      <c r="E221" s="187" t="s">
        <v>1260</v>
      </c>
      <c r="F221" s="188" t="s">
        <v>1261</v>
      </c>
      <c r="G221" s="189" t="s">
        <v>375</v>
      </c>
      <c r="H221" s="190">
        <v>256.411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0.012999999999999999</v>
      </c>
      <c r="R221" s="196">
        <f>Q221*H221</f>
        <v>3.3333429999999997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1262</v>
      </c>
    </row>
    <row r="222" s="2" customFormat="1" ht="24.15" customHeight="1">
      <c r="A222" s="34"/>
      <c r="B222" s="185"/>
      <c r="C222" s="186" t="s">
        <v>1263</v>
      </c>
      <c r="D222" s="186" t="s">
        <v>319</v>
      </c>
      <c r="E222" s="187" t="s">
        <v>772</v>
      </c>
      <c r="F222" s="188" t="s">
        <v>773</v>
      </c>
      <c r="G222" s="189" t="s">
        <v>375</v>
      </c>
      <c r="H222" s="190">
        <v>53.200000000000003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0.0030000000000000001</v>
      </c>
      <c r="R222" s="196">
        <f>Q222*H222</f>
        <v>0.15960000000000002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1264</v>
      </c>
    </row>
    <row r="223" s="12" customFormat="1" ht="22.8" customHeight="1">
      <c r="A223" s="12"/>
      <c r="B223" s="172"/>
      <c r="C223" s="12"/>
      <c r="D223" s="173" t="s">
        <v>74</v>
      </c>
      <c r="E223" s="183" t="s">
        <v>589</v>
      </c>
      <c r="F223" s="183" t="s">
        <v>590</v>
      </c>
      <c r="G223" s="12"/>
      <c r="H223" s="12"/>
      <c r="I223" s="175"/>
      <c r="J223" s="184">
        <f>BK223</f>
        <v>0</v>
      </c>
      <c r="K223" s="12"/>
      <c r="L223" s="172"/>
      <c r="M223" s="177"/>
      <c r="N223" s="178"/>
      <c r="O223" s="178"/>
      <c r="P223" s="179">
        <f>P224</f>
        <v>0</v>
      </c>
      <c r="Q223" s="178"/>
      <c r="R223" s="179">
        <f>R224</f>
        <v>0</v>
      </c>
      <c r="S223" s="178"/>
      <c r="T223" s="180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3" t="s">
        <v>82</v>
      </c>
      <c r="AT223" s="181" t="s">
        <v>74</v>
      </c>
      <c r="AU223" s="181" t="s">
        <v>82</v>
      </c>
      <c r="AY223" s="173" t="s">
        <v>317</v>
      </c>
      <c r="BK223" s="182">
        <f>BK224</f>
        <v>0</v>
      </c>
    </row>
    <row r="224" s="2" customFormat="1" ht="21.75" customHeight="1">
      <c r="A224" s="34"/>
      <c r="B224" s="185"/>
      <c r="C224" s="186" t="s">
        <v>1265</v>
      </c>
      <c r="D224" s="186" t="s">
        <v>319</v>
      </c>
      <c r="E224" s="187" t="s">
        <v>1266</v>
      </c>
      <c r="F224" s="188" t="s">
        <v>1267</v>
      </c>
      <c r="G224" s="189" t="s">
        <v>356</v>
      </c>
      <c r="H224" s="190">
        <v>793.22000000000003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1268</v>
      </c>
    </row>
    <row r="225" s="12" customFormat="1" ht="25.92" customHeight="1">
      <c r="A225" s="12"/>
      <c r="B225" s="172"/>
      <c r="C225" s="12"/>
      <c r="D225" s="173" t="s">
        <v>74</v>
      </c>
      <c r="E225" s="174" t="s">
        <v>594</v>
      </c>
      <c r="F225" s="174" t="s">
        <v>595</v>
      </c>
      <c r="G225" s="12"/>
      <c r="H225" s="12"/>
      <c r="I225" s="175"/>
      <c r="J225" s="176">
        <f>BK225</f>
        <v>0</v>
      </c>
      <c r="K225" s="12"/>
      <c r="L225" s="172"/>
      <c r="M225" s="177"/>
      <c r="N225" s="178"/>
      <c r="O225" s="178"/>
      <c r="P225" s="179">
        <f>P226</f>
        <v>0</v>
      </c>
      <c r="Q225" s="178"/>
      <c r="R225" s="179">
        <f>R226</f>
        <v>0</v>
      </c>
      <c r="S225" s="178"/>
      <c r="T225" s="180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73" t="s">
        <v>82</v>
      </c>
      <c r="AT225" s="181" t="s">
        <v>74</v>
      </c>
      <c r="AU225" s="181" t="s">
        <v>75</v>
      </c>
      <c r="AY225" s="173" t="s">
        <v>317</v>
      </c>
      <c r="BK225" s="182">
        <f>BK226</f>
        <v>0</v>
      </c>
    </row>
    <row r="226" s="12" customFormat="1" ht="22.8" customHeight="1">
      <c r="A226" s="12"/>
      <c r="B226" s="172"/>
      <c r="C226" s="12"/>
      <c r="D226" s="173" t="s">
        <v>74</v>
      </c>
      <c r="E226" s="183" t="s">
        <v>75</v>
      </c>
      <c r="F226" s="183" t="s">
        <v>596</v>
      </c>
      <c r="G226" s="12"/>
      <c r="H226" s="12"/>
      <c r="I226" s="175"/>
      <c r="J226" s="184">
        <f>BK226</f>
        <v>0</v>
      </c>
      <c r="K226" s="12"/>
      <c r="L226" s="172"/>
      <c r="M226" s="177"/>
      <c r="N226" s="178"/>
      <c r="O226" s="178"/>
      <c r="P226" s="179">
        <f>P227</f>
        <v>0</v>
      </c>
      <c r="Q226" s="178"/>
      <c r="R226" s="179">
        <f>R227</f>
        <v>0</v>
      </c>
      <c r="S226" s="178"/>
      <c r="T226" s="180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3" t="s">
        <v>82</v>
      </c>
      <c r="AT226" s="181" t="s">
        <v>74</v>
      </c>
      <c r="AU226" s="181" t="s">
        <v>82</v>
      </c>
      <c r="AY226" s="173" t="s">
        <v>317</v>
      </c>
      <c r="BK226" s="182">
        <f>BK227</f>
        <v>0</v>
      </c>
    </row>
    <row r="227" s="2" customFormat="1" ht="24.15" customHeight="1">
      <c r="A227" s="34"/>
      <c r="B227" s="185"/>
      <c r="C227" s="186" t="s">
        <v>1269</v>
      </c>
      <c r="D227" s="186" t="s">
        <v>319</v>
      </c>
      <c r="E227" s="187" t="s">
        <v>597</v>
      </c>
      <c r="F227" s="188" t="s">
        <v>598</v>
      </c>
      <c r="G227" s="189" t="s">
        <v>599</v>
      </c>
      <c r="H227" s="190">
        <v>100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1270</v>
      </c>
    </row>
    <row r="228" s="12" customFormat="1" ht="25.92" customHeight="1">
      <c r="A228" s="12"/>
      <c r="B228" s="172"/>
      <c r="C228" s="12"/>
      <c r="D228" s="173" t="s">
        <v>74</v>
      </c>
      <c r="E228" s="174" t="s">
        <v>1271</v>
      </c>
      <c r="F228" s="174" t="s">
        <v>283</v>
      </c>
      <c r="G228" s="12"/>
      <c r="H228" s="12"/>
      <c r="I228" s="175"/>
      <c r="J228" s="176">
        <f>BK228</f>
        <v>0</v>
      </c>
      <c r="K228" s="12"/>
      <c r="L228" s="172"/>
      <c r="M228" s="177"/>
      <c r="N228" s="178"/>
      <c r="O228" s="178"/>
      <c r="P228" s="179">
        <f>P229</f>
        <v>0</v>
      </c>
      <c r="Q228" s="178"/>
      <c r="R228" s="179">
        <f>R229</f>
        <v>0</v>
      </c>
      <c r="S228" s="178"/>
      <c r="T228" s="180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73" t="s">
        <v>82</v>
      </c>
      <c r="AT228" s="181" t="s">
        <v>74</v>
      </c>
      <c r="AU228" s="181" t="s">
        <v>75</v>
      </c>
      <c r="AY228" s="173" t="s">
        <v>317</v>
      </c>
      <c r="BK228" s="182">
        <f>BK229</f>
        <v>0</v>
      </c>
    </row>
    <row r="229" s="12" customFormat="1" ht="22.8" customHeight="1">
      <c r="A229" s="12"/>
      <c r="B229" s="172"/>
      <c r="C229" s="12"/>
      <c r="D229" s="173" t="s">
        <v>74</v>
      </c>
      <c r="E229" s="183" t="s">
        <v>1272</v>
      </c>
      <c r="F229" s="183" t="s">
        <v>1273</v>
      </c>
      <c r="G229" s="12"/>
      <c r="H229" s="12"/>
      <c r="I229" s="175"/>
      <c r="J229" s="184">
        <f>BK229</f>
        <v>0</v>
      </c>
      <c r="K229" s="12"/>
      <c r="L229" s="172"/>
      <c r="M229" s="177"/>
      <c r="N229" s="178"/>
      <c r="O229" s="178"/>
      <c r="P229" s="179">
        <f>SUM(P230:P231)</f>
        <v>0</v>
      </c>
      <c r="Q229" s="178"/>
      <c r="R229" s="179">
        <f>SUM(R230:R231)</f>
        <v>0</v>
      </c>
      <c r="S229" s="178"/>
      <c r="T229" s="18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3" t="s">
        <v>82</v>
      </c>
      <c r="AT229" s="181" t="s">
        <v>74</v>
      </c>
      <c r="AU229" s="181" t="s">
        <v>82</v>
      </c>
      <c r="AY229" s="173" t="s">
        <v>317</v>
      </c>
      <c r="BK229" s="182">
        <f>SUM(BK230:BK231)</f>
        <v>0</v>
      </c>
    </row>
    <row r="230" s="2" customFormat="1" ht="37.8" customHeight="1">
      <c r="A230" s="34"/>
      <c r="B230" s="185"/>
      <c r="C230" s="186" t="s">
        <v>1274</v>
      </c>
      <c r="D230" s="186" t="s">
        <v>319</v>
      </c>
      <c r="E230" s="187" t="s">
        <v>1275</v>
      </c>
      <c r="F230" s="188" t="s">
        <v>1276</v>
      </c>
      <c r="G230" s="189" t="s">
        <v>440</v>
      </c>
      <c r="H230" s="190">
        <v>1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1277</v>
      </c>
    </row>
    <row r="231" s="2" customFormat="1" ht="21.75" customHeight="1">
      <c r="A231" s="34"/>
      <c r="B231" s="185"/>
      <c r="C231" s="186" t="s">
        <v>1278</v>
      </c>
      <c r="D231" s="186" t="s">
        <v>319</v>
      </c>
      <c r="E231" s="187" t="s">
        <v>1279</v>
      </c>
      <c r="F231" s="188" t="s">
        <v>1280</v>
      </c>
      <c r="G231" s="189" t="s">
        <v>440</v>
      </c>
      <c r="H231" s="190">
        <v>1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259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1281</v>
      </c>
    </row>
    <row r="232" s="12" customFormat="1" ht="25.92" customHeight="1">
      <c r="A232" s="12"/>
      <c r="B232" s="172"/>
      <c r="C232" s="12"/>
      <c r="D232" s="173" t="s">
        <v>74</v>
      </c>
      <c r="E232" s="174" t="s">
        <v>601</v>
      </c>
      <c r="F232" s="174" t="s">
        <v>602</v>
      </c>
      <c r="G232" s="12"/>
      <c r="H232" s="12"/>
      <c r="I232" s="175"/>
      <c r="J232" s="176">
        <f>BK232</f>
        <v>0</v>
      </c>
      <c r="K232" s="12"/>
      <c r="L232" s="172"/>
      <c r="M232" s="177"/>
      <c r="N232" s="178"/>
      <c r="O232" s="178"/>
      <c r="P232" s="179">
        <f>P233+P241+P245+P259+P263+P266+P268</f>
        <v>0</v>
      </c>
      <c r="Q232" s="178"/>
      <c r="R232" s="179">
        <f>R233+R241+R245+R259+R263+R266+R268</f>
        <v>134.91704000000001</v>
      </c>
      <c r="S232" s="178"/>
      <c r="T232" s="180">
        <f>T233+T241+T245+T259+T263+T266+T268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3" t="s">
        <v>87</v>
      </c>
      <c r="AT232" s="181" t="s">
        <v>74</v>
      </c>
      <c r="AU232" s="181" t="s">
        <v>75</v>
      </c>
      <c r="AY232" s="173" t="s">
        <v>317</v>
      </c>
      <c r="BK232" s="182">
        <f>BK233+BK241+BK245+BK259+BK263+BK266+BK268</f>
        <v>0</v>
      </c>
    </row>
    <row r="233" s="12" customFormat="1" ht="22.8" customHeight="1">
      <c r="A233" s="12"/>
      <c r="B233" s="172"/>
      <c r="C233" s="12"/>
      <c r="D233" s="173" t="s">
        <v>74</v>
      </c>
      <c r="E233" s="183" t="s">
        <v>603</v>
      </c>
      <c r="F233" s="183" t="s">
        <v>604</v>
      </c>
      <c r="G233" s="12"/>
      <c r="H233" s="12"/>
      <c r="I233" s="175"/>
      <c r="J233" s="184">
        <f>BK233</f>
        <v>0</v>
      </c>
      <c r="K233" s="12"/>
      <c r="L233" s="172"/>
      <c r="M233" s="177"/>
      <c r="N233" s="178"/>
      <c r="O233" s="178"/>
      <c r="P233" s="179">
        <f>SUM(P234:P240)</f>
        <v>0</v>
      </c>
      <c r="Q233" s="178"/>
      <c r="R233" s="179">
        <f>SUM(R234:R240)</f>
        <v>12.537825000000002</v>
      </c>
      <c r="S233" s="178"/>
      <c r="T233" s="180">
        <f>SUM(T234:T240)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73" t="s">
        <v>87</v>
      </c>
      <c r="AT233" s="181" t="s">
        <v>74</v>
      </c>
      <c r="AU233" s="181" t="s">
        <v>82</v>
      </c>
      <c r="AY233" s="173" t="s">
        <v>317</v>
      </c>
      <c r="BK233" s="182">
        <f>SUM(BK234:BK240)</f>
        <v>0</v>
      </c>
    </row>
    <row r="234" s="2" customFormat="1" ht="37.8" customHeight="1">
      <c r="A234" s="34"/>
      <c r="B234" s="185"/>
      <c r="C234" s="186" t="s">
        <v>1282</v>
      </c>
      <c r="D234" s="186" t="s">
        <v>319</v>
      </c>
      <c r="E234" s="187" t="s">
        <v>1283</v>
      </c>
      <c r="F234" s="188" t="s">
        <v>1284</v>
      </c>
      <c r="G234" s="189" t="s">
        <v>375</v>
      </c>
      <c r="H234" s="190">
        <v>76.25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372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1285</v>
      </c>
    </row>
    <row r="235" s="2" customFormat="1" ht="49.05" customHeight="1">
      <c r="A235" s="34"/>
      <c r="B235" s="185"/>
      <c r="C235" s="186" t="s">
        <v>1286</v>
      </c>
      <c r="D235" s="186" t="s">
        <v>319</v>
      </c>
      <c r="E235" s="187" t="s">
        <v>1287</v>
      </c>
      <c r="F235" s="188" t="s">
        <v>1288</v>
      </c>
      <c r="G235" s="189" t="s">
        <v>375</v>
      </c>
      <c r="H235" s="190">
        <v>152.5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0.082000000000000003</v>
      </c>
      <c r="R235" s="196">
        <f>Q235*H235</f>
        <v>12.505000000000001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1289</v>
      </c>
    </row>
    <row r="236" s="2" customFormat="1" ht="49.05" customHeight="1">
      <c r="A236" s="34"/>
      <c r="B236" s="185"/>
      <c r="C236" s="186" t="s">
        <v>1290</v>
      </c>
      <c r="D236" s="186" t="s">
        <v>319</v>
      </c>
      <c r="E236" s="187" t="s">
        <v>1291</v>
      </c>
      <c r="F236" s="188" t="s">
        <v>1292</v>
      </c>
      <c r="G236" s="189" t="s">
        <v>375</v>
      </c>
      <c r="H236" s="190">
        <v>8.0739999999999998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0.0040000000000000001</v>
      </c>
      <c r="R236" s="196">
        <f>Q236*H236</f>
        <v>0.032295999999999998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1293</v>
      </c>
    </row>
    <row r="237" s="2" customFormat="1" ht="24.15" customHeight="1">
      <c r="A237" s="34"/>
      <c r="B237" s="185"/>
      <c r="C237" s="186" t="s">
        <v>1294</v>
      </c>
      <c r="D237" s="186" t="s">
        <v>319</v>
      </c>
      <c r="E237" s="187" t="s">
        <v>1295</v>
      </c>
      <c r="F237" s="188" t="s">
        <v>1296</v>
      </c>
      <c r="G237" s="189" t="s">
        <v>356</v>
      </c>
      <c r="H237" s="190">
        <v>0.11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1297</v>
      </c>
    </row>
    <row r="238" s="2" customFormat="1" ht="24.15" customHeight="1">
      <c r="A238" s="34"/>
      <c r="B238" s="185"/>
      <c r="C238" s="200" t="s">
        <v>1298</v>
      </c>
      <c r="D238" s="200" t="s">
        <v>353</v>
      </c>
      <c r="E238" s="201" t="s">
        <v>1299</v>
      </c>
      <c r="F238" s="202" t="s">
        <v>1300</v>
      </c>
      <c r="G238" s="203" t="s">
        <v>1301</v>
      </c>
      <c r="H238" s="204">
        <v>0.023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0.023</v>
      </c>
      <c r="R238" s="196">
        <f>Q238*H238</f>
        <v>0.00052899999999999996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529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1302</v>
      </c>
    </row>
    <row r="239" s="2" customFormat="1" ht="16.5" customHeight="1">
      <c r="A239" s="34"/>
      <c r="B239" s="185"/>
      <c r="C239" s="200" t="s">
        <v>1303</v>
      </c>
      <c r="D239" s="200" t="s">
        <v>353</v>
      </c>
      <c r="E239" s="201" t="s">
        <v>1304</v>
      </c>
      <c r="F239" s="202" t="s">
        <v>1305</v>
      </c>
      <c r="G239" s="203" t="s">
        <v>583</v>
      </c>
      <c r="H239" s="204">
        <v>37.841000000000001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1306</v>
      </c>
    </row>
    <row r="240" s="2" customFormat="1" ht="16.5" customHeight="1">
      <c r="A240" s="34"/>
      <c r="B240" s="185"/>
      <c r="C240" s="200" t="s">
        <v>1307</v>
      </c>
      <c r="D240" s="200" t="s">
        <v>353</v>
      </c>
      <c r="E240" s="201" t="s">
        <v>1308</v>
      </c>
      <c r="F240" s="202" t="s">
        <v>1305</v>
      </c>
      <c r="G240" s="203" t="s">
        <v>583</v>
      </c>
      <c r="H240" s="204">
        <v>175.375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529</v>
      </c>
      <c r="AT240" s="198" t="s">
        <v>353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1309</v>
      </c>
    </row>
    <row r="241" s="12" customFormat="1" ht="22.8" customHeight="1">
      <c r="A241" s="12"/>
      <c r="B241" s="172"/>
      <c r="C241" s="12"/>
      <c r="D241" s="173" t="s">
        <v>74</v>
      </c>
      <c r="E241" s="183" t="s">
        <v>1310</v>
      </c>
      <c r="F241" s="183" t="s">
        <v>1311</v>
      </c>
      <c r="G241" s="12"/>
      <c r="H241" s="12"/>
      <c r="I241" s="175"/>
      <c r="J241" s="184">
        <f>BK241</f>
        <v>0</v>
      </c>
      <c r="K241" s="12"/>
      <c r="L241" s="172"/>
      <c r="M241" s="177"/>
      <c r="N241" s="178"/>
      <c r="O241" s="178"/>
      <c r="P241" s="179">
        <f>SUM(P242:P244)</f>
        <v>0</v>
      </c>
      <c r="Q241" s="178"/>
      <c r="R241" s="179">
        <f>SUM(R242:R244)</f>
        <v>0.36288000000000004</v>
      </c>
      <c r="S241" s="178"/>
      <c r="T241" s="180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73" t="s">
        <v>87</v>
      </c>
      <c r="AT241" s="181" t="s">
        <v>74</v>
      </c>
      <c r="AU241" s="181" t="s">
        <v>82</v>
      </c>
      <c r="AY241" s="173" t="s">
        <v>317</v>
      </c>
      <c r="BK241" s="182">
        <f>SUM(BK242:BK244)</f>
        <v>0</v>
      </c>
    </row>
    <row r="242" s="2" customFormat="1" ht="24.15" customHeight="1">
      <c r="A242" s="34"/>
      <c r="B242" s="185"/>
      <c r="C242" s="186" t="s">
        <v>1312</v>
      </c>
      <c r="D242" s="186" t="s">
        <v>319</v>
      </c>
      <c r="E242" s="187" t="s">
        <v>1313</v>
      </c>
      <c r="F242" s="188" t="s">
        <v>1314</v>
      </c>
      <c r="G242" s="189" t="s">
        <v>375</v>
      </c>
      <c r="H242" s="190">
        <v>25.920000000000002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0.014</v>
      </c>
      <c r="R242" s="196">
        <f>Q242*H242</f>
        <v>0.36288000000000004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1315</v>
      </c>
    </row>
    <row r="243" s="2" customFormat="1" ht="24.15" customHeight="1">
      <c r="A243" s="34"/>
      <c r="B243" s="185"/>
      <c r="C243" s="186" t="s">
        <v>1316</v>
      </c>
      <c r="D243" s="186" t="s">
        <v>319</v>
      </c>
      <c r="E243" s="187" t="s">
        <v>1317</v>
      </c>
      <c r="F243" s="188" t="s">
        <v>1318</v>
      </c>
      <c r="G243" s="189" t="s">
        <v>356</v>
      </c>
      <c r="H243" s="190">
        <v>0.016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372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1319</v>
      </c>
    </row>
    <row r="244" s="2" customFormat="1" ht="24.15" customHeight="1">
      <c r="A244" s="34"/>
      <c r="B244" s="185"/>
      <c r="C244" s="200" t="s">
        <v>1320</v>
      </c>
      <c r="D244" s="200" t="s">
        <v>353</v>
      </c>
      <c r="E244" s="201" t="s">
        <v>1321</v>
      </c>
      <c r="F244" s="202" t="s">
        <v>1322</v>
      </c>
      <c r="G244" s="203" t="s">
        <v>583</v>
      </c>
      <c r="H244" s="204">
        <v>29.808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529</v>
      </c>
      <c r="AT244" s="198" t="s">
        <v>353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372</v>
      </c>
      <c r="BM244" s="198" t="s">
        <v>1323</v>
      </c>
    </row>
    <row r="245" s="12" customFormat="1" ht="22.8" customHeight="1">
      <c r="A245" s="12"/>
      <c r="B245" s="172"/>
      <c r="C245" s="12"/>
      <c r="D245" s="173" t="s">
        <v>74</v>
      </c>
      <c r="E245" s="183" t="s">
        <v>617</v>
      </c>
      <c r="F245" s="183" t="s">
        <v>618</v>
      </c>
      <c r="G245" s="12"/>
      <c r="H245" s="12"/>
      <c r="I245" s="175"/>
      <c r="J245" s="184">
        <f>BK245</f>
        <v>0</v>
      </c>
      <c r="K245" s="12"/>
      <c r="L245" s="172"/>
      <c r="M245" s="177"/>
      <c r="N245" s="178"/>
      <c r="O245" s="178"/>
      <c r="P245" s="179">
        <f>SUM(P246:P258)</f>
        <v>0</v>
      </c>
      <c r="Q245" s="178"/>
      <c r="R245" s="179">
        <f>SUM(R246:R258)</f>
        <v>37.900008</v>
      </c>
      <c r="S245" s="178"/>
      <c r="T245" s="180">
        <f>SUM(T246:T258)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73" t="s">
        <v>87</v>
      </c>
      <c r="AT245" s="181" t="s">
        <v>74</v>
      </c>
      <c r="AU245" s="181" t="s">
        <v>82</v>
      </c>
      <c r="AY245" s="173" t="s">
        <v>317</v>
      </c>
      <c r="BK245" s="182">
        <f>SUM(BK246:BK258)</f>
        <v>0</v>
      </c>
    </row>
    <row r="246" s="2" customFormat="1" ht="24.15" customHeight="1">
      <c r="A246" s="34"/>
      <c r="B246" s="185"/>
      <c r="C246" s="186" t="s">
        <v>1324</v>
      </c>
      <c r="D246" s="186" t="s">
        <v>319</v>
      </c>
      <c r="E246" s="187" t="s">
        <v>1325</v>
      </c>
      <c r="F246" s="188" t="s">
        <v>1326</v>
      </c>
      <c r="G246" s="189" t="s">
        <v>375</v>
      </c>
      <c r="H246" s="190">
        <v>92.969999999999999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372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1327</v>
      </c>
    </row>
    <row r="247" s="2" customFormat="1" ht="24.15" customHeight="1">
      <c r="A247" s="34"/>
      <c r="B247" s="185"/>
      <c r="C247" s="186" t="s">
        <v>1328</v>
      </c>
      <c r="D247" s="186" t="s">
        <v>319</v>
      </c>
      <c r="E247" s="187" t="s">
        <v>809</v>
      </c>
      <c r="F247" s="188" t="s">
        <v>810</v>
      </c>
      <c r="G247" s="189" t="s">
        <v>452</v>
      </c>
      <c r="H247" s="190">
        <v>161.09999999999999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0.042000000000000003</v>
      </c>
      <c r="R247" s="196">
        <f>Q247*H247</f>
        <v>6.7662000000000004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372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1329</v>
      </c>
    </row>
    <row r="248" s="2" customFormat="1" ht="24.15" customHeight="1">
      <c r="A248" s="34"/>
      <c r="B248" s="185"/>
      <c r="C248" s="186" t="s">
        <v>1330</v>
      </c>
      <c r="D248" s="186" t="s">
        <v>319</v>
      </c>
      <c r="E248" s="187" t="s">
        <v>1331</v>
      </c>
      <c r="F248" s="188" t="s">
        <v>1332</v>
      </c>
      <c r="G248" s="189" t="s">
        <v>452</v>
      </c>
      <c r="H248" s="190">
        <v>3.2999999999999998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0.001</v>
      </c>
      <c r="R248" s="196">
        <f>Q248*H248</f>
        <v>0.0033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1333</v>
      </c>
    </row>
    <row r="249" s="2" customFormat="1" ht="24.15" customHeight="1">
      <c r="A249" s="34"/>
      <c r="B249" s="185"/>
      <c r="C249" s="186" t="s">
        <v>1334</v>
      </c>
      <c r="D249" s="186" t="s">
        <v>319</v>
      </c>
      <c r="E249" s="187" t="s">
        <v>813</v>
      </c>
      <c r="F249" s="188" t="s">
        <v>946</v>
      </c>
      <c r="G249" s="189" t="s">
        <v>452</v>
      </c>
      <c r="H249" s="190">
        <v>153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0.040000000000000001</v>
      </c>
      <c r="R249" s="196">
        <f>Q249*H249</f>
        <v>6.1200000000000001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372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1335</v>
      </c>
    </row>
    <row r="250" s="2" customFormat="1" ht="24.15" customHeight="1">
      <c r="A250" s="34"/>
      <c r="B250" s="185"/>
      <c r="C250" s="186" t="s">
        <v>1336</v>
      </c>
      <c r="D250" s="186" t="s">
        <v>319</v>
      </c>
      <c r="E250" s="187" t="s">
        <v>1337</v>
      </c>
      <c r="F250" s="188" t="s">
        <v>1338</v>
      </c>
      <c r="G250" s="189" t="s">
        <v>452</v>
      </c>
      <c r="H250" s="190">
        <v>614.06700000000001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1339</v>
      </c>
    </row>
    <row r="251" s="2" customFormat="1" ht="24.15" customHeight="1">
      <c r="A251" s="34"/>
      <c r="B251" s="185"/>
      <c r="C251" s="186" t="s">
        <v>1340</v>
      </c>
      <c r="D251" s="186" t="s">
        <v>319</v>
      </c>
      <c r="E251" s="187" t="s">
        <v>1341</v>
      </c>
      <c r="F251" s="188" t="s">
        <v>1342</v>
      </c>
      <c r="G251" s="189" t="s">
        <v>375</v>
      </c>
      <c r="H251" s="190">
        <v>8.6400000000000006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1343</v>
      </c>
    </row>
    <row r="252" s="2" customFormat="1" ht="49.05" customHeight="1">
      <c r="A252" s="34"/>
      <c r="B252" s="185"/>
      <c r="C252" s="186" t="s">
        <v>1344</v>
      </c>
      <c r="D252" s="186" t="s">
        <v>319</v>
      </c>
      <c r="E252" s="187" t="s">
        <v>1345</v>
      </c>
      <c r="F252" s="188" t="s">
        <v>822</v>
      </c>
      <c r="G252" s="189" t="s">
        <v>322</v>
      </c>
      <c r="H252" s="190">
        <v>10.250999999999999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0.23699999999999999</v>
      </c>
      <c r="R252" s="196">
        <f>Q252*H252</f>
        <v>2.429487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372</v>
      </c>
      <c r="AT252" s="198" t="s">
        <v>319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1346</v>
      </c>
    </row>
    <row r="253" s="2" customFormat="1" ht="24.15" customHeight="1">
      <c r="A253" s="34"/>
      <c r="B253" s="185"/>
      <c r="C253" s="186" t="s">
        <v>1347</v>
      </c>
      <c r="D253" s="186" t="s">
        <v>319</v>
      </c>
      <c r="E253" s="187" t="s">
        <v>641</v>
      </c>
      <c r="F253" s="188" t="s">
        <v>682</v>
      </c>
      <c r="G253" s="189" t="s">
        <v>356</v>
      </c>
      <c r="H253" s="190">
        <v>5.9900000000000002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1348</v>
      </c>
    </row>
    <row r="254" s="2" customFormat="1" ht="24.15" customHeight="1">
      <c r="A254" s="34"/>
      <c r="B254" s="185"/>
      <c r="C254" s="200" t="s">
        <v>1349</v>
      </c>
      <c r="D254" s="200" t="s">
        <v>353</v>
      </c>
      <c r="E254" s="201" t="s">
        <v>1350</v>
      </c>
      <c r="F254" s="202" t="s">
        <v>1351</v>
      </c>
      <c r="G254" s="203" t="s">
        <v>624</v>
      </c>
      <c r="H254" s="204">
        <v>0.20699999999999999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0.114</v>
      </c>
      <c r="R254" s="196">
        <f>Q254*H254</f>
        <v>0.023598000000000001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529</v>
      </c>
      <c r="AT254" s="198" t="s">
        <v>353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1352</v>
      </c>
    </row>
    <row r="255" s="2" customFormat="1" ht="33" customHeight="1">
      <c r="A255" s="34"/>
      <c r="B255" s="185"/>
      <c r="C255" s="200" t="s">
        <v>1353</v>
      </c>
      <c r="D255" s="200" t="s">
        <v>353</v>
      </c>
      <c r="E255" s="201" t="s">
        <v>1354</v>
      </c>
      <c r="F255" s="202" t="s">
        <v>1355</v>
      </c>
      <c r="G255" s="203" t="s">
        <v>624</v>
      </c>
      <c r="H255" s="204">
        <v>3.2040000000000002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1.762</v>
      </c>
      <c r="R255" s="196">
        <f>Q255*H255</f>
        <v>5.645448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529</v>
      </c>
      <c r="AT255" s="198" t="s">
        <v>353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1356</v>
      </c>
    </row>
    <row r="256" s="2" customFormat="1" ht="24.15" customHeight="1">
      <c r="A256" s="34"/>
      <c r="B256" s="185"/>
      <c r="C256" s="200" t="s">
        <v>1357</v>
      </c>
      <c r="D256" s="200" t="s">
        <v>353</v>
      </c>
      <c r="E256" s="201" t="s">
        <v>1358</v>
      </c>
      <c r="F256" s="202" t="s">
        <v>1359</v>
      </c>
      <c r="G256" s="203" t="s">
        <v>624</v>
      </c>
      <c r="H256" s="204">
        <v>5.3449999999999998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2.9399999999999999</v>
      </c>
      <c r="R256" s="196">
        <f>Q256*H256</f>
        <v>15.7143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1360</v>
      </c>
    </row>
    <row r="257" s="2" customFormat="1" ht="24.15" customHeight="1">
      <c r="A257" s="34"/>
      <c r="B257" s="185"/>
      <c r="C257" s="200" t="s">
        <v>1361</v>
      </c>
      <c r="D257" s="200" t="s">
        <v>353</v>
      </c>
      <c r="E257" s="201" t="s">
        <v>1362</v>
      </c>
      <c r="F257" s="202" t="s">
        <v>1363</v>
      </c>
      <c r="G257" s="203" t="s">
        <v>624</v>
      </c>
      <c r="H257" s="204">
        <v>0.083000000000000004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0.044999999999999998</v>
      </c>
      <c r="R257" s="196">
        <f>Q257*H257</f>
        <v>0.003735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1364</v>
      </c>
    </row>
    <row r="258" s="2" customFormat="1" ht="16.5" customHeight="1">
      <c r="A258" s="34"/>
      <c r="B258" s="185"/>
      <c r="C258" s="200" t="s">
        <v>1365</v>
      </c>
      <c r="D258" s="200" t="s">
        <v>353</v>
      </c>
      <c r="E258" s="201" t="s">
        <v>1366</v>
      </c>
      <c r="F258" s="202" t="s">
        <v>1367</v>
      </c>
      <c r="G258" s="203" t="s">
        <v>624</v>
      </c>
      <c r="H258" s="204">
        <v>1.474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0.81000000000000005</v>
      </c>
      <c r="R258" s="196">
        <f>Q258*H258</f>
        <v>1.19394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529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1368</v>
      </c>
    </row>
    <row r="259" s="12" customFormat="1" ht="22.8" customHeight="1">
      <c r="A259" s="12"/>
      <c r="B259" s="172"/>
      <c r="C259" s="12"/>
      <c r="D259" s="173" t="s">
        <v>74</v>
      </c>
      <c r="E259" s="183" t="s">
        <v>856</v>
      </c>
      <c r="F259" s="183" t="s">
        <v>857</v>
      </c>
      <c r="G259" s="12"/>
      <c r="H259" s="12"/>
      <c r="I259" s="175"/>
      <c r="J259" s="184">
        <f>BK259</f>
        <v>0</v>
      </c>
      <c r="K259" s="12"/>
      <c r="L259" s="172"/>
      <c r="M259" s="177"/>
      <c r="N259" s="178"/>
      <c r="O259" s="178"/>
      <c r="P259" s="179">
        <f>SUM(P260:P262)</f>
        <v>0</v>
      </c>
      <c r="Q259" s="178"/>
      <c r="R259" s="179">
        <f>SUM(R260:R262)</f>
        <v>31.479642000000002</v>
      </c>
      <c r="S259" s="178"/>
      <c r="T259" s="180">
        <f>SUM(T260:T262)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73" t="s">
        <v>87</v>
      </c>
      <c r="AT259" s="181" t="s">
        <v>74</v>
      </c>
      <c r="AU259" s="181" t="s">
        <v>82</v>
      </c>
      <c r="AY259" s="173" t="s">
        <v>317</v>
      </c>
      <c r="BK259" s="182">
        <f>SUM(BK260:BK262)</f>
        <v>0</v>
      </c>
    </row>
    <row r="260" s="2" customFormat="1" ht="24.15" customHeight="1">
      <c r="A260" s="34"/>
      <c r="B260" s="185"/>
      <c r="C260" s="186" t="s">
        <v>1369</v>
      </c>
      <c r="D260" s="186" t="s">
        <v>319</v>
      </c>
      <c r="E260" s="187" t="s">
        <v>1370</v>
      </c>
      <c r="F260" s="188" t="s">
        <v>1371</v>
      </c>
      <c r="G260" s="189" t="s">
        <v>375</v>
      </c>
      <c r="H260" s="190">
        <v>102.267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0.26600000000000001</v>
      </c>
      <c r="R260" s="196">
        <f>Q260*H260</f>
        <v>27.203022000000001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1372</v>
      </c>
    </row>
    <row r="261" s="2" customFormat="1" ht="24.15" customHeight="1">
      <c r="A261" s="34"/>
      <c r="B261" s="185"/>
      <c r="C261" s="186" t="s">
        <v>1373</v>
      </c>
      <c r="D261" s="186" t="s">
        <v>319</v>
      </c>
      <c r="E261" s="187" t="s">
        <v>1374</v>
      </c>
      <c r="F261" s="188" t="s">
        <v>1375</v>
      </c>
      <c r="G261" s="189" t="s">
        <v>375</v>
      </c>
      <c r="H261" s="190">
        <v>92.969999999999999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0.045999999999999999</v>
      </c>
      <c r="R261" s="196">
        <f>Q261*H261</f>
        <v>4.2766200000000003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372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1376</v>
      </c>
    </row>
    <row r="262" s="2" customFormat="1" ht="24.15" customHeight="1">
      <c r="A262" s="34"/>
      <c r="B262" s="185"/>
      <c r="C262" s="186" t="s">
        <v>1377</v>
      </c>
      <c r="D262" s="186" t="s">
        <v>319</v>
      </c>
      <c r="E262" s="187" t="s">
        <v>1378</v>
      </c>
      <c r="F262" s="188" t="s">
        <v>1379</v>
      </c>
      <c r="G262" s="189" t="s">
        <v>652</v>
      </c>
      <c r="H262" s="223"/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1380</v>
      </c>
    </row>
    <row r="263" s="12" customFormat="1" ht="22.8" customHeight="1">
      <c r="A263" s="12"/>
      <c r="B263" s="172"/>
      <c r="C263" s="12"/>
      <c r="D263" s="173" t="s">
        <v>74</v>
      </c>
      <c r="E263" s="183" t="s">
        <v>644</v>
      </c>
      <c r="F263" s="183" t="s">
        <v>645</v>
      </c>
      <c r="G263" s="12"/>
      <c r="H263" s="12"/>
      <c r="I263" s="175"/>
      <c r="J263" s="184">
        <f>BK263</f>
        <v>0</v>
      </c>
      <c r="K263" s="12"/>
      <c r="L263" s="172"/>
      <c r="M263" s="177"/>
      <c r="N263" s="178"/>
      <c r="O263" s="178"/>
      <c r="P263" s="179">
        <f>SUM(P264:P265)</f>
        <v>0</v>
      </c>
      <c r="Q263" s="178"/>
      <c r="R263" s="179">
        <f>SUM(R264:R265)</f>
        <v>0.001</v>
      </c>
      <c r="S263" s="178"/>
      <c r="T263" s="180">
        <f>SUM(T264:T265)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3" t="s">
        <v>87</v>
      </c>
      <c r="AT263" s="181" t="s">
        <v>74</v>
      </c>
      <c r="AU263" s="181" t="s">
        <v>82</v>
      </c>
      <c r="AY263" s="173" t="s">
        <v>317</v>
      </c>
      <c r="BK263" s="182">
        <f>SUM(BK264:BK265)</f>
        <v>0</v>
      </c>
    </row>
    <row r="264" s="2" customFormat="1" ht="37.8" customHeight="1">
      <c r="A264" s="34"/>
      <c r="B264" s="185"/>
      <c r="C264" s="186" t="s">
        <v>589</v>
      </c>
      <c r="D264" s="186" t="s">
        <v>319</v>
      </c>
      <c r="E264" s="187" t="s">
        <v>1381</v>
      </c>
      <c r="F264" s="188" t="s">
        <v>1382</v>
      </c>
      <c r="G264" s="189" t="s">
        <v>648</v>
      </c>
      <c r="H264" s="190">
        <v>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0.001</v>
      </c>
      <c r="R264" s="196">
        <f>Q264*H264</f>
        <v>0.001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1383</v>
      </c>
    </row>
    <row r="265" s="2" customFormat="1" ht="24.15" customHeight="1">
      <c r="A265" s="34"/>
      <c r="B265" s="185"/>
      <c r="C265" s="186" t="s">
        <v>1384</v>
      </c>
      <c r="D265" s="186" t="s">
        <v>319</v>
      </c>
      <c r="E265" s="187" t="s">
        <v>650</v>
      </c>
      <c r="F265" s="188" t="s">
        <v>651</v>
      </c>
      <c r="G265" s="189" t="s">
        <v>652</v>
      </c>
      <c r="H265" s="223"/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372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1385</v>
      </c>
    </row>
    <row r="266" s="12" customFormat="1" ht="22.8" customHeight="1">
      <c r="A266" s="12"/>
      <c r="B266" s="172"/>
      <c r="C266" s="12"/>
      <c r="D266" s="173" t="s">
        <v>74</v>
      </c>
      <c r="E266" s="183" t="s">
        <v>654</v>
      </c>
      <c r="F266" s="183" t="s">
        <v>655</v>
      </c>
      <c r="G266" s="12"/>
      <c r="H266" s="12"/>
      <c r="I266" s="175"/>
      <c r="J266" s="184">
        <f>BK266</f>
        <v>0</v>
      </c>
      <c r="K266" s="12"/>
      <c r="L266" s="172"/>
      <c r="M266" s="177"/>
      <c r="N266" s="178"/>
      <c r="O266" s="178"/>
      <c r="P266" s="179">
        <f>P267</f>
        <v>0</v>
      </c>
      <c r="Q266" s="178"/>
      <c r="R266" s="179">
        <f>R267</f>
        <v>33.594285999999997</v>
      </c>
      <c r="S266" s="178"/>
      <c r="T266" s="180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3" t="s">
        <v>87</v>
      </c>
      <c r="AT266" s="181" t="s">
        <v>74</v>
      </c>
      <c r="AU266" s="181" t="s">
        <v>82</v>
      </c>
      <c r="AY266" s="173" t="s">
        <v>317</v>
      </c>
      <c r="BK266" s="182">
        <f>BK267</f>
        <v>0</v>
      </c>
    </row>
    <row r="267" s="2" customFormat="1" ht="37.8" customHeight="1">
      <c r="A267" s="34"/>
      <c r="B267" s="185"/>
      <c r="C267" s="186" t="s">
        <v>1386</v>
      </c>
      <c r="D267" s="186" t="s">
        <v>319</v>
      </c>
      <c r="E267" s="187" t="s">
        <v>1387</v>
      </c>
      <c r="F267" s="188" t="s">
        <v>1388</v>
      </c>
      <c r="G267" s="189" t="s">
        <v>375</v>
      </c>
      <c r="H267" s="190">
        <v>275.363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0.122</v>
      </c>
      <c r="R267" s="196">
        <f>Q267*H267</f>
        <v>33.594285999999997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372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1389</v>
      </c>
    </row>
    <row r="268" s="12" customFormat="1" ht="22.8" customHeight="1">
      <c r="A268" s="12"/>
      <c r="B268" s="172"/>
      <c r="C268" s="12"/>
      <c r="D268" s="173" t="s">
        <v>74</v>
      </c>
      <c r="E268" s="183" t="s">
        <v>1390</v>
      </c>
      <c r="F268" s="183" t="s">
        <v>1391</v>
      </c>
      <c r="G268" s="12"/>
      <c r="H268" s="12"/>
      <c r="I268" s="175"/>
      <c r="J268" s="184">
        <f>BK268</f>
        <v>0</v>
      </c>
      <c r="K268" s="12"/>
      <c r="L268" s="172"/>
      <c r="M268" s="177"/>
      <c r="N268" s="178"/>
      <c r="O268" s="178"/>
      <c r="P268" s="179">
        <f>SUM(P269:P270)</f>
        <v>0</v>
      </c>
      <c r="Q268" s="178"/>
      <c r="R268" s="179">
        <f>SUM(R269:R270)</f>
        <v>19.041399000000002</v>
      </c>
      <c r="S268" s="178"/>
      <c r="T268" s="180">
        <f>SUM(T269:T270)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73" t="s">
        <v>87</v>
      </c>
      <c r="AT268" s="181" t="s">
        <v>74</v>
      </c>
      <c r="AU268" s="181" t="s">
        <v>82</v>
      </c>
      <c r="AY268" s="173" t="s">
        <v>317</v>
      </c>
      <c r="BK268" s="182">
        <f>SUM(BK269:BK270)</f>
        <v>0</v>
      </c>
    </row>
    <row r="269" s="2" customFormat="1" ht="33" customHeight="1">
      <c r="A269" s="34"/>
      <c r="B269" s="185"/>
      <c r="C269" s="186" t="s">
        <v>1392</v>
      </c>
      <c r="D269" s="186" t="s">
        <v>319</v>
      </c>
      <c r="E269" s="187" t="s">
        <v>1393</v>
      </c>
      <c r="F269" s="188" t="s">
        <v>1394</v>
      </c>
      <c r="G269" s="189" t="s">
        <v>375</v>
      </c>
      <c r="H269" s="190">
        <v>230.679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0.081000000000000003</v>
      </c>
      <c r="R269" s="196">
        <f>Q269*H269</f>
        <v>18.684999000000001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372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1395</v>
      </c>
    </row>
    <row r="270" s="2" customFormat="1" ht="37.8" customHeight="1">
      <c r="A270" s="34"/>
      <c r="B270" s="185"/>
      <c r="C270" s="186" t="s">
        <v>1396</v>
      </c>
      <c r="D270" s="186" t="s">
        <v>319</v>
      </c>
      <c r="E270" s="187" t="s">
        <v>1397</v>
      </c>
      <c r="F270" s="188" t="s">
        <v>1398</v>
      </c>
      <c r="G270" s="189" t="s">
        <v>375</v>
      </c>
      <c r="H270" s="190">
        <v>32.399999999999999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0.010999999999999999</v>
      </c>
      <c r="R270" s="196">
        <f>Q270*H270</f>
        <v>0.35639999999999994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1399</v>
      </c>
    </row>
    <row r="271" s="12" customFormat="1" ht="25.92" customHeight="1">
      <c r="A271" s="12"/>
      <c r="B271" s="172"/>
      <c r="C271" s="12"/>
      <c r="D271" s="173" t="s">
        <v>74</v>
      </c>
      <c r="E271" s="174" t="s">
        <v>889</v>
      </c>
      <c r="F271" s="174" t="s">
        <v>890</v>
      </c>
      <c r="G271" s="12"/>
      <c r="H271" s="12"/>
      <c r="I271" s="175"/>
      <c r="J271" s="176">
        <f>BK271</f>
        <v>0</v>
      </c>
      <c r="K271" s="12"/>
      <c r="L271" s="172"/>
      <c r="M271" s="177"/>
      <c r="N271" s="178"/>
      <c r="O271" s="178"/>
      <c r="P271" s="179">
        <f>P272</f>
        <v>0</v>
      </c>
      <c r="Q271" s="178"/>
      <c r="R271" s="179">
        <f>R272</f>
        <v>0</v>
      </c>
      <c r="S271" s="178"/>
      <c r="T271" s="180">
        <f>T272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73" t="s">
        <v>259</v>
      </c>
      <c r="AT271" s="181" t="s">
        <v>74</v>
      </c>
      <c r="AU271" s="181" t="s">
        <v>75</v>
      </c>
      <c r="AY271" s="173" t="s">
        <v>317</v>
      </c>
      <c r="BK271" s="182">
        <f>BK272</f>
        <v>0</v>
      </c>
    </row>
    <row r="272" s="2" customFormat="1" ht="16.5" customHeight="1">
      <c r="A272" s="34"/>
      <c r="B272" s="185"/>
      <c r="C272" s="186" t="s">
        <v>1400</v>
      </c>
      <c r="D272" s="186" t="s">
        <v>319</v>
      </c>
      <c r="E272" s="187" t="s">
        <v>892</v>
      </c>
      <c r="F272" s="188" t="s">
        <v>893</v>
      </c>
      <c r="G272" s="189" t="s">
        <v>433</v>
      </c>
      <c r="H272" s="190">
        <v>1</v>
      </c>
      <c r="I272" s="191"/>
      <c r="J272" s="192">
        <f>ROUND(I272*H272,2)</f>
        <v>0</v>
      </c>
      <c r="K272" s="193"/>
      <c r="L272" s="35"/>
      <c r="M272" s="211" t="s">
        <v>1</v>
      </c>
      <c r="N272" s="212" t="s">
        <v>41</v>
      </c>
      <c r="O272" s="213"/>
      <c r="P272" s="214">
        <f>O272*H272</f>
        <v>0</v>
      </c>
      <c r="Q272" s="214">
        <v>0</v>
      </c>
      <c r="R272" s="214">
        <f>Q272*H272</f>
        <v>0</v>
      </c>
      <c r="S272" s="214">
        <v>0</v>
      </c>
      <c r="T272" s="21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894</v>
      </c>
      <c r="AT272" s="198" t="s">
        <v>319</v>
      </c>
      <c r="AU272" s="198" t="s">
        <v>82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894</v>
      </c>
      <c r="BM272" s="198" t="s">
        <v>1401</v>
      </c>
    </row>
    <row r="273" s="2" customFormat="1" ht="6.96" customHeight="1">
      <c r="A273" s="34"/>
      <c r="B273" s="61"/>
      <c r="C273" s="62"/>
      <c r="D273" s="62"/>
      <c r="E273" s="62"/>
      <c r="F273" s="62"/>
      <c r="G273" s="62"/>
      <c r="H273" s="62"/>
      <c r="I273" s="62"/>
      <c r="J273" s="62"/>
      <c r="K273" s="62"/>
      <c r="L273" s="35"/>
      <c r="M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</row>
  </sheetData>
  <autoFilter ref="C145:K2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2:H132"/>
    <mergeCell ref="E136:H136"/>
    <mergeCell ref="E134:H134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1057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1402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ROUND((SUM(BE130:BE224)),  2)</f>
        <v>0</v>
      </c>
      <c r="G37" s="138"/>
      <c r="H37" s="138"/>
      <c r="I37" s="139">
        <v>0.20000000000000001</v>
      </c>
      <c r="J37" s="137">
        <f>ROUND(((SUM(BE130:BE224))*I37),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ROUND((SUM(BF130:BF224)),  2)</f>
        <v>0</v>
      </c>
      <c r="G38" s="138"/>
      <c r="H38" s="138"/>
      <c r="I38" s="139">
        <v>0.20000000000000001</v>
      </c>
      <c r="J38" s="137">
        <f>ROUND(((SUM(BF130:BF224))*I38),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ROUND((SUM(BG130:BG224)),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ROUND((SUM(BH130:BH224)),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ROUND((SUM(BI130:BI224)),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1057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SO-2.2_ELE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1403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1404</v>
      </c>
      <c r="E102" s="155"/>
      <c r="F102" s="155"/>
      <c r="G102" s="155"/>
      <c r="H102" s="155"/>
      <c r="I102" s="155"/>
      <c r="J102" s="156">
        <f>J144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1405</v>
      </c>
      <c r="E103" s="155"/>
      <c r="F103" s="155"/>
      <c r="G103" s="155"/>
      <c r="H103" s="155"/>
      <c r="I103" s="155"/>
      <c r="J103" s="156">
        <f>J174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1406</v>
      </c>
      <c r="E104" s="155"/>
      <c r="F104" s="155"/>
      <c r="G104" s="155"/>
      <c r="H104" s="155"/>
      <c r="I104" s="155"/>
      <c r="J104" s="156">
        <f>J208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1407</v>
      </c>
      <c r="E105" s="155"/>
      <c r="F105" s="155"/>
      <c r="G105" s="155"/>
      <c r="H105" s="155"/>
      <c r="I105" s="155"/>
      <c r="J105" s="156">
        <f>J212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1408</v>
      </c>
      <c r="E106" s="155"/>
      <c r="F106" s="155"/>
      <c r="G106" s="155"/>
      <c r="H106" s="155"/>
      <c r="I106" s="155"/>
      <c r="J106" s="156">
        <f>J217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1" customFormat="1" ht="16.5" customHeight="1">
      <c r="B118" s="18"/>
      <c r="E118" s="131" t="s">
        <v>909</v>
      </c>
      <c r="F118" s="1"/>
      <c r="G118" s="1"/>
      <c r="H118" s="1"/>
      <c r="L118" s="18"/>
    </row>
    <row r="119" s="1" customFormat="1" ht="12" customHeight="1">
      <c r="B119" s="18"/>
      <c r="C119" s="28" t="s">
        <v>289</v>
      </c>
      <c r="L119" s="18"/>
    </row>
    <row r="120" s="2" customFormat="1" ht="16.5" customHeight="1">
      <c r="A120" s="34"/>
      <c r="B120" s="35"/>
      <c r="C120" s="34"/>
      <c r="D120" s="34"/>
      <c r="E120" s="132" t="s">
        <v>1057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291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SO-2.2_ELE - Elektroinštalácia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okrajová časť obce Bojná</v>
      </c>
      <c r="G124" s="34"/>
      <c r="H124" s="34"/>
      <c r="I124" s="28" t="s">
        <v>21</v>
      </c>
      <c r="J124" s="70" t="str">
        <f>IF(J16="","",J16)</f>
        <v>19. 6. 2024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E19</f>
        <v>Obec Bojná, 201 Bojná, 956 01 Bojná</v>
      </c>
      <c r="G126" s="34"/>
      <c r="H126" s="34"/>
      <c r="I126" s="28" t="s">
        <v>29</v>
      </c>
      <c r="J126" s="32" t="str">
        <f>E25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304</v>
      </c>
      <c r="D129" s="164" t="s">
        <v>60</v>
      </c>
      <c r="E129" s="164" t="s">
        <v>56</v>
      </c>
      <c r="F129" s="164" t="s">
        <v>57</v>
      </c>
      <c r="G129" s="164" t="s">
        <v>305</v>
      </c>
      <c r="H129" s="164" t="s">
        <v>306</v>
      </c>
      <c r="I129" s="164" t="s">
        <v>307</v>
      </c>
      <c r="J129" s="165" t="s">
        <v>295</v>
      </c>
      <c r="K129" s="166" t="s">
        <v>308</v>
      </c>
      <c r="L129" s="167"/>
      <c r="M129" s="87" t="s">
        <v>1</v>
      </c>
      <c r="N129" s="88" t="s">
        <v>39</v>
      </c>
      <c r="O129" s="88" t="s">
        <v>309</v>
      </c>
      <c r="P129" s="88" t="s">
        <v>310</v>
      </c>
      <c r="Q129" s="88" t="s">
        <v>311</v>
      </c>
      <c r="R129" s="88" t="s">
        <v>312</v>
      </c>
      <c r="S129" s="88" t="s">
        <v>313</v>
      </c>
      <c r="T129" s="89" t="s">
        <v>314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296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P131+P144+P174+P208+P212+P217</f>
        <v>0</v>
      </c>
      <c r="Q130" s="91"/>
      <c r="R130" s="169">
        <f>R131+R144+R174+R208+R212+R217</f>
        <v>0.02366</v>
      </c>
      <c r="S130" s="91"/>
      <c r="T130" s="170">
        <f>T131+T144+T174+T208+T212+T217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297</v>
      </c>
      <c r="BK130" s="171">
        <f>BK131+BK144+BK174+BK208+BK212+BK217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1409</v>
      </c>
      <c r="F131" s="174" t="s">
        <v>1410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SUM(P132:P143)</f>
        <v>0</v>
      </c>
      <c r="Q131" s="178"/>
      <c r="R131" s="179">
        <f>SUM(R132:R143)</f>
        <v>0</v>
      </c>
      <c r="S131" s="178"/>
      <c r="T131" s="180">
        <f>SUM(T132:T143)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317</v>
      </c>
      <c r="BK131" s="182">
        <f>SUM(BK132:BK143)</f>
        <v>0</v>
      </c>
    </row>
    <row r="132" s="2" customFormat="1" ht="49.05" customHeight="1">
      <c r="A132" s="34"/>
      <c r="B132" s="185"/>
      <c r="C132" s="200" t="s">
        <v>82</v>
      </c>
      <c r="D132" s="200" t="s">
        <v>353</v>
      </c>
      <c r="E132" s="201" t="s">
        <v>1411</v>
      </c>
      <c r="F132" s="202" t="s">
        <v>1412</v>
      </c>
      <c r="G132" s="203" t="s">
        <v>433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1413</v>
      </c>
    </row>
    <row r="133" s="2" customFormat="1" ht="16.5" customHeight="1">
      <c r="A133" s="34"/>
      <c r="B133" s="185"/>
      <c r="C133" s="200" t="s">
        <v>87</v>
      </c>
      <c r="D133" s="200" t="s">
        <v>353</v>
      </c>
      <c r="E133" s="201" t="s">
        <v>1414</v>
      </c>
      <c r="F133" s="202" t="s">
        <v>1415</v>
      </c>
      <c r="G133" s="203" t="s">
        <v>433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1416</v>
      </c>
    </row>
    <row r="134" s="2" customFormat="1" ht="16.5" customHeight="1">
      <c r="A134" s="34"/>
      <c r="B134" s="185"/>
      <c r="C134" s="200" t="s">
        <v>92</v>
      </c>
      <c r="D134" s="200" t="s">
        <v>353</v>
      </c>
      <c r="E134" s="201" t="s">
        <v>1417</v>
      </c>
      <c r="F134" s="202" t="s">
        <v>1418</v>
      </c>
      <c r="G134" s="203" t="s">
        <v>433</v>
      </c>
      <c r="H134" s="204">
        <v>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1419</v>
      </c>
    </row>
    <row r="135" s="2" customFormat="1" ht="24.15" customHeight="1">
      <c r="A135" s="34"/>
      <c r="B135" s="185"/>
      <c r="C135" s="200" t="s">
        <v>259</v>
      </c>
      <c r="D135" s="200" t="s">
        <v>353</v>
      </c>
      <c r="E135" s="201" t="s">
        <v>1420</v>
      </c>
      <c r="F135" s="202" t="s">
        <v>1421</v>
      </c>
      <c r="G135" s="203" t="s">
        <v>433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1422</v>
      </c>
    </row>
    <row r="136" s="2" customFormat="1" ht="16.5" customHeight="1">
      <c r="A136" s="34"/>
      <c r="B136" s="185"/>
      <c r="C136" s="200" t="s">
        <v>262</v>
      </c>
      <c r="D136" s="200" t="s">
        <v>353</v>
      </c>
      <c r="E136" s="201" t="s">
        <v>1423</v>
      </c>
      <c r="F136" s="202" t="s">
        <v>1424</v>
      </c>
      <c r="G136" s="203" t="s">
        <v>433</v>
      </c>
      <c r="H136" s="204">
        <v>1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1425</v>
      </c>
    </row>
    <row r="137" s="2" customFormat="1" ht="24.15" customHeight="1">
      <c r="A137" s="34"/>
      <c r="B137" s="185"/>
      <c r="C137" s="200" t="s">
        <v>265</v>
      </c>
      <c r="D137" s="200" t="s">
        <v>353</v>
      </c>
      <c r="E137" s="201" t="s">
        <v>1426</v>
      </c>
      <c r="F137" s="202" t="s">
        <v>1427</v>
      </c>
      <c r="G137" s="203" t="s">
        <v>433</v>
      </c>
      <c r="H137" s="204">
        <v>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1428</v>
      </c>
    </row>
    <row r="138" s="2" customFormat="1" ht="24.15" customHeight="1">
      <c r="A138" s="34"/>
      <c r="B138" s="185"/>
      <c r="C138" s="200" t="s">
        <v>268</v>
      </c>
      <c r="D138" s="200" t="s">
        <v>353</v>
      </c>
      <c r="E138" s="201" t="s">
        <v>1429</v>
      </c>
      <c r="F138" s="202" t="s">
        <v>1430</v>
      </c>
      <c r="G138" s="203" t="s">
        <v>433</v>
      </c>
      <c r="H138" s="204">
        <v>2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1431</v>
      </c>
    </row>
    <row r="139" s="2" customFormat="1" ht="16.5" customHeight="1">
      <c r="A139" s="34"/>
      <c r="B139" s="185"/>
      <c r="C139" s="200" t="s">
        <v>271</v>
      </c>
      <c r="D139" s="200" t="s">
        <v>353</v>
      </c>
      <c r="E139" s="201" t="s">
        <v>1432</v>
      </c>
      <c r="F139" s="202" t="s">
        <v>1433</v>
      </c>
      <c r="G139" s="203" t="s">
        <v>433</v>
      </c>
      <c r="H139" s="204">
        <v>1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1434</v>
      </c>
    </row>
    <row r="140" s="2" customFormat="1" ht="37.8" customHeight="1">
      <c r="A140" s="34"/>
      <c r="B140" s="185"/>
      <c r="C140" s="200" t="s">
        <v>274</v>
      </c>
      <c r="D140" s="200" t="s">
        <v>353</v>
      </c>
      <c r="E140" s="201" t="s">
        <v>1435</v>
      </c>
      <c r="F140" s="202" t="s">
        <v>1436</v>
      </c>
      <c r="G140" s="203" t="s">
        <v>433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1437</v>
      </c>
    </row>
    <row r="141" s="2" customFormat="1" ht="16.5" customHeight="1">
      <c r="A141" s="34"/>
      <c r="B141" s="185"/>
      <c r="C141" s="200" t="s">
        <v>277</v>
      </c>
      <c r="D141" s="200" t="s">
        <v>353</v>
      </c>
      <c r="E141" s="201" t="s">
        <v>1438</v>
      </c>
      <c r="F141" s="202" t="s">
        <v>1439</v>
      </c>
      <c r="G141" s="203" t="s">
        <v>433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1440</v>
      </c>
    </row>
    <row r="142" s="2" customFormat="1" ht="16.5" customHeight="1">
      <c r="A142" s="34"/>
      <c r="B142" s="185"/>
      <c r="C142" s="200" t="s">
        <v>280</v>
      </c>
      <c r="D142" s="200" t="s">
        <v>353</v>
      </c>
      <c r="E142" s="201" t="s">
        <v>1441</v>
      </c>
      <c r="F142" s="202" t="s">
        <v>1442</v>
      </c>
      <c r="G142" s="203" t="s">
        <v>433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1443</v>
      </c>
    </row>
    <row r="143" s="2" customFormat="1" ht="16.5" customHeight="1">
      <c r="A143" s="34"/>
      <c r="B143" s="185"/>
      <c r="C143" s="186" t="s">
        <v>358</v>
      </c>
      <c r="D143" s="186" t="s">
        <v>319</v>
      </c>
      <c r="E143" s="187" t="s">
        <v>1444</v>
      </c>
      <c r="F143" s="188" t="s">
        <v>1445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1446</v>
      </c>
    </row>
    <row r="144" s="12" customFormat="1" ht="25.92" customHeight="1">
      <c r="A144" s="12"/>
      <c r="B144" s="172"/>
      <c r="C144" s="12"/>
      <c r="D144" s="173" t="s">
        <v>74</v>
      </c>
      <c r="E144" s="174" t="s">
        <v>1272</v>
      </c>
      <c r="F144" s="174" t="s">
        <v>1447</v>
      </c>
      <c r="G144" s="12"/>
      <c r="H144" s="12"/>
      <c r="I144" s="175"/>
      <c r="J144" s="176">
        <f>BK144</f>
        <v>0</v>
      </c>
      <c r="K144" s="12"/>
      <c r="L144" s="172"/>
      <c r="M144" s="177"/>
      <c r="N144" s="178"/>
      <c r="O144" s="178"/>
      <c r="P144" s="179">
        <f>SUM(P145:P173)</f>
        <v>0</v>
      </c>
      <c r="Q144" s="178"/>
      <c r="R144" s="179">
        <f>SUM(R145:R173)</f>
        <v>0.02366</v>
      </c>
      <c r="S144" s="178"/>
      <c r="T144" s="180">
        <f>SUM(T145:T173)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75</v>
      </c>
      <c r="AY144" s="173" t="s">
        <v>317</v>
      </c>
      <c r="BK144" s="182">
        <f>SUM(BK145:BK173)</f>
        <v>0</v>
      </c>
    </row>
    <row r="145" s="2" customFormat="1" ht="21.75" customHeight="1">
      <c r="A145" s="34"/>
      <c r="B145" s="185"/>
      <c r="C145" s="186" t="s">
        <v>362</v>
      </c>
      <c r="D145" s="186" t="s">
        <v>319</v>
      </c>
      <c r="E145" s="187" t="s">
        <v>1448</v>
      </c>
      <c r="F145" s="188" t="s">
        <v>1449</v>
      </c>
      <c r="G145" s="189" t="s">
        <v>433</v>
      </c>
      <c r="H145" s="190">
        <v>168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1450</v>
      </c>
    </row>
    <row r="146" s="2" customFormat="1" ht="16.5" customHeight="1">
      <c r="A146" s="34"/>
      <c r="B146" s="185"/>
      <c r="C146" s="200" t="s">
        <v>364</v>
      </c>
      <c r="D146" s="200" t="s">
        <v>353</v>
      </c>
      <c r="E146" s="201" t="s">
        <v>1451</v>
      </c>
      <c r="F146" s="202" t="s">
        <v>1452</v>
      </c>
      <c r="G146" s="203" t="s">
        <v>433</v>
      </c>
      <c r="H146" s="204">
        <v>168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0.00013999999999999999</v>
      </c>
      <c r="R146" s="196">
        <f>Q146*H146</f>
        <v>0.023519999999999999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1453</v>
      </c>
    </row>
    <row r="147" s="2" customFormat="1" ht="16.5" customHeight="1">
      <c r="A147" s="34"/>
      <c r="B147" s="185"/>
      <c r="C147" s="200" t="s">
        <v>368</v>
      </c>
      <c r="D147" s="200" t="s">
        <v>353</v>
      </c>
      <c r="E147" s="201" t="s">
        <v>1454</v>
      </c>
      <c r="F147" s="202" t="s">
        <v>1455</v>
      </c>
      <c r="G147" s="203" t="s">
        <v>433</v>
      </c>
      <c r="H147" s="204">
        <v>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1456</v>
      </c>
    </row>
    <row r="148" s="2" customFormat="1" ht="24.15" customHeight="1">
      <c r="A148" s="34"/>
      <c r="B148" s="185"/>
      <c r="C148" s="186" t="s">
        <v>372</v>
      </c>
      <c r="D148" s="186" t="s">
        <v>319</v>
      </c>
      <c r="E148" s="187" t="s">
        <v>1457</v>
      </c>
      <c r="F148" s="188" t="s">
        <v>1458</v>
      </c>
      <c r="G148" s="189" t="s">
        <v>452</v>
      </c>
      <c r="H148" s="190">
        <v>10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1459</v>
      </c>
    </row>
    <row r="149" s="2" customFormat="1" ht="16.5" customHeight="1">
      <c r="A149" s="34"/>
      <c r="B149" s="185"/>
      <c r="C149" s="200" t="s">
        <v>377</v>
      </c>
      <c r="D149" s="200" t="s">
        <v>353</v>
      </c>
      <c r="E149" s="201" t="s">
        <v>1457</v>
      </c>
      <c r="F149" s="202" t="s">
        <v>1460</v>
      </c>
      <c r="G149" s="203" t="s">
        <v>452</v>
      </c>
      <c r="H149" s="204">
        <v>10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1461</v>
      </c>
    </row>
    <row r="150" s="2" customFormat="1" ht="16.5" customHeight="1">
      <c r="A150" s="34"/>
      <c r="B150" s="185"/>
      <c r="C150" s="186" t="s">
        <v>383</v>
      </c>
      <c r="D150" s="186" t="s">
        <v>319</v>
      </c>
      <c r="E150" s="187" t="s">
        <v>1462</v>
      </c>
      <c r="F150" s="188" t="s">
        <v>1463</v>
      </c>
      <c r="G150" s="189" t="s">
        <v>433</v>
      </c>
      <c r="H150" s="190">
        <v>25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1464</v>
      </c>
    </row>
    <row r="151" s="2" customFormat="1" ht="16.5" customHeight="1">
      <c r="A151" s="34"/>
      <c r="B151" s="185"/>
      <c r="C151" s="200" t="s">
        <v>385</v>
      </c>
      <c r="D151" s="200" t="s">
        <v>353</v>
      </c>
      <c r="E151" s="201" t="s">
        <v>1465</v>
      </c>
      <c r="F151" s="202" t="s">
        <v>1466</v>
      </c>
      <c r="G151" s="203" t="s">
        <v>433</v>
      </c>
      <c r="H151" s="204">
        <v>25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1467</v>
      </c>
    </row>
    <row r="152" s="2" customFormat="1" ht="16.5" customHeight="1">
      <c r="A152" s="34"/>
      <c r="B152" s="185"/>
      <c r="C152" s="186" t="s">
        <v>7</v>
      </c>
      <c r="D152" s="186" t="s">
        <v>319</v>
      </c>
      <c r="E152" s="187" t="s">
        <v>1468</v>
      </c>
      <c r="F152" s="188" t="s">
        <v>1469</v>
      </c>
      <c r="G152" s="189" t="s">
        <v>433</v>
      </c>
      <c r="H152" s="190">
        <v>28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1470</v>
      </c>
    </row>
    <row r="153" s="2" customFormat="1" ht="16.5" customHeight="1">
      <c r="A153" s="34"/>
      <c r="B153" s="185"/>
      <c r="C153" s="200" t="s">
        <v>388</v>
      </c>
      <c r="D153" s="200" t="s">
        <v>353</v>
      </c>
      <c r="E153" s="201" t="s">
        <v>1471</v>
      </c>
      <c r="F153" s="202" t="s">
        <v>1472</v>
      </c>
      <c r="G153" s="203" t="s">
        <v>433</v>
      </c>
      <c r="H153" s="204">
        <v>28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1473</v>
      </c>
    </row>
    <row r="154" s="2" customFormat="1" ht="16.5" customHeight="1">
      <c r="A154" s="34"/>
      <c r="B154" s="185"/>
      <c r="C154" s="186" t="s">
        <v>392</v>
      </c>
      <c r="D154" s="186" t="s">
        <v>319</v>
      </c>
      <c r="E154" s="187" t="s">
        <v>1474</v>
      </c>
      <c r="F154" s="188" t="s">
        <v>1475</v>
      </c>
      <c r="G154" s="189" t="s">
        <v>433</v>
      </c>
      <c r="H154" s="190">
        <v>3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1476</v>
      </c>
    </row>
    <row r="155" s="2" customFormat="1" ht="16.5" customHeight="1">
      <c r="A155" s="34"/>
      <c r="B155" s="185"/>
      <c r="C155" s="200" t="s">
        <v>396</v>
      </c>
      <c r="D155" s="200" t="s">
        <v>353</v>
      </c>
      <c r="E155" s="201" t="s">
        <v>1477</v>
      </c>
      <c r="F155" s="202" t="s">
        <v>1478</v>
      </c>
      <c r="G155" s="203" t="s">
        <v>433</v>
      </c>
      <c r="H155" s="204">
        <v>3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1479</v>
      </c>
    </row>
    <row r="156" s="2" customFormat="1" ht="16.5" customHeight="1">
      <c r="A156" s="34"/>
      <c r="B156" s="185"/>
      <c r="C156" s="186" t="s">
        <v>398</v>
      </c>
      <c r="D156" s="186" t="s">
        <v>319</v>
      </c>
      <c r="E156" s="187" t="s">
        <v>1480</v>
      </c>
      <c r="F156" s="188" t="s">
        <v>1481</v>
      </c>
      <c r="G156" s="189" t="s">
        <v>433</v>
      </c>
      <c r="H156" s="190">
        <v>3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1482</v>
      </c>
    </row>
    <row r="157" s="2" customFormat="1" ht="16.5" customHeight="1">
      <c r="A157" s="34"/>
      <c r="B157" s="185"/>
      <c r="C157" s="200" t="s">
        <v>402</v>
      </c>
      <c r="D157" s="200" t="s">
        <v>353</v>
      </c>
      <c r="E157" s="201" t="s">
        <v>1483</v>
      </c>
      <c r="F157" s="202" t="s">
        <v>1484</v>
      </c>
      <c r="G157" s="203" t="s">
        <v>433</v>
      </c>
      <c r="H157" s="204">
        <v>3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1485</v>
      </c>
    </row>
    <row r="158" s="2" customFormat="1" ht="16.5" customHeight="1">
      <c r="A158" s="34"/>
      <c r="B158" s="185"/>
      <c r="C158" s="186" t="s">
        <v>408</v>
      </c>
      <c r="D158" s="186" t="s">
        <v>319</v>
      </c>
      <c r="E158" s="187" t="s">
        <v>1486</v>
      </c>
      <c r="F158" s="188" t="s">
        <v>1487</v>
      </c>
      <c r="G158" s="189" t="s">
        <v>433</v>
      </c>
      <c r="H158" s="190">
        <v>4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1488</v>
      </c>
    </row>
    <row r="159" s="2" customFormat="1" ht="16.5" customHeight="1">
      <c r="A159" s="34"/>
      <c r="B159" s="185"/>
      <c r="C159" s="200" t="s">
        <v>410</v>
      </c>
      <c r="D159" s="200" t="s">
        <v>353</v>
      </c>
      <c r="E159" s="201" t="s">
        <v>1489</v>
      </c>
      <c r="F159" s="202" t="s">
        <v>1487</v>
      </c>
      <c r="G159" s="203" t="s">
        <v>433</v>
      </c>
      <c r="H159" s="204">
        <v>4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1490</v>
      </c>
    </row>
    <row r="160" s="2" customFormat="1" ht="16.5" customHeight="1">
      <c r="A160" s="34"/>
      <c r="B160" s="185"/>
      <c r="C160" s="186" t="s">
        <v>412</v>
      </c>
      <c r="D160" s="186" t="s">
        <v>319</v>
      </c>
      <c r="E160" s="187" t="s">
        <v>1491</v>
      </c>
      <c r="F160" s="188" t="s">
        <v>1492</v>
      </c>
      <c r="G160" s="189" t="s">
        <v>452</v>
      </c>
      <c r="H160" s="190">
        <v>55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1493</v>
      </c>
    </row>
    <row r="161" s="2" customFormat="1" ht="16.5" customHeight="1">
      <c r="A161" s="34"/>
      <c r="B161" s="185"/>
      <c r="C161" s="200" t="s">
        <v>414</v>
      </c>
      <c r="D161" s="200" t="s">
        <v>353</v>
      </c>
      <c r="E161" s="201" t="s">
        <v>1494</v>
      </c>
      <c r="F161" s="202" t="s">
        <v>1495</v>
      </c>
      <c r="G161" s="203" t="s">
        <v>452</v>
      </c>
      <c r="H161" s="204">
        <v>55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1496</v>
      </c>
    </row>
    <row r="162" s="2" customFormat="1" ht="21.75" customHeight="1">
      <c r="A162" s="34"/>
      <c r="B162" s="185"/>
      <c r="C162" s="186" t="s">
        <v>416</v>
      </c>
      <c r="D162" s="186" t="s">
        <v>319</v>
      </c>
      <c r="E162" s="187" t="s">
        <v>1497</v>
      </c>
      <c r="F162" s="188" t="s">
        <v>1498</v>
      </c>
      <c r="G162" s="189" t="s">
        <v>433</v>
      </c>
      <c r="H162" s="190">
        <v>6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1499</v>
      </c>
    </row>
    <row r="163" s="2" customFormat="1" ht="21.75" customHeight="1">
      <c r="A163" s="34"/>
      <c r="B163" s="185"/>
      <c r="C163" s="200" t="s">
        <v>418</v>
      </c>
      <c r="D163" s="200" t="s">
        <v>353</v>
      </c>
      <c r="E163" s="201" t="s">
        <v>1500</v>
      </c>
      <c r="F163" s="202" t="s">
        <v>1498</v>
      </c>
      <c r="G163" s="203" t="s">
        <v>433</v>
      </c>
      <c r="H163" s="204">
        <v>6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1501</v>
      </c>
    </row>
    <row r="164" s="2" customFormat="1" ht="24.15" customHeight="1">
      <c r="A164" s="34"/>
      <c r="B164" s="185"/>
      <c r="C164" s="186" t="s">
        <v>529</v>
      </c>
      <c r="D164" s="186" t="s">
        <v>319</v>
      </c>
      <c r="E164" s="187" t="s">
        <v>1502</v>
      </c>
      <c r="F164" s="188" t="s">
        <v>1503</v>
      </c>
      <c r="G164" s="189" t="s">
        <v>433</v>
      </c>
      <c r="H164" s="190">
        <v>16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1504</v>
      </c>
    </row>
    <row r="165" s="2" customFormat="1" ht="24.15" customHeight="1">
      <c r="A165" s="34"/>
      <c r="B165" s="185"/>
      <c r="C165" s="200" t="s">
        <v>780</v>
      </c>
      <c r="D165" s="200" t="s">
        <v>353</v>
      </c>
      <c r="E165" s="201" t="s">
        <v>1505</v>
      </c>
      <c r="F165" s="202" t="s">
        <v>1503</v>
      </c>
      <c r="G165" s="203" t="s">
        <v>433</v>
      </c>
      <c r="H165" s="204">
        <v>16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1506</v>
      </c>
    </row>
    <row r="166" s="2" customFormat="1" ht="16.5" customHeight="1">
      <c r="A166" s="34"/>
      <c r="B166" s="185"/>
      <c r="C166" s="186" t="s">
        <v>784</v>
      </c>
      <c r="D166" s="186" t="s">
        <v>319</v>
      </c>
      <c r="E166" s="187" t="s">
        <v>1507</v>
      </c>
      <c r="F166" s="188" t="s">
        <v>1508</v>
      </c>
      <c r="G166" s="189" t="s">
        <v>433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1509</v>
      </c>
    </row>
    <row r="167" s="2" customFormat="1" ht="16.5" customHeight="1">
      <c r="A167" s="34"/>
      <c r="B167" s="185"/>
      <c r="C167" s="200" t="s">
        <v>788</v>
      </c>
      <c r="D167" s="200" t="s">
        <v>353</v>
      </c>
      <c r="E167" s="201" t="s">
        <v>1510</v>
      </c>
      <c r="F167" s="202" t="s">
        <v>1511</v>
      </c>
      <c r="G167" s="203" t="s">
        <v>433</v>
      </c>
      <c r="H167" s="204">
        <v>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1512</v>
      </c>
    </row>
    <row r="168" s="2" customFormat="1" ht="16.5" customHeight="1">
      <c r="A168" s="34"/>
      <c r="B168" s="185"/>
      <c r="C168" s="200" t="s">
        <v>792</v>
      </c>
      <c r="D168" s="200" t="s">
        <v>353</v>
      </c>
      <c r="E168" s="201" t="s">
        <v>1513</v>
      </c>
      <c r="F168" s="202" t="s">
        <v>1514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1515</v>
      </c>
    </row>
    <row r="169" s="2" customFormat="1" ht="16.5" customHeight="1">
      <c r="A169" s="34"/>
      <c r="B169" s="185"/>
      <c r="C169" s="200" t="s">
        <v>796</v>
      </c>
      <c r="D169" s="200" t="s">
        <v>353</v>
      </c>
      <c r="E169" s="201" t="s">
        <v>1516</v>
      </c>
      <c r="F169" s="202" t="s">
        <v>1517</v>
      </c>
      <c r="G169" s="203" t="s">
        <v>440</v>
      </c>
      <c r="H169" s="204">
        <v>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0.00013999999999999999</v>
      </c>
      <c r="R169" s="196">
        <f>Q169*H169</f>
        <v>0.00013999999999999999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1518</v>
      </c>
    </row>
    <row r="170" s="2" customFormat="1" ht="16.5" customHeight="1">
      <c r="A170" s="34"/>
      <c r="B170" s="185"/>
      <c r="C170" s="186" t="s">
        <v>800</v>
      </c>
      <c r="D170" s="186" t="s">
        <v>319</v>
      </c>
      <c r="E170" s="187" t="s">
        <v>1519</v>
      </c>
      <c r="F170" s="188" t="s">
        <v>1520</v>
      </c>
      <c r="G170" s="189" t="s">
        <v>452</v>
      </c>
      <c r="H170" s="190">
        <v>55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1521</v>
      </c>
    </row>
    <row r="171" s="2" customFormat="1" ht="16.5" customHeight="1">
      <c r="A171" s="34"/>
      <c r="B171" s="185"/>
      <c r="C171" s="200" t="s">
        <v>804</v>
      </c>
      <c r="D171" s="200" t="s">
        <v>353</v>
      </c>
      <c r="E171" s="201" t="s">
        <v>1522</v>
      </c>
      <c r="F171" s="202" t="s">
        <v>1523</v>
      </c>
      <c r="G171" s="203" t="s">
        <v>452</v>
      </c>
      <c r="H171" s="204">
        <v>55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1524</v>
      </c>
    </row>
    <row r="172" s="2" customFormat="1" ht="16.5" customHeight="1">
      <c r="A172" s="34"/>
      <c r="B172" s="185"/>
      <c r="C172" s="186" t="s">
        <v>808</v>
      </c>
      <c r="D172" s="186" t="s">
        <v>319</v>
      </c>
      <c r="E172" s="187" t="s">
        <v>1525</v>
      </c>
      <c r="F172" s="188" t="s">
        <v>1526</v>
      </c>
      <c r="G172" s="189" t="s">
        <v>452</v>
      </c>
      <c r="H172" s="190">
        <v>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1527</v>
      </c>
    </row>
    <row r="173" s="2" customFormat="1" ht="16.5" customHeight="1">
      <c r="A173" s="34"/>
      <c r="B173" s="185"/>
      <c r="C173" s="200" t="s">
        <v>812</v>
      </c>
      <c r="D173" s="200" t="s">
        <v>353</v>
      </c>
      <c r="E173" s="201" t="s">
        <v>1528</v>
      </c>
      <c r="F173" s="202" t="s">
        <v>1529</v>
      </c>
      <c r="G173" s="203" t="s">
        <v>452</v>
      </c>
      <c r="H173" s="204">
        <v>6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1530</v>
      </c>
    </row>
    <row r="174" s="12" customFormat="1" ht="25.92" customHeight="1">
      <c r="A174" s="12"/>
      <c r="B174" s="172"/>
      <c r="C174" s="12"/>
      <c r="D174" s="173" t="s">
        <v>74</v>
      </c>
      <c r="E174" s="174" t="s">
        <v>1531</v>
      </c>
      <c r="F174" s="174" t="s">
        <v>95</v>
      </c>
      <c r="G174" s="12"/>
      <c r="H174" s="12"/>
      <c r="I174" s="175"/>
      <c r="J174" s="176">
        <f>BK174</f>
        <v>0</v>
      </c>
      <c r="K174" s="12"/>
      <c r="L174" s="172"/>
      <c r="M174" s="177"/>
      <c r="N174" s="178"/>
      <c r="O174" s="178"/>
      <c r="P174" s="179">
        <f>SUM(P175:P207)</f>
        <v>0</v>
      </c>
      <c r="Q174" s="178"/>
      <c r="R174" s="179">
        <f>SUM(R175:R207)</f>
        <v>0</v>
      </c>
      <c r="S174" s="178"/>
      <c r="T174" s="180">
        <f>SUM(T175:T207)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82</v>
      </c>
      <c r="AT174" s="181" t="s">
        <v>74</v>
      </c>
      <c r="AU174" s="181" t="s">
        <v>75</v>
      </c>
      <c r="AY174" s="173" t="s">
        <v>317</v>
      </c>
      <c r="BK174" s="182">
        <f>SUM(BK175:BK207)</f>
        <v>0</v>
      </c>
    </row>
    <row r="175" s="2" customFormat="1" ht="24.15" customHeight="1">
      <c r="A175" s="34"/>
      <c r="B175" s="185"/>
      <c r="C175" s="186" t="s">
        <v>816</v>
      </c>
      <c r="D175" s="186" t="s">
        <v>319</v>
      </c>
      <c r="E175" s="187" t="s">
        <v>1532</v>
      </c>
      <c r="F175" s="188" t="s">
        <v>1533</v>
      </c>
      <c r="G175" s="189" t="s">
        <v>452</v>
      </c>
      <c r="H175" s="190">
        <v>50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1534</v>
      </c>
    </row>
    <row r="176" s="2" customFormat="1" ht="16.5" customHeight="1">
      <c r="A176" s="34"/>
      <c r="B176" s="185"/>
      <c r="C176" s="200" t="s">
        <v>820</v>
      </c>
      <c r="D176" s="200" t="s">
        <v>353</v>
      </c>
      <c r="E176" s="201" t="s">
        <v>1535</v>
      </c>
      <c r="F176" s="202" t="s">
        <v>1536</v>
      </c>
      <c r="G176" s="203" t="s">
        <v>433</v>
      </c>
      <c r="H176" s="204">
        <v>2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271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1537</v>
      </c>
    </row>
    <row r="177" s="2" customFormat="1" ht="16.5" customHeight="1">
      <c r="A177" s="34"/>
      <c r="B177" s="185"/>
      <c r="C177" s="200" t="s">
        <v>824</v>
      </c>
      <c r="D177" s="200" t="s">
        <v>353</v>
      </c>
      <c r="E177" s="201" t="s">
        <v>1538</v>
      </c>
      <c r="F177" s="202" t="s">
        <v>1539</v>
      </c>
      <c r="G177" s="203" t="s">
        <v>452</v>
      </c>
      <c r="H177" s="204">
        <v>50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271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1540</v>
      </c>
    </row>
    <row r="178" s="2" customFormat="1" ht="16.5" customHeight="1">
      <c r="A178" s="34"/>
      <c r="B178" s="185"/>
      <c r="C178" s="200" t="s">
        <v>828</v>
      </c>
      <c r="D178" s="200" t="s">
        <v>353</v>
      </c>
      <c r="E178" s="201" t="s">
        <v>1541</v>
      </c>
      <c r="F178" s="202" t="s">
        <v>1542</v>
      </c>
      <c r="G178" s="203" t="s">
        <v>433</v>
      </c>
      <c r="H178" s="204">
        <v>70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271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1543</v>
      </c>
    </row>
    <row r="179" s="2" customFormat="1" ht="24.15" customHeight="1">
      <c r="A179" s="34"/>
      <c r="B179" s="185"/>
      <c r="C179" s="186" t="s">
        <v>832</v>
      </c>
      <c r="D179" s="186" t="s">
        <v>319</v>
      </c>
      <c r="E179" s="187" t="s">
        <v>1544</v>
      </c>
      <c r="F179" s="188" t="s">
        <v>1545</v>
      </c>
      <c r="G179" s="189" t="s">
        <v>452</v>
      </c>
      <c r="H179" s="190">
        <v>90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1546</v>
      </c>
    </row>
    <row r="180" s="2" customFormat="1" ht="16.5" customHeight="1">
      <c r="A180" s="34"/>
      <c r="B180" s="185"/>
      <c r="C180" s="200" t="s">
        <v>836</v>
      </c>
      <c r="D180" s="200" t="s">
        <v>353</v>
      </c>
      <c r="E180" s="201" t="s">
        <v>1547</v>
      </c>
      <c r="F180" s="202" t="s">
        <v>1548</v>
      </c>
      <c r="G180" s="203" t="s">
        <v>433</v>
      </c>
      <c r="H180" s="204">
        <v>3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1549</v>
      </c>
    </row>
    <row r="181" s="2" customFormat="1" ht="16.5" customHeight="1">
      <c r="A181" s="34"/>
      <c r="B181" s="185"/>
      <c r="C181" s="200" t="s">
        <v>840</v>
      </c>
      <c r="D181" s="200" t="s">
        <v>353</v>
      </c>
      <c r="E181" s="201" t="s">
        <v>1550</v>
      </c>
      <c r="F181" s="202" t="s">
        <v>1551</v>
      </c>
      <c r="G181" s="203" t="s">
        <v>452</v>
      </c>
      <c r="H181" s="204">
        <v>90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271</v>
      </c>
      <c r="AT181" s="198" t="s">
        <v>353</v>
      </c>
      <c r="AU181" s="198" t="s">
        <v>82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1552</v>
      </c>
    </row>
    <row r="182" s="2" customFormat="1" ht="16.5" customHeight="1">
      <c r="A182" s="34"/>
      <c r="B182" s="185"/>
      <c r="C182" s="200" t="s">
        <v>844</v>
      </c>
      <c r="D182" s="200" t="s">
        <v>353</v>
      </c>
      <c r="E182" s="201" t="s">
        <v>1553</v>
      </c>
      <c r="F182" s="202" t="s">
        <v>1554</v>
      </c>
      <c r="G182" s="203" t="s">
        <v>433</v>
      </c>
      <c r="H182" s="204">
        <v>120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1555</v>
      </c>
    </row>
    <row r="183" s="2" customFormat="1" ht="16.5" customHeight="1">
      <c r="A183" s="34"/>
      <c r="B183" s="185"/>
      <c r="C183" s="186" t="s">
        <v>848</v>
      </c>
      <c r="D183" s="186" t="s">
        <v>319</v>
      </c>
      <c r="E183" s="187" t="s">
        <v>1556</v>
      </c>
      <c r="F183" s="188" t="s">
        <v>1557</v>
      </c>
      <c r="G183" s="189" t="s">
        <v>433</v>
      </c>
      <c r="H183" s="190">
        <v>2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1558</v>
      </c>
    </row>
    <row r="184" s="2" customFormat="1" ht="16.5" customHeight="1">
      <c r="A184" s="34"/>
      <c r="B184" s="185"/>
      <c r="C184" s="200" t="s">
        <v>852</v>
      </c>
      <c r="D184" s="200" t="s">
        <v>353</v>
      </c>
      <c r="E184" s="201" t="s">
        <v>1559</v>
      </c>
      <c r="F184" s="202" t="s">
        <v>1557</v>
      </c>
      <c r="G184" s="203" t="s">
        <v>433</v>
      </c>
      <c r="H184" s="204">
        <v>2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271</v>
      </c>
      <c r="AT184" s="198" t="s">
        <v>353</v>
      </c>
      <c r="AU184" s="198" t="s">
        <v>82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1560</v>
      </c>
    </row>
    <row r="185" s="2" customFormat="1" ht="16.5" customHeight="1">
      <c r="A185" s="34"/>
      <c r="B185" s="185"/>
      <c r="C185" s="186" t="s">
        <v>858</v>
      </c>
      <c r="D185" s="186" t="s">
        <v>319</v>
      </c>
      <c r="E185" s="187" t="s">
        <v>1561</v>
      </c>
      <c r="F185" s="188" t="s">
        <v>1562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82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1563</v>
      </c>
    </row>
    <row r="186" s="2" customFormat="1" ht="16.5" customHeight="1">
      <c r="A186" s="34"/>
      <c r="B186" s="185"/>
      <c r="C186" s="200" t="s">
        <v>862</v>
      </c>
      <c r="D186" s="200" t="s">
        <v>353</v>
      </c>
      <c r="E186" s="201" t="s">
        <v>1564</v>
      </c>
      <c r="F186" s="202" t="s">
        <v>1562</v>
      </c>
      <c r="G186" s="203" t="s">
        <v>433</v>
      </c>
      <c r="H186" s="204">
        <v>2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271</v>
      </c>
      <c r="AT186" s="198" t="s">
        <v>353</v>
      </c>
      <c r="AU186" s="198" t="s">
        <v>82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1565</v>
      </c>
    </row>
    <row r="187" s="2" customFormat="1" ht="16.5" customHeight="1">
      <c r="A187" s="34"/>
      <c r="B187" s="185"/>
      <c r="C187" s="186" t="s">
        <v>866</v>
      </c>
      <c r="D187" s="186" t="s">
        <v>319</v>
      </c>
      <c r="E187" s="187" t="s">
        <v>1566</v>
      </c>
      <c r="F187" s="188" t="s">
        <v>1567</v>
      </c>
      <c r="G187" s="189" t="s">
        <v>433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82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1568</v>
      </c>
    </row>
    <row r="188" s="2" customFormat="1" ht="16.5" customHeight="1">
      <c r="A188" s="34"/>
      <c r="B188" s="185"/>
      <c r="C188" s="200" t="s">
        <v>870</v>
      </c>
      <c r="D188" s="200" t="s">
        <v>353</v>
      </c>
      <c r="E188" s="201" t="s">
        <v>1569</v>
      </c>
      <c r="F188" s="202" t="s">
        <v>1567</v>
      </c>
      <c r="G188" s="203" t="s">
        <v>433</v>
      </c>
      <c r="H188" s="204">
        <v>1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271</v>
      </c>
      <c r="AT188" s="198" t="s">
        <v>353</v>
      </c>
      <c r="AU188" s="198" t="s">
        <v>82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1570</v>
      </c>
    </row>
    <row r="189" s="2" customFormat="1" ht="16.5" customHeight="1">
      <c r="A189" s="34"/>
      <c r="B189" s="185"/>
      <c r="C189" s="186" t="s">
        <v>874</v>
      </c>
      <c r="D189" s="186" t="s">
        <v>319</v>
      </c>
      <c r="E189" s="187" t="s">
        <v>1571</v>
      </c>
      <c r="F189" s="188" t="s">
        <v>1572</v>
      </c>
      <c r="G189" s="189" t="s">
        <v>433</v>
      </c>
      <c r="H189" s="190">
        <v>1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82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1573</v>
      </c>
    </row>
    <row r="190" s="2" customFormat="1" ht="16.5" customHeight="1">
      <c r="A190" s="34"/>
      <c r="B190" s="185"/>
      <c r="C190" s="200" t="s">
        <v>876</v>
      </c>
      <c r="D190" s="200" t="s">
        <v>353</v>
      </c>
      <c r="E190" s="201" t="s">
        <v>1574</v>
      </c>
      <c r="F190" s="202" t="s">
        <v>1572</v>
      </c>
      <c r="G190" s="203" t="s">
        <v>433</v>
      </c>
      <c r="H190" s="204">
        <v>1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271</v>
      </c>
      <c r="AT190" s="198" t="s">
        <v>353</v>
      </c>
      <c r="AU190" s="198" t="s">
        <v>82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1575</v>
      </c>
    </row>
    <row r="191" s="2" customFormat="1" ht="16.5" customHeight="1">
      <c r="A191" s="34"/>
      <c r="B191" s="185"/>
      <c r="C191" s="186" t="s">
        <v>881</v>
      </c>
      <c r="D191" s="186" t="s">
        <v>319</v>
      </c>
      <c r="E191" s="187" t="s">
        <v>1576</v>
      </c>
      <c r="F191" s="188" t="s">
        <v>1577</v>
      </c>
      <c r="G191" s="189" t="s">
        <v>452</v>
      </c>
      <c r="H191" s="190">
        <v>50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82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1578</v>
      </c>
    </row>
    <row r="192" s="2" customFormat="1" ht="16.5" customHeight="1">
      <c r="A192" s="34"/>
      <c r="B192" s="185"/>
      <c r="C192" s="200" t="s">
        <v>885</v>
      </c>
      <c r="D192" s="200" t="s">
        <v>353</v>
      </c>
      <c r="E192" s="201" t="s">
        <v>1579</v>
      </c>
      <c r="F192" s="202" t="s">
        <v>1577</v>
      </c>
      <c r="G192" s="203" t="s">
        <v>452</v>
      </c>
      <c r="H192" s="204">
        <v>50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271</v>
      </c>
      <c r="AT192" s="198" t="s">
        <v>353</v>
      </c>
      <c r="AU192" s="198" t="s">
        <v>82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1580</v>
      </c>
    </row>
    <row r="193" s="2" customFormat="1" ht="16.5" customHeight="1">
      <c r="A193" s="34"/>
      <c r="B193" s="185"/>
      <c r="C193" s="186" t="s">
        <v>891</v>
      </c>
      <c r="D193" s="186" t="s">
        <v>319</v>
      </c>
      <c r="E193" s="187" t="s">
        <v>1581</v>
      </c>
      <c r="F193" s="188" t="s">
        <v>1582</v>
      </c>
      <c r="G193" s="189" t="s">
        <v>452</v>
      </c>
      <c r="H193" s="190">
        <v>50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82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1583</v>
      </c>
    </row>
    <row r="194" s="2" customFormat="1" ht="16.5" customHeight="1">
      <c r="A194" s="34"/>
      <c r="B194" s="185"/>
      <c r="C194" s="200" t="s">
        <v>1236</v>
      </c>
      <c r="D194" s="200" t="s">
        <v>353</v>
      </c>
      <c r="E194" s="201" t="s">
        <v>1584</v>
      </c>
      <c r="F194" s="202" t="s">
        <v>1582</v>
      </c>
      <c r="G194" s="203" t="s">
        <v>452</v>
      </c>
      <c r="H194" s="204">
        <v>50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271</v>
      </c>
      <c r="AT194" s="198" t="s">
        <v>353</v>
      </c>
      <c r="AU194" s="198" t="s">
        <v>82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1585</v>
      </c>
    </row>
    <row r="195" s="2" customFormat="1" ht="24.15" customHeight="1">
      <c r="A195" s="34"/>
      <c r="B195" s="185"/>
      <c r="C195" s="186" t="s">
        <v>1240</v>
      </c>
      <c r="D195" s="186" t="s">
        <v>319</v>
      </c>
      <c r="E195" s="187" t="s">
        <v>1586</v>
      </c>
      <c r="F195" s="188" t="s">
        <v>1587</v>
      </c>
      <c r="G195" s="189" t="s">
        <v>433</v>
      </c>
      <c r="H195" s="190">
        <v>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82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1588</v>
      </c>
    </row>
    <row r="196" s="2" customFormat="1" ht="16.5" customHeight="1">
      <c r="A196" s="34"/>
      <c r="B196" s="185"/>
      <c r="C196" s="186" t="s">
        <v>1244</v>
      </c>
      <c r="D196" s="186" t="s">
        <v>319</v>
      </c>
      <c r="E196" s="187" t="s">
        <v>1589</v>
      </c>
      <c r="F196" s="188" t="s">
        <v>1590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82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1591</v>
      </c>
    </row>
    <row r="197" s="2" customFormat="1" ht="16.5" customHeight="1">
      <c r="A197" s="34"/>
      <c r="B197" s="185"/>
      <c r="C197" s="186" t="s">
        <v>453</v>
      </c>
      <c r="D197" s="186" t="s">
        <v>319</v>
      </c>
      <c r="E197" s="187" t="s">
        <v>1592</v>
      </c>
      <c r="F197" s="188" t="s">
        <v>1593</v>
      </c>
      <c r="G197" s="189" t="s">
        <v>452</v>
      </c>
      <c r="H197" s="190">
        <v>40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82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1594</v>
      </c>
    </row>
    <row r="198" s="2" customFormat="1" ht="16.5" customHeight="1">
      <c r="A198" s="34"/>
      <c r="B198" s="185"/>
      <c r="C198" s="200" t="s">
        <v>1251</v>
      </c>
      <c r="D198" s="200" t="s">
        <v>353</v>
      </c>
      <c r="E198" s="201" t="s">
        <v>1595</v>
      </c>
      <c r="F198" s="202" t="s">
        <v>1593</v>
      </c>
      <c r="G198" s="203" t="s">
        <v>452</v>
      </c>
      <c r="H198" s="204">
        <v>40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271</v>
      </c>
      <c r="AT198" s="198" t="s">
        <v>353</v>
      </c>
      <c r="AU198" s="198" t="s">
        <v>82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1596</v>
      </c>
    </row>
    <row r="199" s="2" customFormat="1" ht="24.15" customHeight="1">
      <c r="A199" s="34"/>
      <c r="B199" s="185"/>
      <c r="C199" s="186" t="s">
        <v>1255</v>
      </c>
      <c r="D199" s="186" t="s">
        <v>319</v>
      </c>
      <c r="E199" s="187" t="s">
        <v>1597</v>
      </c>
      <c r="F199" s="188" t="s">
        <v>1598</v>
      </c>
      <c r="G199" s="189" t="s">
        <v>433</v>
      </c>
      <c r="H199" s="190">
        <v>6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82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1599</v>
      </c>
    </row>
    <row r="200" s="2" customFormat="1" ht="24.15" customHeight="1">
      <c r="A200" s="34"/>
      <c r="B200" s="185"/>
      <c r="C200" s="200" t="s">
        <v>1259</v>
      </c>
      <c r="D200" s="200" t="s">
        <v>353</v>
      </c>
      <c r="E200" s="201" t="s">
        <v>1600</v>
      </c>
      <c r="F200" s="202" t="s">
        <v>1598</v>
      </c>
      <c r="G200" s="203" t="s">
        <v>433</v>
      </c>
      <c r="H200" s="204">
        <v>6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271</v>
      </c>
      <c r="AT200" s="198" t="s">
        <v>353</v>
      </c>
      <c r="AU200" s="198" t="s">
        <v>82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1601</v>
      </c>
    </row>
    <row r="201" s="2" customFormat="1" ht="16.5" customHeight="1">
      <c r="A201" s="34"/>
      <c r="B201" s="185"/>
      <c r="C201" s="186" t="s">
        <v>1263</v>
      </c>
      <c r="D201" s="186" t="s">
        <v>319</v>
      </c>
      <c r="E201" s="187" t="s">
        <v>1602</v>
      </c>
      <c r="F201" s="188" t="s">
        <v>1603</v>
      </c>
      <c r="G201" s="189" t="s">
        <v>433</v>
      </c>
      <c r="H201" s="190">
        <v>50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82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1604</v>
      </c>
    </row>
    <row r="202" s="2" customFormat="1" ht="16.5" customHeight="1">
      <c r="A202" s="34"/>
      <c r="B202" s="185"/>
      <c r="C202" s="200" t="s">
        <v>1265</v>
      </c>
      <c r="D202" s="200" t="s">
        <v>353</v>
      </c>
      <c r="E202" s="201" t="s">
        <v>1605</v>
      </c>
      <c r="F202" s="202" t="s">
        <v>1603</v>
      </c>
      <c r="G202" s="203" t="s">
        <v>433</v>
      </c>
      <c r="H202" s="204">
        <v>50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271</v>
      </c>
      <c r="AT202" s="198" t="s">
        <v>353</v>
      </c>
      <c r="AU202" s="198" t="s">
        <v>82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1606</v>
      </c>
    </row>
    <row r="203" s="2" customFormat="1" ht="16.5" customHeight="1">
      <c r="A203" s="34"/>
      <c r="B203" s="185"/>
      <c r="C203" s="200" t="s">
        <v>1269</v>
      </c>
      <c r="D203" s="200" t="s">
        <v>353</v>
      </c>
      <c r="E203" s="201" t="s">
        <v>1607</v>
      </c>
      <c r="F203" s="202" t="s">
        <v>1608</v>
      </c>
      <c r="G203" s="203" t="s">
        <v>1609</v>
      </c>
      <c r="H203" s="204">
        <v>3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271</v>
      </c>
      <c r="AT203" s="198" t="s">
        <v>353</v>
      </c>
      <c r="AU203" s="198" t="s">
        <v>82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1610</v>
      </c>
    </row>
    <row r="204" s="2" customFormat="1" ht="16.5" customHeight="1">
      <c r="A204" s="34"/>
      <c r="B204" s="185"/>
      <c r="C204" s="200" t="s">
        <v>1274</v>
      </c>
      <c r="D204" s="200" t="s">
        <v>353</v>
      </c>
      <c r="E204" s="201" t="s">
        <v>1611</v>
      </c>
      <c r="F204" s="202" t="s">
        <v>1612</v>
      </c>
      <c r="G204" s="203" t="s">
        <v>433</v>
      </c>
      <c r="H204" s="204">
        <v>3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271</v>
      </c>
      <c r="AT204" s="198" t="s">
        <v>353</v>
      </c>
      <c r="AU204" s="198" t="s">
        <v>82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1613</v>
      </c>
    </row>
    <row r="205" s="2" customFormat="1" ht="16.5" customHeight="1">
      <c r="A205" s="34"/>
      <c r="B205" s="185"/>
      <c r="C205" s="186" t="s">
        <v>1278</v>
      </c>
      <c r="D205" s="186" t="s">
        <v>319</v>
      </c>
      <c r="E205" s="187" t="s">
        <v>1614</v>
      </c>
      <c r="F205" s="188" t="s">
        <v>1615</v>
      </c>
      <c r="G205" s="189" t="s">
        <v>433</v>
      </c>
      <c r="H205" s="190">
        <v>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82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1616</v>
      </c>
    </row>
    <row r="206" s="2" customFormat="1" ht="16.5" customHeight="1">
      <c r="A206" s="34"/>
      <c r="B206" s="185"/>
      <c r="C206" s="200" t="s">
        <v>1282</v>
      </c>
      <c r="D206" s="200" t="s">
        <v>353</v>
      </c>
      <c r="E206" s="201" t="s">
        <v>1617</v>
      </c>
      <c r="F206" s="202" t="s">
        <v>1615</v>
      </c>
      <c r="G206" s="203" t="s">
        <v>433</v>
      </c>
      <c r="H206" s="204">
        <v>2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271</v>
      </c>
      <c r="AT206" s="198" t="s">
        <v>353</v>
      </c>
      <c r="AU206" s="198" t="s">
        <v>82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1618</v>
      </c>
    </row>
    <row r="207" s="2" customFormat="1" ht="24.15" customHeight="1">
      <c r="A207" s="34"/>
      <c r="B207" s="185"/>
      <c r="C207" s="186" t="s">
        <v>1286</v>
      </c>
      <c r="D207" s="186" t="s">
        <v>319</v>
      </c>
      <c r="E207" s="187" t="s">
        <v>1619</v>
      </c>
      <c r="F207" s="188" t="s">
        <v>1620</v>
      </c>
      <c r="G207" s="189" t="s">
        <v>433</v>
      </c>
      <c r="H207" s="190">
        <v>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82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1621</v>
      </c>
    </row>
    <row r="208" s="12" customFormat="1" ht="25.92" customHeight="1">
      <c r="A208" s="12"/>
      <c r="B208" s="172"/>
      <c r="C208" s="12"/>
      <c r="D208" s="173" t="s">
        <v>74</v>
      </c>
      <c r="E208" s="174" t="s">
        <v>1622</v>
      </c>
      <c r="F208" s="174" t="s">
        <v>1623</v>
      </c>
      <c r="G208" s="12"/>
      <c r="H208" s="12"/>
      <c r="I208" s="175"/>
      <c r="J208" s="176">
        <f>BK208</f>
        <v>0</v>
      </c>
      <c r="K208" s="12"/>
      <c r="L208" s="172"/>
      <c r="M208" s="177"/>
      <c r="N208" s="178"/>
      <c r="O208" s="178"/>
      <c r="P208" s="179">
        <f>SUM(P209:P211)</f>
        <v>0</v>
      </c>
      <c r="Q208" s="178"/>
      <c r="R208" s="179">
        <f>SUM(R209:R211)</f>
        <v>0</v>
      </c>
      <c r="S208" s="178"/>
      <c r="T208" s="180">
        <f>SUM(T209:T211)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82</v>
      </c>
      <c r="AT208" s="181" t="s">
        <v>74</v>
      </c>
      <c r="AU208" s="181" t="s">
        <v>75</v>
      </c>
      <c r="AY208" s="173" t="s">
        <v>317</v>
      </c>
      <c r="BK208" s="182">
        <f>SUM(BK209:BK211)</f>
        <v>0</v>
      </c>
    </row>
    <row r="209" s="2" customFormat="1" ht="24.15" customHeight="1">
      <c r="A209" s="34"/>
      <c r="B209" s="185"/>
      <c r="C209" s="200" t="s">
        <v>1290</v>
      </c>
      <c r="D209" s="200" t="s">
        <v>353</v>
      </c>
      <c r="E209" s="201" t="s">
        <v>1624</v>
      </c>
      <c r="F209" s="202" t="s">
        <v>1625</v>
      </c>
      <c r="G209" s="203" t="s">
        <v>433</v>
      </c>
      <c r="H209" s="204">
        <v>3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271</v>
      </c>
      <c r="AT209" s="198" t="s">
        <v>353</v>
      </c>
      <c r="AU209" s="198" t="s">
        <v>82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1626</v>
      </c>
    </row>
    <row r="210" s="2" customFormat="1" ht="16.5" customHeight="1">
      <c r="A210" s="34"/>
      <c r="B210" s="185"/>
      <c r="C210" s="200" t="s">
        <v>1294</v>
      </c>
      <c r="D210" s="200" t="s">
        <v>353</v>
      </c>
      <c r="E210" s="201" t="s">
        <v>1627</v>
      </c>
      <c r="F210" s="202" t="s">
        <v>1628</v>
      </c>
      <c r="G210" s="203" t="s">
        <v>433</v>
      </c>
      <c r="H210" s="204">
        <v>3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271</v>
      </c>
      <c r="AT210" s="198" t="s">
        <v>353</v>
      </c>
      <c r="AU210" s="198" t="s">
        <v>82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1629</v>
      </c>
    </row>
    <row r="211" s="2" customFormat="1" ht="16.5" customHeight="1">
      <c r="A211" s="34"/>
      <c r="B211" s="185"/>
      <c r="C211" s="186" t="s">
        <v>1298</v>
      </c>
      <c r="D211" s="186" t="s">
        <v>319</v>
      </c>
      <c r="E211" s="187" t="s">
        <v>1630</v>
      </c>
      <c r="F211" s="188" t="s">
        <v>1631</v>
      </c>
      <c r="G211" s="189" t="s">
        <v>433</v>
      </c>
      <c r="H211" s="190">
        <v>3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82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1632</v>
      </c>
    </row>
    <row r="212" s="12" customFormat="1" ht="25.92" customHeight="1">
      <c r="A212" s="12"/>
      <c r="B212" s="172"/>
      <c r="C212" s="12"/>
      <c r="D212" s="173" t="s">
        <v>74</v>
      </c>
      <c r="E212" s="174" t="s">
        <v>1633</v>
      </c>
      <c r="F212" s="174" t="s">
        <v>1634</v>
      </c>
      <c r="G212" s="12"/>
      <c r="H212" s="12"/>
      <c r="I212" s="175"/>
      <c r="J212" s="176">
        <f>BK212</f>
        <v>0</v>
      </c>
      <c r="K212" s="12"/>
      <c r="L212" s="172"/>
      <c r="M212" s="177"/>
      <c r="N212" s="178"/>
      <c r="O212" s="178"/>
      <c r="P212" s="179">
        <f>SUM(P213:P216)</f>
        <v>0</v>
      </c>
      <c r="Q212" s="178"/>
      <c r="R212" s="179">
        <f>SUM(R213:R216)</f>
        <v>0</v>
      </c>
      <c r="S212" s="178"/>
      <c r="T212" s="180">
        <f>SUM(T213:T216)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3" t="s">
        <v>82</v>
      </c>
      <c r="AT212" s="181" t="s">
        <v>74</v>
      </c>
      <c r="AU212" s="181" t="s">
        <v>75</v>
      </c>
      <c r="AY212" s="173" t="s">
        <v>317</v>
      </c>
      <c r="BK212" s="182">
        <f>SUM(BK213:BK216)</f>
        <v>0</v>
      </c>
    </row>
    <row r="213" s="2" customFormat="1" ht="16.5" customHeight="1">
      <c r="A213" s="34"/>
      <c r="B213" s="185"/>
      <c r="C213" s="186" t="s">
        <v>1303</v>
      </c>
      <c r="D213" s="186" t="s">
        <v>319</v>
      </c>
      <c r="E213" s="187" t="s">
        <v>1635</v>
      </c>
      <c r="F213" s="188" t="s">
        <v>1636</v>
      </c>
      <c r="G213" s="189" t="s">
        <v>433</v>
      </c>
      <c r="H213" s="190">
        <v>4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82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1637</v>
      </c>
    </row>
    <row r="214" s="2" customFormat="1" ht="16.5" customHeight="1">
      <c r="A214" s="34"/>
      <c r="B214" s="185"/>
      <c r="C214" s="200" t="s">
        <v>1307</v>
      </c>
      <c r="D214" s="200" t="s">
        <v>353</v>
      </c>
      <c r="E214" s="201" t="s">
        <v>1638</v>
      </c>
      <c r="F214" s="202" t="s">
        <v>1639</v>
      </c>
      <c r="G214" s="203" t="s">
        <v>433</v>
      </c>
      <c r="H214" s="204">
        <v>4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271</v>
      </c>
      <c r="AT214" s="198" t="s">
        <v>353</v>
      </c>
      <c r="AU214" s="198" t="s">
        <v>82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1640</v>
      </c>
    </row>
    <row r="215" s="2" customFormat="1" ht="16.5" customHeight="1">
      <c r="A215" s="34"/>
      <c r="B215" s="185"/>
      <c r="C215" s="186" t="s">
        <v>1312</v>
      </c>
      <c r="D215" s="186" t="s">
        <v>319</v>
      </c>
      <c r="E215" s="187" t="s">
        <v>1641</v>
      </c>
      <c r="F215" s="188" t="s">
        <v>1636</v>
      </c>
      <c r="G215" s="189" t="s">
        <v>433</v>
      </c>
      <c r="H215" s="190">
        <v>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82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1642</v>
      </c>
    </row>
    <row r="216" s="2" customFormat="1" ht="16.5" customHeight="1">
      <c r="A216" s="34"/>
      <c r="B216" s="185"/>
      <c r="C216" s="200" t="s">
        <v>1316</v>
      </c>
      <c r="D216" s="200" t="s">
        <v>353</v>
      </c>
      <c r="E216" s="201" t="s">
        <v>1643</v>
      </c>
      <c r="F216" s="202" t="s">
        <v>1644</v>
      </c>
      <c r="G216" s="203" t="s">
        <v>433</v>
      </c>
      <c r="H216" s="204">
        <v>1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271</v>
      </c>
      <c r="AT216" s="198" t="s">
        <v>353</v>
      </c>
      <c r="AU216" s="198" t="s">
        <v>82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1645</v>
      </c>
    </row>
    <row r="217" s="12" customFormat="1" ht="25.92" customHeight="1">
      <c r="A217" s="12"/>
      <c r="B217" s="172"/>
      <c r="C217" s="12"/>
      <c r="D217" s="173" t="s">
        <v>74</v>
      </c>
      <c r="E217" s="174" t="s">
        <v>1646</v>
      </c>
      <c r="F217" s="174" t="s">
        <v>1647</v>
      </c>
      <c r="G217" s="12"/>
      <c r="H217" s="12"/>
      <c r="I217" s="175"/>
      <c r="J217" s="176">
        <f>BK217</f>
        <v>0</v>
      </c>
      <c r="K217" s="12"/>
      <c r="L217" s="172"/>
      <c r="M217" s="177"/>
      <c r="N217" s="178"/>
      <c r="O217" s="178"/>
      <c r="P217" s="179">
        <f>SUM(P218:P224)</f>
        <v>0</v>
      </c>
      <c r="Q217" s="178"/>
      <c r="R217" s="179">
        <f>SUM(R218:R224)</f>
        <v>0</v>
      </c>
      <c r="S217" s="178"/>
      <c r="T217" s="180">
        <f>SUM(T218:T224)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3" t="s">
        <v>262</v>
      </c>
      <c r="AT217" s="181" t="s">
        <v>74</v>
      </c>
      <c r="AU217" s="181" t="s">
        <v>75</v>
      </c>
      <c r="AY217" s="173" t="s">
        <v>317</v>
      </c>
      <c r="BK217" s="182">
        <f>SUM(BK218:BK224)</f>
        <v>0</v>
      </c>
    </row>
    <row r="218" s="2" customFormat="1" ht="16.5" customHeight="1">
      <c r="A218" s="34"/>
      <c r="B218" s="185"/>
      <c r="C218" s="186" t="s">
        <v>1320</v>
      </c>
      <c r="D218" s="186" t="s">
        <v>319</v>
      </c>
      <c r="E218" s="187" t="s">
        <v>427</v>
      </c>
      <c r="F218" s="188" t="s">
        <v>1648</v>
      </c>
      <c r="G218" s="189" t="s">
        <v>599</v>
      </c>
      <c r="H218" s="190">
        <v>24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82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1649</v>
      </c>
    </row>
    <row r="219" s="2" customFormat="1" ht="16.5" customHeight="1">
      <c r="A219" s="34"/>
      <c r="B219" s="185"/>
      <c r="C219" s="186" t="s">
        <v>1324</v>
      </c>
      <c r="D219" s="186" t="s">
        <v>319</v>
      </c>
      <c r="E219" s="187" t="s">
        <v>431</v>
      </c>
      <c r="F219" s="188" t="s">
        <v>432</v>
      </c>
      <c r="G219" s="189" t="s">
        <v>433</v>
      </c>
      <c r="H219" s="190">
        <v>1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82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1650</v>
      </c>
    </row>
    <row r="220" s="2" customFormat="1" ht="24.15" customHeight="1">
      <c r="A220" s="34"/>
      <c r="B220" s="185"/>
      <c r="C220" s="186" t="s">
        <v>1328</v>
      </c>
      <c r="D220" s="186" t="s">
        <v>319</v>
      </c>
      <c r="E220" s="187" t="s">
        <v>435</v>
      </c>
      <c r="F220" s="188" t="s">
        <v>436</v>
      </c>
      <c r="G220" s="189" t="s">
        <v>433</v>
      </c>
      <c r="H220" s="190">
        <v>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82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1651</v>
      </c>
    </row>
    <row r="221" s="2" customFormat="1" ht="16.5" customHeight="1">
      <c r="A221" s="34"/>
      <c r="B221" s="185"/>
      <c r="C221" s="186" t="s">
        <v>1330</v>
      </c>
      <c r="D221" s="186" t="s">
        <v>319</v>
      </c>
      <c r="E221" s="187" t="s">
        <v>442</v>
      </c>
      <c r="F221" s="188" t="s">
        <v>443</v>
      </c>
      <c r="G221" s="189" t="s">
        <v>599</v>
      </c>
      <c r="H221" s="190">
        <v>24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82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1652</v>
      </c>
    </row>
    <row r="222" s="2" customFormat="1" ht="24.15" customHeight="1">
      <c r="A222" s="34"/>
      <c r="B222" s="185"/>
      <c r="C222" s="200" t="s">
        <v>1334</v>
      </c>
      <c r="D222" s="200" t="s">
        <v>353</v>
      </c>
      <c r="E222" s="201" t="s">
        <v>1653</v>
      </c>
      <c r="F222" s="202" t="s">
        <v>1654</v>
      </c>
      <c r="G222" s="203" t="s">
        <v>440</v>
      </c>
      <c r="H222" s="204">
        <v>1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271</v>
      </c>
      <c r="AT222" s="198" t="s">
        <v>353</v>
      </c>
      <c r="AU222" s="198" t="s">
        <v>82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1655</v>
      </c>
    </row>
    <row r="223" s="2" customFormat="1" ht="16.5" customHeight="1">
      <c r="A223" s="34"/>
      <c r="B223" s="185"/>
      <c r="C223" s="186" t="s">
        <v>1336</v>
      </c>
      <c r="D223" s="186" t="s">
        <v>319</v>
      </c>
      <c r="E223" s="187" t="s">
        <v>445</v>
      </c>
      <c r="F223" s="188" t="s">
        <v>446</v>
      </c>
      <c r="G223" s="189" t="s">
        <v>429</v>
      </c>
      <c r="H223" s="190">
        <v>24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82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1656</v>
      </c>
    </row>
    <row r="224" s="2" customFormat="1" ht="16.5" customHeight="1">
      <c r="A224" s="34"/>
      <c r="B224" s="185"/>
      <c r="C224" s="186" t="s">
        <v>1340</v>
      </c>
      <c r="D224" s="186" t="s">
        <v>319</v>
      </c>
      <c r="E224" s="187" t="s">
        <v>1657</v>
      </c>
      <c r="F224" s="188" t="s">
        <v>439</v>
      </c>
      <c r="G224" s="189" t="s">
        <v>433</v>
      </c>
      <c r="H224" s="190">
        <v>1</v>
      </c>
      <c r="I224" s="191"/>
      <c r="J224" s="192">
        <f>ROUND(I224*H224,2)</f>
        <v>0</v>
      </c>
      <c r="K224" s="193"/>
      <c r="L224" s="35"/>
      <c r="M224" s="211" t="s">
        <v>1</v>
      </c>
      <c r="N224" s="212" t="s">
        <v>41</v>
      </c>
      <c r="O224" s="213"/>
      <c r="P224" s="214">
        <f>O224*H224</f>
        <v>0</v>
      </c>
      <c r="Q224" s="214">
        <v>0</v>
      </c>
      <c r="R224" s="214">
        <f>Q224*H224</f>
        <v>0</v>
      </c>
      <c r="S224" s="214">
        <v>0</v>
      </c>
      <c r="T224" s="215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82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1658</v>
      </c>
    </row>
    <row r="225" s="2" customFormat="1" ht="6.96" customHeight="1">
      <c r="A225" s="34"/>
      <c r="B225" s="61"/>
      <c r="C225" s="62"/>
      <c r="D225" s="62"/>
      <c r="E225" s="62"/>
      <c r="F225" s="62"/>
      <c r="G225" s="62"/>
      <c r="H225" s="62"/>
      <c r="I225" s="62"/>
      <c r="J225" s="62"/>
      <c r="K225" s="62"/>
      <c r="L225" s="35"/>
      <c r="M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</row>
  </sheetData>
  <autoFilter ref="C129:K22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1659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1660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ROUND((SUM(BE146:BE278)),  2)</f>
        <v>0</v>
      </c>
      <c r="G37" s="138"/>
      <c r="H37" s="138"/>
      <c r="I37" s="139">
        <v>0.20000000000000001</v>
      </c>
      <c r="J37" s="137">
        <f>ROUND(((SUM(BE146:BE278))*I37),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ROUND((SUM(BF146:BF278)),  2)</f>
        <v>0</v>
      </c>
      <c r="G38" s="138"/>
      <c r="H38" s="138"/>
      <c r="I38" s="139">
        <v>0.20000000000000001</v>
      </c>
      <c r="J38" s="137">
        <f>ROUND(((SUM(BF146:BF278))*I38),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ROUND((SUM(BG146:BG278)),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ROUND((SUM(BH146:BH278)),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ROUND((SUM(BI146:BI278)),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1659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SO-2.3_AA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1059</v>
      </c>
      <c r="E104" s="159"/>
      <c r="F104" s="159"/>
      <c r="G104" s="159"/>
      <c r="H104" s="159"/>
      <c r="I104" s="159"/>
      <c r="J104" s="160">
        <f>J168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536</v>
      </c>
      <c r="E105" s="159"/>
      <c r="F105" s="159"/>
      <c r="G105" s="159"/>
      <c r="H105" s="159"/>
      <c r="I105" s="159"/>
      <c r="J105" s="160">
        <f>J170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1060</v>
      </c>
      <c r="E106" s="159"/>
      <c r="F106" s="159"/>
      <c r="G106" s="159"/>
      <c r="H106" s="159"/>
      <c r="I106" s="159"/>
      <c r="J106" s="160">
        <f>J173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537</v>
      </c>
      <c r="E107" s="159"/>
      <c r="F107" s="159"/>
      <c r="G107" s="159"/>
      <c r="H107" s="159"/>
      <c r="I107" s="159"/>
      <c r="J107" s="160">
        <f>J182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538</v>
      </c>
      <c r="E108" s="159"/>
      <c r="F108" s="159"/>
      <c r="G108" s="159"/>
      <c r="H108" s="159"/>
      <c r="I108" s="159"/>
      <c r="J108" s="160">
        <f>J191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539</v>
      </c>
      <c r="E109" s="155"/>
      <c r="F109" s="155"/>
      <c r="G109" s="155"/>
      <c r="H109" s="155"/>
      <c r="I109" s="155"/>
      <c r="J109" s="156">
        <f>J193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540</v>
      </c>
      <c r="E110" s="159"/>
      <c r="F110" s="159"/>
      <c r="G110" s="159"/>
      <c r="H110" s="159"/>
      <c r="I110" s="159"/>
      <c r="J110" s="160">
        <f>J194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53"/>
      <c r="C111" s="9"/>
      <c r="D111" s="154" t="s">
        <v>541</v>
      </c>
      <c r="E111" s="155"/>
      <c r="F111" s="155"/>
      <c r="G111" s="155"/>
      <c r="H111" s="155"/>
      <c r="I111" s="155"/>
      <c r="J111" s="156">
        <f>J196</f>
        <v>0</v>
      </c>
      <c r="K111" s="9"/>
      <c r="L111" s="153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7"/>
      <c r="C112" s="10"/>
      <c r="D112" s="158" t="s">
        <v>542</v>
      </c>
      <c r="E112" s="159"/>
      <c r="F112" s="159"/>
      <c r="G112" s="159"/>
      <c r="H112" s="159"/>
      <c r="I112" s="159"/>
      <c r="J112" s="160">
        <f>J197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1661</v>
      </c>
      <c r="E113" s="159"/>
      <c r="F113" s="159"/>
      <c r="G113" s="159"/>
      <c r="H113" s="159"/>
      <c r="I113" s="159"/>
      <c r="J113" s="160">
        <f>J202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543</v>
      </c>
      <c r="E114" s="159"/>
      <c r="F114" s="159"/>
      <c r="G114" s="159"/>
      <c r="H114" s="159"/>
      <c r="I114" s="159"/>
      <c r="J114" s="160">
        <f>J208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687</v>
      </c>
      <c r="E115" s="159"/>
      <c r="F115" s="159"/>
      <c r="G115" s="159"/>
      <c r="H115" s="159"/>
      <c r="I115" s="159"/>
      <c r="J115" s="160">
        <f>J232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688</v>
      </c>
      <c r="E116" s="159"/>
      <c r="F116" s="159"/>
      <c r="G116" s="159"/>
      <c r="H116" s="159"/>
      <c r="I116" s="159"/>
      <c r="J116" s="160">
        <f>J244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544</v>
      </c>
      <c r="E117" s="159"/>
      <c r="F117" s="159"/>
      <c r="G117" s="159"/>
      <c r="H117" s="159"/>
      <c r="I117" s="159"/>
      <c r="J117" s="160">
        <f>J248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1662</v>
      </c>
      <c r="E118" s="159"/>
      <c r="F118" s="159"/>
      <c r="G118" s="159"/>
      <c r="H118" s="159"/>
      <c r="I118" s="159"/>
      <c r="J118" s="160">
        <f>J264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1663</v>
      </c>
      <c r="E119" s="159"/>
      <c r="F119" s="159"/>
      <c r="G119" s="159"/>
      <c r="H119" s="159"/>
      <c r="I119" s="159"/>
      <c r="J119" s="160">
        <f>J266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1664</v>
      </c>
      <c r="E120" s="159"/>
      <c r="F120" s="159"/>
      <c r="G120" s="159"/>
      <c r="H120" s="159"/>
      <c r="I120" s="159"/>
      <c r="J120" s="160">
        <f>J270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1064</v>
      </c>
      <c r="E121" s="159"/>
      <c r="F121" s="159"/>
      <c r="G121" s="159"/>
      <c r="H121" s="159"/>
      <c r="I121" s="159"/>
      <c r="J121" s="160">
        <f>J274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53"/>
      <c r="C122" s="9"/>
      <c r="D122" s="154" t="s">
        <v>689</v>
      </c>
      <c r="E122" s="155"/>
      <c r="F122" s="155"/>
      <c r="G122" s="155"/>
      <c r="H122" s="155"/>
      <c r="I122" s="155"/>
      <c r="J122" s="156">
        <f>J277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303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15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31" t="str">
        <f>E7</f>
        <v>Archeoskanzen Bojná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287</v>
      </c>
      <c r="L133" s="18"/>
    </row>
    <row r="134" s="1" customFormat="1" ht="16.5" customHeight="1">
      <c r="B134" s="18"/>
      <c r="E134" s="131" t="s">
        <v>909</v>
      </c>
      <c r="F134" s="1"/>
      <c r="G134" s="1"/>
      <c r="H134" s="1"/>
      <c r="L134" s="18"/>
    </row>
    <row r="135" s="1" customFormat="1" ht="12" customHeight="1">
      <c r="B135" s="18"/>
      <c r="C135" s="28" t="s">
        <v>289</v>
      </c>
      <c r="L135" s="18"/>
    </row>
    <row r="136" s="2" customFormat="1" ht="16.5" customHeight="1">
      <c r="A136" s="34"/>
      <c r="B136" s="35"/>
      <c r="C136" s="34"/>
      <c r="D136" s="34"/>
      <c r="E136" s="132" t="s">
        <v>1659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291</v>
      </c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6.5" customHeight="1">
      <c r="A138" s="34"/>
      <c r="B138" s="35"/>
      <c r="C138" s="34"/>
      <c r="D138" s="34"/>
      <c r="E138" s="68" t="str">
        <f>E13</f>
        <v>SO-2.3_AA - Architektonicko stavebné riešenie, statika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19</v>
      </c>
      <c r="D140" s="34"/>
      <c r="E140" s="34"/>
      <c r="F140" s="23" t="str">
        <f>F16</f>
        <v>okrajová časť obce Bojná</v>
      </c>
      <c r="G140" s="34"/>
      <c r="H140" s="34"/>
      <c r="I140" s="28" t="s">
        <v>21</v>
      </c>
      <c r="J140" s="70" t="str">
        <f>IF(J16="","",J16)</f>
        <v>19. 6. 2024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40.05" customHeight="1">
      <c r="A142" s="34"/>
      <c r="B142" s="35"/>
      <c r="C142" s="28" t="s">
        <v>23</v>
      </c>
      <c r="D142" s="34"/>
      <c r="E142" s="34"/>
      <c r="F142" s="23" t="str">
        <f>E19</f>
        <v>Obec Bojná, 201 Bojná, 956 01 Bojná</v>
      </c>
      <c r="G142" s="34"/>
      <c r="H142" s="34"/>
      <c r="I142" s="28" t="s">
        <v>29</v>
      </c>
      <c r="J142" s="32" t="str">
        <f>E25</f>
        <v>Projekt design s.r.o., Brezová 89/1B, Tovarníky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27</v>
      </c>
      <c r="D143" s="34"/>
      <c r="E143" s="34"/>
      <c r="F143" s="23" t="str">
        <f>IF(E22="","",E22)</f>
        <v>Vyplň údaj</v>
      </c>
      <c r="G143" s="34"/>
      <c r="H143" s="34"/>
      <c r="I143" s="28" t="s">
        <v>32</v>
      </c>
      <c r="J143" s="32" t="str">
        <f>E28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0.32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11" customFormat="1" ht="29.28" customHeight="1">
      <c r="A145" s="161"/>
      <c r="B145" s="162"/>
      <c r="C145" s="163" t="s">
        <v>304</v>
      </c>
      <c r="D145" s="164" t="s">
        <v>60</v>
      </c>
      <c r="E145" s="164" t="s">
        <v>56</v>
      </c>
      <c r="F145" s="164" t="s">
        <v>57</v>
      </c>
      <c r="G145" s="164" t="s">
        <v>305</v>
      </c>
      <c r="H145" s="164" t="s">
        <v>306</v>
      </c>
      <c r="I145" s="164" t="s">
        <v>307</v>
      </c>
      <c r="J145" s="165" t="s">
        <v>295</v>
      </c>
      <c r="K145" s="166" t="s">
        <v>308</v>
      </c>
      <c r="L145" s="167"/>
      <c r="M145" s="87" t="s">
        <v>1</v>
      </c>
      <c r="N145" s="88" t="s">
        <v>39</v>
      </c>
      <c r="O145" s="88" t="s">
        <v>309</v>
      </c>
      <c r="P145" s="88" t="s">
        <v>310</v>
      </c>
      <c r="Q145" s="88" t="s">
        <v>311</v>
      </c>
      <c r="R145" s="88" t="s">
        <v>312</v>
      </c>
      <c r="S145" s="88" t="s">
        <v>313</v>
      </c>
      <c r="T145" s="89" t="s">
        <v>314</v>
      </c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</row>
    <row r="146" s="2" customFormat="1" ht="22.8" customHeight="1">
      <c r="A146" s="34"/>
      <c r="B146" s="35"/>
      <c r="C146" s="94" t="s">
        <v>296</v>
      </c>
      <c r="D146" s="34"/>
      <c r="E146" s="34"/>
      <c r="F146" s="34"/>
      <c r="G146" s="34"/>
      <c r="H146" s="34"/>
      <c r="I146" s="34"/>
      <c r="J146" s="168">
        <f>BK146</f>
        <v>0</v>
      </c>
      <c r="K146" s="34"/>
      <c r="L146" s="35"/>
      <c r="M146" s="90"/>
      <c r="N146" s="74"/>
      <c r="O146" s="91"/>
      <c r="P146" s="169">
        <f>P147+P193+P196+P277</f>
        <v>0</v>
      </c>
      <c r="Q146" s="91"/>
      <c r="R146" s="169">
        <f>R147+R193+R196+R277</f>
        <v>37456.304472000003</v>
      </c>
      <c r="S146" s="91"/>
      <c r="T146" s="170">
        <f>T147+T193+T196+T277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74</v>
      </c>
      <c r="AU146" s="15" t="s">
        <v>297</v>
      </c>
      <c r="BK146" s="171">
        <f>BK147+BK193+BK196+BK277</f>
        <v>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546</v>
      </c>
      <c r="F147" s="174" t="s">
        <v>547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P148+P155+P168+P170+P173+P182+P191</f>
        <v>0</v>
      </c>
      <c r="Q147" s="178"/>
      <c r="R147" s="179">
        <f>R148+R155+R168+R170+R173+R182+R191</f>
        <v>27519.705115000004</v>
      </c>
      <c r="S147" s="178"/>
      <c r="T147" s="180">
        <f>T148+T155+T168+T170+T173+T182+T191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317</v>
      </c>
      <c r="BK147" s="182">
        <f>BK148+BK155+BK168+BK170+BK173+BK182+BK191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82</v>
      </c>
      <c r="F148" s="183" t="s">
        <v>548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SUM(P149:P154)</f>
        <v>0</v>
      </c>
      <c r="Q148" s="178"/>
      <c r="R148" s="179">
        <f>SUM(R149:R154)</f>
        <v>0</v>
      </c>
      <c r="S148" s="178"/>
      <c r="T148" s="180">
        <f>SUM(T149:T154)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SUM(BK149:BK154)</f>
        <v>0</v>
      </c>
    </row>
    <row r="149" s="2" customFormat="1" ht="37.8" customHeight="1">
      <c r="A149" s="34"/>
      <c r="B149" s="185"/>
      <c r="C149" s="186" t="s">
        <v>82</v>
      </c>
      <c r="D149" s="186" t="s">
        <v>319</v>
      </c>
      <c r="E149" s="187" t="s">
        <v>690</v>
      </c>
      <c r="F149" s="188" t="s">
        <v>691</v>
      </c>
      <c r="G149" s="189" t="s">
        <v>322</v>
      </c>
      <c r="H149" s="190">
        <v>5.2830000000000004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1665</v>
      </c>
    </row>
    <row r="150" s="2" customFormat="1" ht="24.15" customHeight="1">
      <c r="A150" s="34"/>
      <c r="B150" s="185"/>
      <c r="C150" s="186" t="s">
        <v>87</v>
      </c>
      <c r="D150" s="186" t="s">
        <v>319</v>
      </c>
      <c r="E150" s="187" t="s">
        <v>699</v>
      </c>
      <c r="F150" s="188" t="s">
        <v>916</v>
      </c>
      <c r="G150" s="189" t="s">
        <v>322</v>
      </c>
      <c r="H150" s="190">
        <v>416.05200000000002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1666</v>
      </c>
    </row>
    <row r="151" s="2" customFormat="1" ht="24.15" customHeight="1">
      <c r="A151" s="34"/>
      <c r="B151" s="185"/>
      <c r="C151" s="186" t="s">
        <v>92</v>
      </c>
      <c r="D151" s="186" t="s">
        <v>319</v>
      </c>
      <c r="E151" s="187" t="s">
        <v>702</v>
      </c>
      <c r="F151" s="188" t="s">
        <v>703</v>
      </c>
      <c r="G151" s="189" t="s">
        <v>322</v>
      </c>
      <c r="H151" s="190">
        <v>118.872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1667</v>
      </c>
    </row>
    <row r="152" s="2" customFormat="1" ht="37.8" customHeight="1">
      <c r="A152" s="34"/>
      <c r="B152" s="185"/>
      <c r="C152" s="186" t="s">
        <v>259</v>
      </c>
      <c r="D152" s="186" t="s">
        <v>319</v>
      </c>
      <c r="E152" s="187" t="s">
        <v>558</v>
      </c>
      <c r="F152" s="188" t="s">
        <v>559</v>
      </c>
      <c r="G152" s="189" t="s">
        <v>322</v>
      </c>
      <c r="H152" s="190">
        <v>416.05200000000002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1668</v>
      </c>
    </row>
    <row r="153" s="2" customFormat="1" ht="16.5" customHeight="1">
      <c r="A153" s="34"/>
      <c r="B153" s="185"/>
      <c r="C153" s="186" t="s">
        <v>262</v>
      </c>
      <c r="D153" s="186" t="s">
        <v>319</v>
      </c>
      <c r="E153" s="187" t="s">
        <v>561</v>
      </c>
      <c r="F153" s="188" t="s">
        <v>562</v>
      </c>
      <c r="G153" s="189" t="s">
        <v>322</v>
      </c>
      <c r="H153" s="190">
        <v>416.05200000000002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1669</v>
      </c>
    </row>
    <row r="154" s="2" customFormat="1" ht="24.15" customHeight="1">
      <c r="A154" s="34"/>
      <c r="B154" s="185"/>
      <c r="C154" s="186" t="s">
        <v>265</v>
      </c>
      <c r="D154" s="186" t="s">
        <v>319</v>
      </c>
      <c r="E154" s="187" t="s">
        <v>1670</v>
      </c>
      <c r="F154" s="188" t="s">
        <v>1008</v>
      </c>
      <c r="G154" s="189" t="s">
        <v>322</v>
      </c>
      <c r="H154" s="190">
        <v>209.20500000000001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1671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87</v>
      </c>
      <c r="F155" s="183" t="s">
        <v>564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SUM(P156:P167)</f>
        <v>0</v>
      </c>
      <c r="Q155" s="178"/>
      <c r="R155" s="179">
        <f>SUM(R156:R167)</f>
        <v>5421.2504039999994</v>
      </c>
      <c r="S155" s="178"/>
      <c r="T155" s="180">
        <f>SUM(T156:T167)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SUM(BK156:BK167)</f>
        <v>0</v>
      </c>
    </row>
    <row r="156" s="2" customFormat="1" ht="24.15" customHeight="1">
      <c r="A156" s="34"/>
      <c r="B156" s="185"/>
      <c r="C156" s="186" t="s">
        <v>268</v>
      </c>
      <c r="D156" s="186" t="s">
        <v>319</v>
      </c>
      <c r="E156" s="187" t="s">
        <v>1672</v>
      </c>
      <c r="F156" s="188" t="s">
        <v>1673</v>
      </c>
      <c r="G156" s="189" t="s">
        <v>375</v>
      </c>
      <c r="H156" s="190">
        <v>209.20500000000001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1674</v>
      </c>
    </row>
    <row r="157" s="2" customFormat="1" ht="24.15" customHeight="1">
      <c r="A157" s="34"/>
      <c r="B157" s="185"/>
      <c r="C157" s="186" t="s">
        <v>271</v>
      </c>
      <c r="D157" s="186" t="s">
        <v>319</v>
      </c>
      <c r="E157" s="187" t="s">
        <v>1675</v>
      </c>
      <c r="F157" s="188" t="s">
        <v>1676</v>
      </c>
      <c r="G157" s="189" t="s">
        <v>322</v>
      </c>
      <c r="H157" s="190">
        <v>2.952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6.1109999999999998</v>
      </c>
      <c r="R157" s="196">
        <f>Q157*H157</f>
        <v>18.039671999999999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1677</v>
      </c>
    </row>
    <row r="158" s="2" customFormat="1" ht="24.15" customHeight="1">
      <c r="A158" s="34"/>
      <c r="B158" s="185"/>
      <c r="C158" s="186" t="s">
        <v>274</v>
      </c>
      <c r="D158" s="186" t="s">
        <v>319</v>
      </c>
      <c r="E158" s="187" t="s">
        <v>1678</v>
      </c>
      <c r="F158" s="188" t="s">
        <v>1679</v>
      </c>
      <c r="G158" s="189" t="s">
        <v>322</v>
      </c>
      <c r="H158" s="190">
        <v>23.928000000000001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63.744</v>
      </c>
      <c r="R158" s="196">
        <f>Q158*H158</f>
        <v>1525.2664320000001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1680</v>
      </c>
    </row>
    <row r="159" s="2" customFormat="1" ht="24.15" customHeight="1">
      <c r="A159" s="34"/>
      <c r="B159" s="185"/>
      <c r="C159" s="186" t="s">
        <v>277</v>
      </c>
      <c r="D159" s="186" t="s">
        <v>319</v>
      </c>
      <c r="E159" s="187" t="s">
        <v>1102</v>
      </c>
      <c r="F159" s="188" t="s">
        <v>1681</v>
      </c>
      <c r="G159" s="189" t="s">
        <v>322</v>
      </c>
      <c r="H159" s="190">
        <v>29.878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66.093999999999994</v>
      </c>
      <c r="R159" s="196">
        <f>Q159*H159</f>
        <v>1974.7565319999999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1682</v>
      </c>
    </row>
    <row r="160" s="2" customFormat="1" ht="21.75" customHeight="1">
      <c r="A160" s="34"/>
      <c r="B160" s="185"/>
      <c r="C160" s="186" t="s">
        <v>280</v>
      </c>
      <c r="D160" s="186" t="s">
        <v>319</v>
      </c>
      <c r="E160" s="187" t="s">
        <v>1683</v>
      </c>
      <c r="F160" s="188" t="s">
        <v>1684</v>
      </c>
      <c r="G160" s="189" t="s">
        <v>375</v>
      </c>
      <c r="H160" s="190">
        <v>15.75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0.010999999999999999</v>
      </c>
      <c r="R160" s="196">
        <f>Q160*H160</f>
        <v>0.17324999999999999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1685</v>
      </c>
    </row>
    <row r="161" s="2" customFormat="1" ht="21.75" customHeight="1">
      <c r="A161" s="34"/>
      <c r="B161" s="185"/>
      <c r="C161" s="186" t="s">
        <v>358</v>
      </c>
      <c r="D161" s="186" t="s">
        <v>319</v>
      </c>
      <c r="E161" s="187" t="s">
        <v>1686</v>
      </c>
      <c r="F161" s="188" t="s">
        <v>729</v>
      </c>
      <c r="G161" s="189" t="s">
        <v>375</v>
      </c>
      <c r="H161" s="190">
        <v>15.75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1687</v>
      </c>
    </row>
    <row r="162" s="2" customFormat="1" ht="16.5" customHeight="1">
      <c r="A162" s="34"/>
      <c r="B162" s="185"/>
      <c r="C162" s="186" t="s">
        <v>362</v>
      </c>
      <c r="D162" s="186" t="s">
        <v>319</v>
      </c>
      <c r="E162" s="187" t="s">
        <v>1688</v>
      </c>
      <c r="F162" s="188" t="s">
        <v>1689</v>
      </c>
      <c r="G162" s="189" t="s">
        <v>356</v>
      </c>
      <c r="H162" s="190">
        <v>1.268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1.5249999999999999</v>
      </c>
      <c r="R162" s="196">
        <f>Q162*H162</f>
        <v>1.9337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1690</v>
      </c>
    </row>
    <row r="163" s="2" customFormat="1" ht="24.15" customHeight="1">
      <c r="A163" s="34"/>
      <c r="B163" s="185"/>
      <c r="C163" s="186" t="s">
        <v>364</v>
      </c>
      <c r="D163" s="186" t="s">
        <v>319</v>
      </c>
      <c r="E163" s="187" t="s">
        <v>565</v>
      </c>
      <c r="F163" s="188" t="s">
        <v>1691</v>
      </c>
      <c r="G163" s="189" t="s">
        <v>322</v>
      </c>
      <c r="H163" s="190">
        <v>29.209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64.606999999999999</v>
      </c>
      <c r="R163" s="196">
        <f>Q163*H163</f>
        <v>1887.105863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1692</v>
      </c>
    </row>
    <row r="164" s="2" customFormat="1" ht="24.15" customHeight="1">
      <c r="A164" s="34"/>
      <c r="B164" s="185"/>
      <c r="C164" s="186" t="s">
        <v>368</v>
      </c>
      <c r="D164" s="186" t="s">
        <v>319</v>
      </c>
      <c r="E164" s="187" t="s">
        <v>734</v>
      </c>
      <c r="F164" s="188" t="s">
        <v>1693</v>
      </c>
      <c r="G164" s="189" t="s">
        <v>322</v>
      </c>
      <c r="H164" s="190">
        <v>0.80900000000000005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1.788</v>
      </c>
      <c r="R164" s="196">
        <f>Q164*H164</f>
        <v>1.4464920000000001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1694</v>
      </c>
    </row>
    <row r="165" s="2" customFormat="1" ht="16.5" customHeight="1">
      <c r="A165" s="34"/>
      <c r="B165" s="185"/>
      <c r="C165" s="186" t="s">
        <v>372</v>
      </c>
      <c r="D165" s="186" t="s">
        <v>319</v>
      </c>
      <c r="E165" s="187" t="s">
        <v>737</v>
      </c>
      <c r="F165" s="188" t="s">
        <v>738</v>
      </c>
      <c r="G165" s="189" t="s">
        <v>375</v>
      </c>
      <c r="H165" s="190">
        <v>123.984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0.083000000000000004</v>
      </c>
      <c r="R165" s="196">
        <f>Q165*H165</f>
        <v>10.290672000000001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1695</v>
      </c>
    </row>
    <row r="166" s="2" customFormat="1" ht="16.5" customHeight="1">
      <c r="A166" s="34"/>
      <c r="B166" s="185"/>
      <c r="C166" s="186" t="s">
        <v>377</v>
      </c>
      <c r="D166" s="186" t="s">
        <v>319</v>
      </c>
      <c r="E166" s="187" t="s">
        <v>740</v>
      </c>
      <c r="F166" s="188" t="s">
        <v>741</v>
      </c>
      <c r="G166" s="189" t="s">
        <v>375</v>
      </c>
      <c r="H166" s="190">
        <v>123.984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1696</v>
      </c>
    </row>
    <row r="167" s="2" customFormat="1" ht="16.5" customHeight="1">
      <c r="A167" s="34"/>
      <c r="B167" s="185"/>
      <c r="C167" s="186" t="s">
        <v>383</v>
      </c>
      <c r="D167" s="186" t="s">
        <v>319</v>
      </c>
      <c r="E167" s="187" t="s">
        <v>743</v>
      </c>
      <c r="F167" s="188" t="s">
        <v>1697</v>
      </c>
      <c r="G167" s="189" t="s">
        <v>356</v>
      </c>
      <c r="H167" s="190">
        <v>1.4810000000000001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1.5109999999999999</v>
      </c>
      <c r="R167" s="196">
        <f>Q167*H167</f>
        <v>2.2377910000000001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1698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92</v>
      </c>
      <c r="F168" s="183" t="s">
        <v>1125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P169</f>
        <v>0</v>
      </c>
      <c r="Q168" s="178"/>
      <c r="R168" s="179">
        <f>R169</f>
        <v>0.63</v>
      </c>
      <c r="S168" s="178"/>
      <c r="T168" s="18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82</v>
      </c>
      <c r="AT168" s="181" t="s">
        <v>74</v>
      </c>
      <c r="AU168" s="181" t="s">
        <v>82</v>
      </c>
      <c r="AY168" s="173" t="s">
        <v>317</v>
      </c>
      <c r="BK168" s="182">
        <f>BK169</f>
        <v>0</v>
      </c>
    </row>
    <row r="169" s="2" customFormat="1" ht="16.5" customHeight="1">
      <c r="A169" s="34"/>
      <c r="B169" s="185"/>
      <c r="C169" s="186" t="s">
        <v>385</v>
      </c>
      <c r="D169" s="186" t="s">
        <v>319</v>
      </c>
      <c r="E169" s="187" t="s">
        <v>1699</v>
      </c>
      <c r="F169" s="188" t="s">
        <v>1700</v>
      </c>
      <c r="G169" s="189" t="s">
        <v>1701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0.63</v>
      </c>
      <c r="R169" s="196">
        <f>Q169*H169</f>
        <v>0.63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1702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259</v>
      </c>
      <c r="F170" s="183" t="s">
        <v>568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SUM(P171:P172)</f>
        <v>0</v>
      </c>
      <c r="Q170" s="178"/>
      <c r="R170" s="179">
        <f>SUM(R171:R172)</f>
        <v>3328.4861709999996</v>
      </c>
      <c r="S170" s="178"/>
      <c r="T170" s="180">
        <f>SUM(T171:T172)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SUM(BK171:BK172)</f>
        <v>0</v>
      </c>
    </row>
    <row r="171" s="2" customFormat="1" ht="33" customHeight="1">
      <c r="A171" s="34"/>
      <c r="B171" s="185"/>
      <c r="C171" s="186" t="s">
        <v>7</v>
      </c>
      <c r="D171" s="186" t="s">
        <v>319</v>
      </c>
      <c r="E171" s="187" t="s">
        <v>1703</v>
      </c>
      <c r="F171" s="188" t="s">
        <v>1704</v>
      </c>
      <c r="G171" s="189" t="s">
        <v>322</v>
      </c>
      <c r="H171" s="190">
        <v>18.716999999999999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39.070999999999998</v>
      </c>
      <c r="R171" s="196">
        <f>Q171*H171</f>
        <v>731.29190699999992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1705</v>
      </c>
    </row>
    <row r="172" s="2" customFormat="1" ht="44.25" customHeight="1">
      <c r="A172" s="34"/>
      <c r="B172" s="185"/>
      <c r="C172" s="186" t="s">
        <v>388</v>
      </c>
      <c r="D172" s="186" t="s">
        <v>319</v>
      </c>
      <c r="E172" s="187" t="s">
        <v>1706</v>
      </c>
      <c r="F172" s="188" t="s">
        <v>1707</v>
      </c>
      <c r="G172" s="189" t="s">
        <v>375</v>
      </c>
      <c r="H172" s="190">
        <v>47.985999999999997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54.124000000000002</v>
      </c>
      <c r="R172" s="196">
        <f>Q172*H172</f>
        <v>2597.1942639999997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1708</v>
      </c>
    </row>
    <row r="173" s="12" customFormat="1" ht="22.8" customHeight="1">
      <c r="A173" s="12"/>
      <c r="B173" s="172"/>
      <c r="C173" s="12"/>
      <c r="D173" s="173" t="s">
        <v>74</v>
      </c>
      <c r="E173" s="183" t="s">
        <v>265</v>
      </c>
      <c r="F173" s="183" t="s">
        <v>1211</v>
      </c>
      <c r="G173" s="12"/>
      <c r="H173" s="12"/>
      <c r="I173" s="175"/>
      <c r="J173" s="184">
        <f>BK173</f>
        <v>0</v>
      </c>
      <c r="K173" s="12"/>
      <c r="L173" s="172"/>
      <c r="M173" s="177"/>
      <c r="N173" s="178"/>
      <c r="O173" s="178"/>
      <c r="P173" s="179">
        <f>SUM(P174:P181)</f>
        <v>0</v>
      </c>
      <c r="Q173" s="178"/>
      <c r="R173" s="179">
        <f>SUM(R174:R181)</f>
        <v>14169.8945</v>
      </c>
      <c r="S173" s="178"/>
      <c r="T173" s="180">
        <f>SUM(T174:T181)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82</v>
      </c>
      <c r="AY173" s="173" t="s">
        <v>317</v>
      </c>
      <c r="BK173" s="182">
        <f>SUM(BK174:BK181)</f>
        <v>0</v>
      </c>
    </row>
    <row r="174" s="2" customFormat="1" ht="24.15" customHeight="1">
      <c r="A174" s="34"/>
      <c r="B174" s="185"/>
      <c r="C174" s="186" t="s">
        <v>392</v>
      </c>
      <c r="D174" s="186" t="s">
        <v>319</v>
      </c>
      <c r="E174" s="187" t="s">
        <v>1709</v>
      </c>
      <c r="F174" s="188" t="s">
        <v>1710</v>
      </c>
      <c r="G174" s="189" t="s">
        <v>1711</v>
      </c>
      <c r="H174" s="190">
        <v>11.464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1712</v>
      </c>
    </row>
    <row r="175" s="2" customFormat="1" ht="21.75" customHeight="1">
      <c r="A175" s="34"/>
      <c r="B175" s="185"/>
      <c r="C175" s="200" t="s">
        <v>396</v>
      </c>
      <c r="D175" s="200" t="s">
        <v>353</v>
      </c>
      <c r="E175" s="201" t="s">
        <v>1713</v>
      </c>
      <c r="F175" s="202" t="s">
        <v>1714</v>
      </c>
      <c r="G175" s="203" t="s">
        <v>583</v>
      </c>
      <c r="H175" s="204">
        <v>60.950000000000003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271</v>
      </c>
      <c r="AT175" s="198" t="s">
        <v>353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1715</v>
      </c>
    </row>
    <row r="176" s="2" customFormat="1" ht="21.75" customHeight="1">
      <c r="A176" s="34"/>
      <c r="B176" s="185"/>
      <c r="C176" s="186" t="s">
        <v>398</v>
      </c>
      <c r="D176" s="186" t="s">
        <v>319</v>
      </c>
      <c r="E176" s="187" t="s">
        <v>1716</v>
      </c>
      <c r="F176" s="188" t="s">
        <v>1717</v>
      </c>
      <c r="G176" s="189" t="s">
        <v>375</v>
      </c>
      <c r="H176" s="190">
        <v>949.67200000000003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0.075999999999999998</v>
      </c>
      <c r="R176" s="196">
        <f>Q176*H176</f>
        <v>72.175072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1718</v>
      </c>
    </row>
    <row r="177" s="2" customFormat="1" ht="44.25" customHeight="1">
      <c r="A177" s="34"/>
      <c r="B177" s="185"/>
      <c r="C177" s="186" t="s">
        <v>402</v>
      </c>
      <c r="D177" s="186" t="s">
        <v>319</v>
      </c>
      <c r="E177" s="187" t="s">
        <v>1719</v>
      </c>
      <c r="F177" s="188" t="s">
        <v>1720</v>
      </c>
      <c r="G177" s="189" t="s">
        <v>322</v>
      </c>
      <c r="H177" s="190">
        <v>140.249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98.022000000000006</v>
      </c>
      <c r="R177" s="196">
        <f>Q177*H177</f>
        <v>13747.487478000001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1721</v>
      </c>
    </row>
    <row r="178" s="2" customFormat="1" ht="24.15" customHeight="1">
      <c r="A178" s="34"/>
      <c r="B178" s="185"/>
      <c r="C178" s="186" t="s">
        <v>408</v>
      </c>
      <c r="D178" s="186" t="s">
        <v>319</v>
      </c>
      <c r="E178" s="187" t="s">
        <v>1722</v>
      </c>
      <c r="F178" s="188" t="s">
        <v>1723</v>
      </c>
      <c r="G178" s="189" t="s">
        <v>375</v>
      </c>
      <c r="H178" s="190">
        <v>53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1724</v>
      </c>
    </row>
    <row r="179" s="2" customFormat="1" ht="24.15" customHeight="1">
      <c r="A179" s="34"/>
      <c r="B179" s="185"/>
      <c r="C179" s="186" t="s">
        <v>410</v>
      </c>
      <c r="D179" s="186" t="s">
        <v>319</v>
      </c>
      <c r="E179" s="187" t="s">
        <v>1725</v>
      </c>
      <c r="F179" s="188" t="s">
        <v>1726</v>
      </c>
      <c r="G179" s="189" t="s">
        <v>375</v>
      </c>
      <c r="H179" s="190">
        <v>53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1727</v>
      </c>
    </row>
    <row r="180" s="2" customFormat="1" ht="24.15" customHeight="1">
      <c r="A180" s="34"/>
      <c r="B180" s="185"/>
      <c r="C180" s="186" t="s">
        <v>412</v>
      </c>
      <c r="D180" s="186" t="s">
        <v>319</v>
      </c>
      <c r="E180" s="187" t="s">
        <v>1728</v>
      </c>
      <c r="F180" s="188" t="s">
        <v>1729</v>
      </c>
      <c r="G180" s="189" t="s">
        <v>375</v>
      </c>
      <c r="H180" s="190">
        <v>55.649999999999999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5.843</v>
      </c>
      <c r="R180" s="196">
        <f>Q180*H180</f>
        <v>325.16294999999997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1730</v>
      </c>
    </row>
    <row r="181" s="2" customFormat="1" ht="24.15" customHeight="1">
      <c r="A181" s="34"/>
      <c r="B181" s="185"/>
      <c r="C181" s="186" t="s">
        <v>414</v>
      </c>
      <c r="D181" s="186" t="s">
        <v>319</v>
      </c>
      <c r="E181" s="187" t="s">
        <v>1731</v>
      </c>
      <c r="F181" s="188" t="s">
        <v>1732</v>
      </c>
      <c r="G181" s="189" t="s">
        <v>375</v>
      </c>
      <c r="H181" s="190">
        <v>53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0.47299999999999998</v>
      </c>
      <c r="R181" s="196">
        <f>Q181*H181</f>
        <v>25.068999999999999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1733</v>
      </c>
    </row>
    <row r="182" s="12" customFormat="1" ht="22.8" customHeight="1">
      <c r="A182" s="12"/>
      <c r="B182" s="172"/>
      <c r="C182" s="12"/>
      <c r="D182" s="173" t="s">
        <v>74</v>
      </c>
      <c r="E182" s="183" t="s">
        <v>274</v>
      </c>
      <c r="F182" s="183" t="s">
        <v>585</v>
      </c>
      <c r="G182" s="12"/>
      <c r="H182" s="12"/>
      <c r="I182" s="175"/>
      <c r="J182" s="184">
        <f>BK182</f>
        <v>0</v>
      </c>
      <c r="K182" s="12"/>
      <c r="L182" s="172"/>
      <c r="M182" s="177"/>
      <c r="N182" s="178"/>
      <c r="O182" s="178"/>
      <c r="P182" s="179">
        <f>SUM(P183:P190)</f>
        <v>0</v>
      </c>
      <c r="Q182" s="178"/>
      <c r="R182" s="179">
        <f>SUM(R183:R190)</f>
        <v>4599.4440400000003</v>
      </c>
      <c r="S182" s="178"/>
      <c r="T182" s="180">
        <f>SUM(T183:T190)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82</v>
      </c>
      <c r="AT182" s="181" t="s">
        <v>74</v>
      </c>
      <c r="AU182" s="181" t="s">
        <v>82</v>
      </c>
      <c r="AY182" s="173" t="s">
        <v>317</v>
      </c>
      <c r="BK182" s="182">
        <f>SUM(BK183:BK190)</f>
        <v>0</v>
      </c>
    </row>
    <row r="183" s="2" customFormat="1" ht="24.15" customHeight="1">
      <c r="A183" s="34"/>
      <c r="B183" s="185"/>
      <c r="C183" s="186" t="s">
        <v>416</v>
      </c>
      <c r="D183" s="186" t="s">
        <v>319</v>
      </c>
      <c r="E183" s="187" t="s">
        <v>1734</v>
      </c>
      <c r="F183" s="188" t="s">
        <v>1735</v>
      </c>
      <c r="G183" s="189" t="s">
        <v>648</v>
      </c>
      <c r="H183" s="190">
        <v>24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0.050999999999999997</v>
      </c>
      <c r="R183" s="196">
        <f>Q183*H183</f>
        <v>1.224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1736</v>
      </c>
    </row>
    <row r="184" s="2" customFormat="1" ht="24.15" customHeight="1">
      <c r="A184" s="34"/>
      <c r="B184" s="185"/>
      <c r="C184" s="186" t="s">
        <v>418</v>
      </c>
      <c r="D184" s="186" t="s">
        <v>319</v>
      </c>
      <c r="E184" s="187" t="s">
        <v>768</v>
      </c>
      <c r="F184" s="188" t="s">
        <v>769</v>
      </c>
      <c r="G184" s="189" t="s">
        <v>375</v>
      </c>
      <c r="H184" s="190">
        <v>303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7.7930000000000001</v>
      </c>
      <c r="R184" s="196">
        <f>Q184*H184</f>
        <v>2361.279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1737</v>
      </c>
    </row>
    <row r="185" s="2" customFormat="1" ht="24.15" customHeight="1">
      <c r="A185" s="34"/>
      <c r="B185" s="185"/>
      <c r="C185" s="186" t="s">
        <v>529</v>
      </c>
      <c r="D185" s="186" t="s">
        <v>319</v>
      </c>
      <c r="E185" s="187" t="s">
        <v>1738</v>
      </c>
      <c r="F185" s="188" t="s">
        <v>1739</v>
      </c>
      <c r="G185" s="189" t="s">
        <v>375</v>
      </c>
      <c r="H185" s="190">
        <v>303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7.242</v>
      </c>
      <c r="R185" s="196">
        <f>Q185*H185</f>
        <v>2194.326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1740</v>
      </c>
    </row>
    <row r="186" s="2" customFormat="1" ht="33" customHeight="1">
      <c r="A186" s="34"/>
      <c r="B186" s="185"/>
      <c r="C186" s="186" t="s">
        <v>780</v>
      </c>
      <c r="D186" s="186" t="s">
        <v>319</v>
      </c>
      <c r="E186" s="187" t="s">
        <v>1741</v>
      </c>
      <c r="F186" s="188" t="s">
        <v>1742</v>
      </c>
      <c r="G186" s="189" t="s">
        <v>375</v>
      </c>
      <c r="H186" s="190">
        <v>606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1743</v>
      </c>
    </row>
    <row r="187" s="2" customFormat="1" ht="24.15" customHeight="1">
      <c r="A187" s="34"/>
      <c r="B187" s="185"/>
      <c r="C187" s="186" t="s">
        <v>784</v>
      </c>
      <c r="D187" s="186" t="s">
        <v>319</v>
      </c>
      <c r="E187" s="187" t="s">
        <v>1744</v>
      </c>
      <c r="F187" s="188" t="s">
        <v>1745</v>
      </c>
      <c r="G187" s="189" t="s">
        <v>375</v>
      </c>
      <c r="H187" s="190">
        <v>67.760000000000005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0.104</v>
      </c>
      <c r="R187" s="196">
        <f>Q187*H187</f>
        <v>7.04704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1746</v>
      </c>
    </row>
    <row r="188" s="2" customFormat="1" ht="24.15" customHeight="1">
      <c r="A188" s="34"/>
      <c r="B188" s="185"/>
      <c r="C188" s="186" t="s">
        <v>788</v>
      </c>
      <c r="D188" s="186" t="s">
        <v>319</v>
      </c>
      <c r="E188" s="187" t="s">
        <v>1747</v>
      </c>
      <c r="F188" s="188" t="s">
        <v>1748</v>
      </c>
      <c r="G188" s="189" t="s">
        <v>375</v>
      </c>
      <c r="H188" s="190">
        <v>67.400000000000006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0.41699999999999998</v>
      </c>
      <c r="R188" s="196">
        <f>Q188*H188</f>
        <v>28.105800000000002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1749</v>
      </c>
    </row>
    <row r="189" s="2" customFormat="1" ht="16.5" customHeight="1">
      <c r="A189" s="34"/>
      <c r="B189" s="185"/>
      <c r="C189" s="186" t="s">
        <v>792</v>
      </c>
      <c r="D189" s="186" t="s">
        <v>319</v>
      </c>
      <c r="E189" s="187" t="s">
        <v>1260</v>
      </c>
      <c r="F189" s="188" t="s">
        <v>1261</v>
      </c>
      <c r="G189" s="189" t="s">
        <v>375</v>
      </c>
      <c r="H189" s="190">
        <v>303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0.014999999999999999</v>
      </c>
      <c r="R189" s="196">
        <f>Q189*H189</f>
        <v>4.5449999999999999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1750</v>
      </c>
    </row>
    <row r="190" s="2" customFormat="1" ht="24.15" customHeight="1">
      <c r="A190" s="34"/>
      <c r="B190" s="185"/>
      <c r="C190" s="186" t="s">
        <v>796</v>
      </c>
      <c r="D190" s="186" t="s">
        <v>319</v>
      </c>
      <c r="E190" s="187" t="s">
        <v>772</v>
      </c>
      <c r="F190" s="188" t="s">
        <v>773</v>
      </c>
      <c r="G190" s="189" t="s">
        <v>375</v>
      </c>
      <c r="H190" s="190">
        <v>243.09999999999999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0.012</v>
      </c>
      <c r="R190" s="196">
        <f>Q190*H190</f>
        <v>2.9171999999999998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1751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589</v>
      </c>
      <c r="F191" s="183" t="s">
        <v>590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P192</f>
        <v>0</v>
      </c>
      <c r="Q191" s="178"/>
      <c r="R191" s="179">
        <f>R192</f>
        <v>0</v>
      </c>
      <c r="S191" s="178"/>
      <c r="T191" s="180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82</v>
      </c>
      <c r="AY191" s="173" t="s">
        <v>317</v>
      </c>
      <c r="BK191" s="182">
        <f>BK192</f>
        <v>0</v>
      </c>
    </row>
    <row r="192" s="2" customFormat="1" ht="16.5" customHeight="1">
      <c r="A192" s="34"/>
      <c r="B192" s="185"/>
      <c r="C192" s="186" t="s">
        <v>800</v>
      </c>
      <c r="D192" s="186" t="s">
        <v>319</v>
      </c>
      <c r="E192" s="187" t="s">
        <v>775</v>
      </c>
      <c r="F192" s="188" t="s">
        <v>776</v>
      </c>
      <c r="G192" s="189" t="s">
        <v>356</v>
      </c>
      <c r="H192" s="190">
        <v>419.34300000000002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1752</v>
      </c>
    </row>
    <row r="193" s="12" customFormat="1" ht="25.92" customHeight="1">
      <c r="A193" s="12"/>
      <c r="B193" s="172"/>
      <c r="C193" s="12"/>
      <c r="D193" s="173" t="s">
        <v>74</v>
      </c>
      <c r="E193" s="174" t="s">
        <v>594</v>
      </c>
      <c r="F193" s="174" t="s">
        <v>595</v>
      </c>
      <c r="G193" s="12"/>
      <c r="H193" s="12"/>
      <c r="I193" s="175"/>
      <c r="J193" s="176">
        <f>BK193</f>
        <v>0</v>
      </c>
      <c r="K193" s="12"/>
      <c r="L193" s="172"/>
      <c r="M193" s="177"/>
      <c r="N193" s="178"/>
      <c r="O193" s="178"/>
      <c r="P193" s="179">
        <f>P194</f>
        <v>0</v>
      </c>
      <c r="Q193" s="178"/>
      <c r="R193" s="179">
        <f>R194</f>
        <v>0</v>
      </c>
      <c r="S193" s="178"/>
      <c r="T193" s="180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82</v>
      </c>
      <c r="AT193" s="181" t="s">
        <v>74</v>
      </c>
      <c r="AU193" s="181" t="s">
        <v>75</v>
      </c>
      <c r="AY193" s="173" t="s">
        <v>317</v>
      </c>
      <c r="BK193" s="182">
        <f>BK194</f>
        <v>0</v>
      </c>
    </row>
    <row r="194" s="12" customFormat="1" ht="22.8" customHeight="1">
      <c r="A194" s="12"/>
      <c r="B194" s="172"/>
      <c r="C194" s="12"/>
      <c r="D194" s="173" t="s">
        <v>74</v>
      </c>
      <c r="E194" s="183" t="s">
        <v>75</v>
      </c>
      <c r="F194" s="183" t="s">
        <v>596</v>
      </c>
      <c r="G194" s="12"/>
      <c r="H194" s="12"/>
      <c r="I194" s="175"/>
      <c r="J194" s="184">
        <f>BK194</f>
        <v>0</v>
      </c>
      <c r="K194" s="12"/>
      <c r="L194" s="172"/>
      <c r="M194" s="177"/>
      <c r="N194" s="178"/>
      <c r="O194" s="178"/>
      <c r="P194" s="179">
        <f>P195</f>
        <v>0</v>
      </c>
      <c r="Q194" s="178"/>
      <c r="R194" s="179">
        <f>R195</f>
        <v>0</v>
      </c>
      <c r="S194" s="178"/>
      <c r="T194" s="180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3" t="s">
        <v>82</v>
      </c>
      <c r="AT194" s="181" t="s">
        <v>74</v>
      </c>
      <c r="AU194" s="181" t="s">
        <v>82</v>
      </c>
      <c r="AY194" s="173" t="s">
        <v>317</v>
      </c>
      <c r="BK194" s="182">
        <f>BK195</f>
        <v>0</v>
      </c>
    </row>
    <row r="195" s="2" customFormat="1" ht="24.15" customHeight="1">
      <c r="A195" s="34"/>
      <c r="B195" s="185"/>
      <c r="C195" s="186" t="s">
        <v>804</v>
      </c>
      <c r="D195" s="186" t="s">
        <v>319</v>
      </c>
      <c r="E195" s="187" t="s">
        <v>778</v>
      </c>
      <c r="F195" s="188" t="s">
        <v>598</v>
      </c>
      <c r="G195" s="189" t="s">
        <v>599</v>
      </c>
      <c r="H195" s="190">
        <v>200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1753</v>
      </c>
    </row>
    <row r="196" s="12" customFormat="1" ht="25.92" customHeight="1">
      <c r="A196" s="12"/>
      <c r="B196" s="172"/>
      <c r="C196" s="12"/>
      <c r="D196" s="173" t="s">
        <v>74</v>
      </c>
      <c r="E196" s="174" t="s">
        <v>601</v>
      </c>
      <c r="F196" s="174" t="s">
        <v>602</v>
      </c>
      <c r="G196" s="12"/>
      <c r="H196" s="12"/>
      <c r="I196" s="175"/>
      <c r="J196" s="176">
        <f>BK196</f>
        <v>0</v>
      </c>
      <c r="K196" s="12"/>
      <c r="L196" s="172"/>
      <c r="M196" s="177"/>
      <c r="N196" s="178"/>
      <c r="O196" s="178"/>
      <c r="P196" s="179">
        <f>P197+P202+P208+P232+P244+P248+P264+P266+P270+P274</f>
        <v>0</v>
      </c>
      <c r="Q196" s="178"/>
      <c r="R196" s="179">
        <f>R197+R202+R208+R232+R244+R248+R264+R266+R270+R274</f>
        <v>9936.599357000001</v>
      </c>
      <c r="S196" s="178"/>
      <c r="T196" s="180">
        <f>T197+T202+T208+T232+T244+T248+T264+T266+T270+T274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3" t="s">
        <v>87</v>
      </c>
      <c r="AT196" s="181" t="s">
        <v>74</v>
      </c>
      <c r="AU196" s="181" t="s">
        <v>75</v>
      </c>
      <c r="AY196" s="173" t="s">
        <v>317</v>
      </c>
      <c r="BK196" s="182">
        <f>BK197+BK202+BK208+BK232+BK244+BK248+BK264+BK266+BK270+BK274</f>
        <v>0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603</v>
      </c>
      <c r="F197" s="183" t="s">
        <v>604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SUM(P198:P201)</f>
        <v>0</v>
      </c>
      <c r="Q197" s="178"/>
      <c r="R197" s="179">
        <f>SUM(R198:R201)</f>
        <v>47.182375000000008</v>
      </c>
      <c r="S197" s="178"/>
      <c r="T197" s="180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87</v>
      </c>
      <c r="AT197" s="181" t="s">
        <v>74</v>
      </c>
      <c r="AU197" s="181" t="s">
        <v>82</v>
      </c>
      <c r="AY197" s="173" t="s">
        <v>317</v>
      </c>
      <c r="BK197" s="182">
        <f>SUM(BK198:BK201)</f>
        <v>0</v>
      </c>
    </row>
    <row r="198" s="2" customFormat="1" ht="24.15" customHeight="1">
      <c r="A198" s="34"/>
      <c r="B198" s="185"/>
      <c r="C198" s="186" t="s">
        <v>808</v>
      </c>
      <c r="D198" s="186" t="s">
        <v>319</v>
      </c>
      <c r="E198" s="187" t="s">
        <v>1754</v>
      </c>
      <c r="F198" s="188" t="s">
        <v>1755</v>
      </c>
      <c r="G198" s="189" t="s">
        <v>375</v>
      </c>
      <c r="H198" s="190">
        <v>90.620000000000005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1756</v>
      </c>
    </row>
    <row r="199" s="2" customFormat="1" ht="37.8" customHeight="1">
      <c r="A199" s="34"/>
      <c r="B199" s="185"/>
      <c r="C199" s="186" t="s">
        <v>812</v>
      </c>
      <c r="D199" s="186" t="s">
        <v>319</v>
      </c>
      <c r="E199" s="187" t="s">
        <v>1757</v>
      </c>
      <c r="F199" s="188" t="s">
        <v>1758</v>
      </c>
      <c r="G199" s="189" t="s">
        <v>375</v>
      </c>
      <c r="H199" s="190">
        <v>60.950000000000003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0.213</v>
      </c>
      <c r="R199" s="196">
        <f>Q199*H199</f>
        <v>12.98235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1759</v>
      </c>
    </row>
    <row r="200" s="2" customFormat="1" ht="24.15" customHeight="1">
      <c r="A200" s="34"/>
      <c r="B200" s="185"/>
      <c r="C200" s="186" t="s">
        <v>816</v>
      </c>
      <c r="D200" s="186" t="s">
        <v>319</v>
      </c>
      <c r="E200" s="187" t="s">
        <v>1295</v>
      </c>
      <c r="F200" s="188" t="s">
        <v>1296</v>
      </c>
      <c r="G200" s="189" t="s">
        <v>356</v>
      </c>
      <c r="H200" s="190">
        <v>0.39800000000000002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1760</v>
      </c>
    </row>
    <row r="201" s="2" customFormat="1" ht="21.75" customHeight="1">
      <c r="A201" s="34"/>
      <c r="B201" s="185"/>
      <c r="C201" s="200" t="s">
        <v>820</v>
      </c>
      <c r="D201" s="200" t="s">
        <v>353</v>
      </c>
      <c r="E201" s="201" t="s">
        <v>1761</v>
      </c>
      <c r="F201" s="202" t="s">
        <v>1762</v>
      </c>
      <c r="G201" s="203" t="s">
        <v>1763</v>
      </c>
      <c r="H201" s="204">
        <v>184.86500000000001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0.185</v>
      </c>
      <c r="R201" s="196">
        <f>Q201*H201</f>
        <v>34.200025000000004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529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1764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1765</v>
      </c>
      <c r="F202" s="183" t="s">
        <v>1766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SUM(P203:P207)</f>
        <v>0</v>
      </c>
      <c r="Q202" s="178"/>
      <c r="R202" s="179">
        <f>SUM(R203:R207)</f>
        <v>5.4537399999999998</v>
      </c>
      <c r="S202" s="178"/>
      <c r="T202" s="180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87</v>
      </c>
      <c r="AT202" s="181" t="s">
        <v>74</v>
      </c>
      <c r="AU202" s="181" t="s">
        <v>82</v>
      </c>
      <c r="AY202" s="173" t="s">
        <v>317</v>
      </c>
      <c r="BK202" s="182">
        <f>SUM(BK203:BK207)</f>
        <v>0</v>
      </c>
    </row>
    <row r="203" s="2" customFormat="1" ht="33" customHeight="1">
      <c r="A203" s="34"/>
      <c r="B203" s="185"/>
      <c r="C203" s="186" t="s">
        <v>824</v>
      </c>
      <c r="D203" s="186" t="s">
        <v>319</v>
      </c>
      <c r="E203" s="187" t="s">
        <v>1767</v>
      </c>
      <c r="F203" s="188" t="s">
        <v>1768</v>
      </c>
      <c r="G203" s="189" t="s">
        <v>375</v>
      </c>
      <c r="H203" s="190">
        <v>56.762999999999998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1769</v>
      </c>
    </row>
    <row r="204" s="2" customFormat="1" ht="16.5" customHeight="1">
      <c r="A204" s="34"/>
      <c r="B204" s="185"/>
      <c r="C204" s="186" t="s">
        <v>828</v>
      </c>
      <c r="D204" s="186" t="s">
        <v>319</v>
      </c>
      <c r="E204" s="187" t="s">
        <v>1770</v>
      </c>
      <c r="F204" s="188" t="s">
        <v>1771</v>
      </c>
      <c r="G204" s="189" t="s">
        <v>375</v>
      </c>
      <c r="H204" s="190">
        <v>55.649999999999999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0.0060000000000000001</v>
      </c>
      <c r="R204" s="196">
        <f>Q204*H204</f>
        <v>0.33389999999999997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1772</v>
      </c>
    </row>
    <row r="205" s="2" customFormat="1" ht="24.15" customHeight="1">
      <c r="A205" s="34"/>
      <c r="B205" s="185"/>
      <c r="C205" s="186" t="s">
        <v>832</v>
      </c>
      <c r="D205" s="186" t="s">
        <v>319</v>
      </c>
      <c r="E205" s="187" t="s">
        <v>1773</v>
      </c>
      <c r="F205" s="188" t="s">
        <v>1774</v>
      </c>
      <c r="G205" s="189" t="s">
        <v>375</v>
      </c>
      <c r="H205" s="190">
        <v>55.649999999999999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1775</v>
      </c>
    </row>
    <row r="206" s="2" customFormat="1" ht="16.5" customHeight="1">
      <c r="A206" s="34"/>
      <c r="B206" s="185"/>
      <c r="C206" s="186" t="s">
        <v>836</v>
      </c>
      <c r="D206" s="186" t="s">
        <v>319</v>
      </c>
      <c r="E206" s="187" t="s">
        <v>1776</v>
      </c>
      <c r="F206" s="188" t="s">
        <v>1777</v>
      </c>
      <c r="G206" s="189" t="s">
        <v>375</v>
      </c>
      <c r="H206" s="190">
        <v>63.997999999999998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0.080000000000000002</v>
      </c>
      <c r="R206" s="196">
        <f>Q206*H206</f>
        <v>5.1198399999999999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372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1778</v>
      </c>
    </row>
    <row r="207" s="2" customFormat="1" ht="24.15" customHeight="1">
      <c r="A207" s="34"/>
      <c r="B207" s="185"/>
      <c r="C207" s="186" t="s">
        <v>840</v>
      </c>
      <c r="D207" s="186" t="s">
        <v>319</v>
      </c>
      <c r="E207" s="187" t="s">
        <v>1779</v>
      </c>
      <c r="F207" s="188" t="s">
        <v>1780</v>
      </c>
      <c r="G207" s="189" t="s">
        <v>356</v>
      </c>
      <c r="H207" s="190">
        <v>0.085999999999999993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1781</v>
      </c>
    </row>
    <row r="208" s="12" customFormat="1" ht="22.8" customHeight="1">
      <c r="A208" s="12"/>
      <c r="B208" s="172"/>
      <c r="C208" s="12"/>
      <c r="D208" s="173" t="s">
        <v>74</v>
      </c>
      <c r="E208" s="183" t="s">
        <v>617</v>
      </c>
      <c r="F208" s="183" t="s">
        <v>618</v>
      </c>
      <c r="G208" s="12"/>
      <c r="H208" s="12"/>
      <c r="I208" s="175"/>
      <c r="J208" s="184">
        <f>BK208</f>
        <v>0</v>
      </c>
      <c r="K208" s="12"/>
      <c r="L208" s="172"/>
      <c r="M208" s="177"/>
      <c r="N208" s="178"/>
      <c r="O208" s="178"/>
      <c r="P208" s="179">
        <f>SUM(P209:P231)</f>
        <v>0</v>
      </c>
      <c r="Q208" s="178"/>
      <c r="R208" s="179">
        <f>SUM(R209:R231)</f>
        <v>3864.3484939999998</v>
      </c>
      <c r="S208" s="178"/>
      <c r="T208" s="180">
        <f>SUM(T209:T231)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87</v>
      </c>
      <c r="AT208" s="181" t="s">
        <v>74</v>
      </c>
      <c r="AU208" s="181" t="s">
        <v>82</v>
      </c>
      <c r="AY208" s="173" t="s">
        <v>317</v>
      </c>
      <c r="BK208" s="182">
        <f>SUM(BK209:BK231)</f>
        <v>0</v>
      </c>
    </row>
    <row r="209" s="2" customFormat="1" ht="24.15" customHeight="1">
      <c r="A209" s="34"/>
      <c r="B209" s="185"/>
      <c r="C209" s="186" t="s">
        <v>844</v>
      </c>
      <c r="D209" s="186" t="s">
        <v>319</v>
      </c>
      <c r="E209" s="187" t="s">
        <v>805</v>
      </c>
      <c r="F209" s="188" t="s">
        <v>806</v>
      </c>
      <c r="G209" s="189" t="s">
        <v>452</v>
      </c>
      <c r="H209" s="190">
        <v>1036.3299999999999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0.031</v>
      </c>
      <c r="R209" s="196">
        <f>Q209*H209</f>
        <v>32.12623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1782</v>
      </c>
    </row>
    <row r="210" s="2" customFormat="1" ht="24.15" customHeight="1">
      <c r="A210" s="34"/>
      <c r="B210" s="185"/>
      <c r="C210" s="186" t="s">
        <v>848</v>
      </c>
      <c r="D210" s="186" t="s">
        <v>319</v>
      </c>
      <c r="E210" s="187" t="s">
        <v>1783</v>
      </c>
      <c r="F210" s="188" t="s">
        <v>1332</v>
      </c>
      <c r="G210" s="189" t="s">
        <v>452</v>
      </c>
      <c r="H210" s="190">
        <v>264.24000000000001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0.069000000000000006</v>
      </c>
      <c r="R210" s="196">
        <f>Q210*H210</f>
        <v>18.232560000000003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372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1784</v>
      </c>
    </row>
    <row r="211" s="2" customFormat="1" ht="24.15" customHeight="1">
      <c r="A211" s="34"/>
      <c r="B211" s="185"/>
      <c r="C211" s="186" t="s">
        <v>852</v>
      </c>
      <c r="D211" s="186" t="s">
        <v>319</v>
      </c>
      <c r="E211" s="187" t="s">
        <v>813</v>
      </c>
      <c r="F211" s="188" t="s">
        <v>946</v>
      </c>
      <c r="G211" s="189" t="s">
        <v>452</v>
      </c>
      <c r="H211" s="190">
        <v>59.039999999999999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0.014999999999999999</v>
      </c>
      <c r="R211" s="196">
        <f>Q211*H211</f>
        <v>0.88559999999999994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372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1785</v>
      </c>
    </row>
    <row r="212" s="2" customFormat="1" ht="24.15" customHeight="1">
      <c r="A212" s="34"/>
      <c r="B212" s="185"/>
      <c r="C212" s="186" t="s">
        <v>858</v>
      </c>
      <c r="D212" s="186" t="s">
        <v>319</v>
      </c>
      <c r="E212" s="187" t="s">
        <v>1786</v>
      </c>
      <c r="F212" s="188" t="s">
        <v>1787</v>
      </c>
      <c r="G212" s="189" t="s">
        <v>452</v>
      </c>
      <c r="H212" s="190">
        <v>74.099999999999994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0.019</v>
      </c>
      <c r="R212" s="196">
        <f>Q212*H212</f>
        <v>1.4078999999999999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372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1788</v>
      </c>
    </row>
    <row r="213" s="2" customFormat="1" ht="21.75" customHeight="1">
      <c r="A213" s="34"/>
      <c r="B213" s="185"/>
      <c r="C213" s="186" t="s">
        <v>862</v>
      </c>
      <c r="D213" s="186" t="s">
        <v>319</v>
      </c>
      <c r="E213" s="187" t="s">
        <v>817</v>
      </c>
      <c r="F213" s="188" t="s">
        <v>1789</v>
      </c>
      <c r="G213" s="189" t="s">
        <v>452</v>
      </c>
      <c r="H213" s="190">
        <v>3137.4000000000001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372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1790</v>
      </c>
    </row>
    <row r="214" s="2" customFormat="1" ht="24.15" customHeight="1">
      <c r="A214" s="34"/>
      <c r="B214" s="185"/>
      <c r="C214" s="186" t="s">
        <v>866</v>
      </c>
      <c r="D214" s="186" t="s">
        <v>319</v>
      </c>
      <c r="E214" s="187" t="s">
        <v>1791</v>
      </c>
      <c r="F214" s="188" t="s">
        <v>1792</v>
      </c>
      <c r="G214" s="189" t="s">
        <v>375</v>
      </c>
      <c r="H214" s="190">
        <v>30.16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1793</v>
      </c>
    </row>
    <row r="215" s="2" customFormat="1" ht="49.05" customHeight="1">
      <c r="A215" s="34"/>
      <c r="B215" s="185"/>
      <c r="C215" s="186" t="s">
        <v>870</v>
      </c>
      <c r="D215" s="186" t="s">
        <v>319</v>
      </c>
      <c r="E215" s="187" t="s">
        <v>1345</v>
      </c>
      <c r="F215" s="188" t="s">
        <v>822</v>
      </c>
      <c r="G215" s="189" t="s">
        <v>322</v>
      </c>
      <c r="H215" s="190">
        <v>23.460999999999999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0.54200000000000004</v>
      </c>
      <c r="R215" s="196">
        <f>Q215*H215</f>
        <v>12.715862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372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1794</v>
      </c>
    </row>
    <row r="216" s="2" customFormat="1" ht="16.5" customHeight="1">
      <c r="A216" s="34"/>
      <c r="B216" s="185"/>
      <c r="C216" s="186" t="s">
        <v>874</v>
      </c>
      <c r="D216" s="186" t="s">
        <v>319</v>
      </c>
      <c r="E216" s="187" t="s">
        <v>1795</v>
      </c>
      <c r="F216" s="188" t="s">
        <v>1796</v>
      </c>
      <c r="G216" s="189" t="s">
        <v>375</v>
      </c>
      <c r="H216" s="190">
        <v>50.508000000000003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1797</v>
      </c>
    </row>
    <row r="217" s="2" customFormat="1" ht="33" customHeight="1">
      <c r="A217" s="34"/>
      <c r="B217" s="185"/>
      <c r="C217" s="186" t="s">
        <v>876</v>
      </c>
      <c r="D217" s="186" t="s">
        <v>319</v>
      </c>
      <c r="E217" s="187" t="s">
        <v>1798</v>
      </c>
      <c r="F217" s="188" t="s">
        <v>1799</v>
      </c>
      <c r="G217" s="189" t="s">
        <v>322</v>
      </c>
      <c r="H217" s="190">
        <v>3.7170000000000001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0.01</v>
      </c>
      <c r="R217" s="196">
        <f>Q217*H217</f>
        <v>0.037170000000000002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372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1800</v>
      </c>
    </row>
    <row r="218" s="2" customFormat="1" ht="24.15" customHeight="1">
      <c r="A218" s="34"/>
      <c r="B218" s="185"/>
      <c r="C218" s="186" t="s">
        <v>881</v>
      </c>
      <c r="D218" s="186" t="s">
        <v>319</v>
      </c>
      <c r="E218" s="187" t="s">
        <v>825</v>
      </c>
      <c r="F218" s="188" t="s">
        <v>826</v>
      </c>
      <c r="G218" s="189" t="s">
        <v>452</v>
      </c>
      <c r="H218" s="190">
        <v>34.200000000000003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0.0070000000000000001</v>
      </c>
      <c r="R218" s="196">
        <f>Q218*H218</f>
        <v>0.23940000000000003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1801</v>
      </c>
    </row>
    <row r="219" s="2" customFormat="1" ht="24.15" customHeight="1">
      <c r="A219" s="34"/>
      <c r="B219" s="185"/>
      <c r="C219" s="186" t="s">
        <v>885</v>
      </c>
      <c r="D219" s="186" t="s">
        <v>319</v>
      </c>
      <c r="E219" s="187" t="s">
        <v>829</v>
      </c>
      <c r="F219" s="188" t="s">
        <v>1802</v>
      </c>
      <c r="G219" s="189" t="s">
        <v>452</v>
      </c>
      <c r="H219" s="190">
        <v>166.09999999999999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0.035000000000000003</v>
      </c>
      <c r="R219" s="196">
        <f>Q219*H219</f>
        <v>5.8135000000000003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372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1803</v>
      </c>
    </row>
    <row r="220" s="2" customFormat="1" ht="37.8" customHeight="1">
      <c r="A220" s="34"/>
      <c r="B220" s="185"/>
      <c r="C220" s="186" t="s">
        <v>891</v>
      </c>
      <c r="D220" s="186" t="s">
        <v>319</v>
      </c>
      <c r="E220" s="187" t="s">
        <v>1804</v>
      </c>
      <c r="F220" s="188" t="s">
        <v>834</v>
      </c>
      <c r="G220" s="189" t="s">
        <v>322</v>
      </c>
      <c r="H220" s="190">
        <v>49.552999999999997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1.353</v>
      </c>
      <c r="R220" s="196">
        <f>Q220*H220</f>
        <v>67.045209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1805</v>
      </c>
    </row>
    <row r="221" s="2" customFormat="1" ht="16.5" customHeight="1">
      <c r="A221" s="34"/>
      <c r="B221" s="185"/>
      <c r="C221" s="186" t="s">
        <v>1236</v>
      </c>
      <c r="D221" s="186" t="s">
        <v>319</v>
      </c>
      <c r="E221" s="187" t="s">
        <v>1806</v>
      </c>
      <c r="F221" s="188" t="s">
        <v>1807</v>
      </c>
      <c r="G221" s="189" t="s">
        <v>375</v>
      </c>
      <c r="H221" s="190">
        <v>70.802000000000007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39.530000000000001</v>
      </c>
      <c r="R221" s="196">
        <f>Q221*H221</f>
        <v>2798.8030600000002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372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1808</v>
      </c>
    </row>
    <row r="222" s="2" customFormat="1" ht="24.15" customHeight="1">
      <c r="A222" s="34"/>
      <c r="B222" s="185"/>
      <c r="C222" s="186" t="s">
        <v>1240</v>
      </c>
      <c r="D222" s="186" t="s">
        <v>319</v>
      </c>
      <c r="E222" s="187" t="s">
        <v>641</v>
      </c>
      <c r="F222" s="188" t="s">
        <v>642</v>
      </c>
      <c r="G222" s="189" t="s">
        <v>356</v>
      </c>
      <c r="H222" s="190">
        <v>56.619999999999997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1809</v>
      </c>
    </row>
    <row r="223" s="2" customFormat="1" ht="21.75" customHeight="1">
      <c r="A223" s="34"/>
      <c r="B223" s="185"/>
      <c r="C223" s="200" t="s">
        <v>1244</v>
      </c>
      <c r="D223" s="200" t="s">
        <v>353</v>
      </c>
      <c r="E223" s="201" t="s">
        <v>1810</v>
      </c>
      <c r="F223" s="202" t="s">
        <v>1811</v>
      </c>
      <c r="G223" s="203" t="s">
        <v>624</v>
      </c>
      <c r="H223" s="204">
        <v>2.3109999999999999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1.502</v>
      </c>
      <c r="R223" s="196">
        <f>Q223*H223</f>
        <v>3.4711219999999998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1812</v>
      </c>
    </row>
    <row r="224" s="2" customFormat="1" ht="21.75" customHeight="1">
      <c r="A224" s="34"/>
      <c r="B224" s="185"/>
      <c r="C224" s="200" t="s">
        <v>453</v>
      </c>
      <c r="D224" s="200" t="s">
        <v>353</v>
      </c>
      <c r="E224" s="201" t="s">
        <v>785</v>
      </c>
      <c r="F224" s="202" t="s">
        <v>1813</v>
      </c>
      <c r="G224" s="203" t="s">
        <v>624</v>
      </c>
      <c r="H224" s="204">
        <v>9.2330000000000005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6.0010000000000003</v>
      </c>
      <c r="R224" s="196">
        <f>Q224*H224</f>
        <v>55.407233000000005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529</v>
      </c>
      <c r="AT224" s="198" t="s">
        <v>353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1814</v>
      </c>
    </row>
    <row r="225" s="2" customFormat="1" ht="16.5" customHeight="1">
      <c r="A225" s="34"/>
      <c r="B225" s="185"/>
      <c r="C225" s="200" t="s">
        <v>1251</v>
      </c>
      <c r="D225" s="200" t="s">
        <v>353</v>
      </c>
      <c r="E225" s="201" t="s">
        <v>1815</v>
      </c>
      <c r="F225" s="202" t="s">
        <v>1816</v>
      </c>
      <c r="G225" s="203" t="s">
        <v>624</v>
      </c>
      <c r="H225" s="204">
        <v>6.274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3.4510000000000001</v>
      </c>
      <c r="R225" s="196">
        <f>Q225*H225</f>
        <v>21.651574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1817</v>
      </c>
    </row>
    <row r="226" s="2" customFormat="1" ht="24.15" customHeight="1">
      <c r="A226" s="34"/>
      <c r="B226" s="185"/>
      <c r="C226" s="200" t="s">
        <v>1255</v>
      </c>
      <c r="D226" s="200" t="s">
        <v>353</v>
      </c>
      <c r="E226" s="201" t="s">
        <v>1818</v>
      </c>
      <c r="F226" s="202" t="s">
        <v>1819</v>
      </c>
      <c r="G226" s="203" t="s">
        <v>624</v>
      </c>
      <c r="H226" s="204">
        <v>1.2969999999999999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0.71299999999999997</v>
      </c>
      <c r="R226" s="196">
        <f>Q226*H226</f>
        <v>0.92476099999999994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1820</v>
      </c>
    </row>
    <row r="227" s="2" customFormat="1" ht="24.15" customHeight="1">
      <c r="A227" s="34"/>
      <c r="B227" s="185"/>
      <c r="C227" s="200" t="s">
        <v>1259</v>
      </c>
      <c r="D227" s="200" t="s">
        <v>353</v>
      </c>
      <c r="E227" s="201" t="s">
        <v>1821</v>
      </c>
      <c r="F227" s="202" t="s">
        <v>1822</v>
      </c>
      <c r="G227" s="203" t="s">
        <v>624</v>
      </c>
      <c r="H227" s="204">
        <v>3.7170000000000001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2.4159999999999999</v>
      </c>
      <c r="R227" s="196">
        <f>Q227*H227</f>
        <v>8.9802719999999994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529</v>
      </c>
      <c r="AT227" s="198" t="s">
        <v>353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1823</v>
      </c>
    </row>
    <row r="228" s="2" customFormat="1" ht="21.75" customHeight="1">
      <c r="A228" s="34"/>
      <c r="B228" s="185"/>
      <c r="C228" s="200" t="s">
        <v>1263</v>
      </c>
      <c r="D228" s="200" t="s">
        <v>353</v>
      </c>
      <c r="E228" s="201" t="s">
        <v>1824</v>
      </c>
      <c r="F228" s="202" t="s">
        <v>1825</v>
      </c>
      <c r="G228" s="203" t="s">
        <v>624</v>
      </c>
      <c r="H228" s="204">
        <v>7.7290000000000001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5.024</v>
      </c>
      <c r="R228" s="196">
        <f>Q228*H228</f>
        <v>38.830496000000004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1826</v>
      </c>
    </row>
    <row r="229" s="2" customFormat="1" ht="21.75" customHeight="1">
      <c r="A229" s="34"/>
      <c r="B229" s="185"/>
      <c r="C229" s="200" t="s">
        <v>1265</v>
      </c>
      <c r="D229" s="200" t="s">
        <v>353</v>
      </c>
      <c r="E229" s="201" t="s">
        <v>797</v>
      </c>
      <c r="F229" s="202" t="s">
        <v>1827</v>
      </c>
      <c r="G229" s="203" t="s">
        <v>624</v>
      </c>
      <c r="H229" s="204">
        <v>2.133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1.387</v>
      </c>
      <c r="R229" s="196">
        <f>Q229*H229</f>
        <v>2.9584709999999999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529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1828</v>
      </c>
    </row>
    <row r="230" s="2" customFormat="1" ht="21.75" customHeight="1">
      <c r="A230" s="34"/>
      <c r="B230" s="185"/>
      <c r="C230" s="200" t="s">
        <v>1269</v>
      </c>
      <c r="D230" s="200" t="s">
        <v>353</v>
      </c>
      <c r="E230" s="201" t="s">
        <v>789</v>
      </c>
      <c r="F230" s="202" t="s">
        <v>1829</v>
      </c>
      <c r="G230" s="203" t="s">
        <v>624</v>
      </c>
      <c r="H230" s="204">
        <v>37.445999999999998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20.594999999999999</v>
      </c>
      <c r="R230" s="196">
        <f>Q230*H230</f>
        <v>771.20036999999991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529</v>
      </c>
      <c r="AT230" s="198" t="s">
        <v>353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1830</v>
      </c>
    </row>
    <row r="231" s="2" customFormat="1" ht="21.75" customHeight="1">
      <c r="A231" s="34"/>
      <c r="B231" s="185"/>
      <c r="C231" s="200" t="s">
        <v>1274</v>
      </c>
      <c r="D231" s="200" t="s">
        <v>353</v>
      </c>
      <c r="E231" s="201" t="s">
        <v>1831</v>
      </c>
      <c r="F231" s="202" t="s">
        <v>1832</v>
      </c>
      <c r="G231" s="203" t="s">
        <v>624</v>
      </c>
      <c r="H231" s="204">
        <v>6.0279999999999996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3.9180000000000001</v>
      </c>
      <c r="R231" s="196">
        <f>Q231*H231</f>
        <v>23.617704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529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1833</v>
      </c>
    </row>
    <row r="232" s="12" customFormat="1" ht="22.8" customHeight="1">
      <c r="A232" s="12"/>
      <c r="B232" s="172"/>
      <c r="C232" s="12"/>
      <c r="D232" s="173" t="s">
        <v>74</v>
      </c>
      <c r="E232" s="183" t="s">
        <v>838</v>
      </c>
      <c r="F232" s="183" t="s">
        <v>839</v>
      </c>
      <c r="G232" s="12"/>
      <c r="H232" s="12"/>
      <c r="I232" s="175"/>
      <c r="J232" s="184">
        <f>BK232</f>
        <v>0</v>
      </c>
      <c r="K232" s="12"/>
      <c r="L232" s="172"/>
      <c r="M232" s="177"/>
      <c r="N232" s="178"/>
      <c r="O232" s="178"/>
      <c r="P232" s="179">
        <f>SUM(P233:P243)</f>
        <v>0</v>
      </c>
      <c r="Q232" s="178"/>
      <c r="R232" s="179">
        <f>SUM(R233:R243)</f>
        <v>2082.1120170000004</v>
      </c>
      <c r="S232" s="178"/>
      <c r="T232" s="180">
        <f>SUM(T233:T243)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3" t="s">
        <v>87</v>
      </c>
      <c r="AT232" s="181" t="s">
        <v>74</v>
      </c>
      <c r="AU232" s="181" t="s">
        <v>82</v>
      </c>
      <c r="AY232" s="173" t="s">
        <v>317</v>
      </c>
      <c r="BK232" s="182">
        <f>SUM(BK233:BK243)</f>
        <v>0</v>
      </c>
    </row>
    <row r="233" s="2" customFormat="1" ht="49.05" customHeight="1">
      <c r="A233" s="34"/>
      <c r="B233" s="185"/>
      <c r="C233" s="186" t="s">
        <v>1278</v>
      </c>
      <c r="D233" s="186" t="s">
        <v>319</v>
      </c>
      <c r="E233" s="187" t="s">
        <v>1834</v>
      </c>
      <c r="F233" s="188" t="s">
        <v>1835</v>
      </c>
      <c r="G233" s="189" t="s">
        <v>375</v>
      </c>
      <c r="H233" s="190">
        <v>37.058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1.2769999999999999</v>
      </c>
      <c r="R233" s="196">
        <f>Q233*H233</f>
        <v>47.323065999999997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1836</v>
      </c>
    </row>
    <row r="234" s="2" customFormat="1" ht="66.75" customHeight="1">
      <c r="A234" s="34"/>
      <c r="B234" s="185"/>
      <c r="C234" s="186" t="s">
        <v>1282</v>
      </c>
      <c r="D234" s="186" t="s">
        <v>319</v>
      </c>
      <c r="E234" s="187" t="s">
        <v>1837</v>
      </c>
      <c r="F234" s="188" t="s">
        <v>1838</v>
      </c>
      <c r="G234" s="189" t="s">
        <v>375</v>
      </c>
      <c r="H234" s="190">
        <v>11.972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0.84099999999999997</v>
      </c>
      <c r="R234" s="196">
        <f>Q234*H234</f>
        <v>10.068451999999999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372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1839</v>
      </c>
    </row>
    <row r="235" s="2" customFormat="1" ht="49.05" customHeight="1">
      <c r="A235" s="34"/>
      <c r="B235" s="185"/>
      <c r="C235" s="186" t="s">
        <v>1286</v>
      </c>
      <c r="D235" s="186" t="s">
        <v>319</v>
      </c>
      <c r="E235" s="187" t="s">
        <v>1840</v>
      </c>
      <c r="F235" s="188" t="s">
        <v>1841</v>
      </c>
      <c r="G235" s="189" t="s">
        <v>375</v>
      </c>
      <c r="H235" s="190">
        <v>23.506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1.599</v>
      </c>
      <c r="R235" s="196">
        <f>Q235*H235</f>
        <v>37.586094000000003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1842</v>
      </c>
    </row>
    <row r="236" s="2" customFormat="1" ht="33" customHeight="1">
      <c r="A236" s="34"/>
      <c r="B236" s="185"/>
      <c r="C236" s="186" t="s">
        <v>1290</v>
      </c>
      <c r="D236" s="186" t="s">
        <v>319</v>
      </c>
      <c r="E236" s="187" t="s">
        <v>1843</v>
      </c>
      <c r="F236" s="188" t="s">
        <v>1844</v>
      </c>
      <c r="G236" s="189" t="s">
        <v>375</v>
      </c>
      <c r="H236" s="190">
        <v>81.900000000000006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5.7510000000000003</v>
      </c>
      <c r="R236" s="196">
        <f>Q236*H236</f>
        <v>471.00690000000009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1845</v>
      </c>
    </row>
    <row r="237" s="2" customFormat="1" ht="37.8" customHeight="1">
      <c r="A237" s="34"/>
      <c r="B237" s="185"/>
      <c r="C237" s="186" t="s">
        <v>1294</v>
      </c>
      <c r="D237" s="186" t="s">
        <v>319</v>
      </c>
      <c r="E237" s="187" t="s">
        <v>1846</v>
      </c>
      <c r="F237" s="188" t="s">
        <v>1847</v>
      </c>
      <c r="G237" s="189" t="s">
        <v>375</v>
      </c>
      <c r="H237" s="190">
        <v>13.76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0.96599999999999997</v>
      </c>
      <c r="R237" s="196">
        <f>Q237*H237</f>
        <v>13.292159999999999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1848</v>
      </c>
    </row>
    <row r="238" s="2" customFormat="1" ht="44.25" customHeight="1">
      <c r="A238" s="34"/>
      <c r="B238" s="185"/>
      <c r="C238" s="186" t="s">
        <v>1298</v>
      </c>
      <c r="D238" s="186" t="s">
        <v>319</v>
      </c>
      <c r="E238" s="187" t="s">
        <v>1849</v>
      </c>
      <c r="F238" s="188" t="s">
        <v>1850</v>
      </c>
      <c r="G238" s="189" t="s">
        <v>375</v>
      </c>
      <c r="H238" s="190">
        <v>225.49000000000001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5.6059999999999999</v>
      </c>
      <c r="R238" s="196">
        <f>Q238*H238</f>
        <v>1264.0969400000001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1851</v>
      </c>
    </row>
    <row r="239" s="2" customFormat="1" ht="21.75" customHeight="1">
      <c r="A239" s="34"/>
      <c r="B239" s="185"/>
      <c r="C239" s="200" t="s">
        <v>1303</v>
      </c>
      <c r="D239" s="200" t="s">
        <v>353</v>
      </c>
      <c r="E239" s="201" t="s">
        <v>1052</v>
      </c>
      <c r="F239" s="202" t="s">
        <v>1852</v>
      </c>
      <c r="G239" s="203" t="s">
        <v>624</v>
      </c>
      <c r="H239" s="204">
        <v>19.164999999999999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12.457000000000001</v>
      </c>
      <c r="R239" s="196">
        <f>Q239*H239</f>
        <v>238.738405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1853</v>
      </c>
    </row>
    <row r="240" s="2" customFormat="1" ht="37.8" customHeight="1">
      <c r="A240" s="34"/>
      <c r="B240" s="185"/>
      <c r="C240" s="186" t="s">
        <v>1307</v>
      </c>
      <c r="D240" s="186" t="s">
        <v>319</v>
      </c>
      <c r="E240" s="187" t="s">
        <v>841</v>
      </c>
      <c r="F240" s="188" t="s">
        <v>842</v>
      </c>
      <c r="G240" s="189" t="s">
        <v>452</v>
      </c>
      <c r="H240" s="190">
        <v>530.39999999999998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1854</v>
      </c>
    </row>
    <row r="241" s="2" customFormat="1" ht="33" customHeight="1">
      <c r="A241" s="34"/>
      <c r="B241" s="185"/>
      <c r="C241" s="186" t="s">
        <v>1312</v>
      </c>
      <c r="D241" s="186" t="s">
        <v>319</v>
      </c>
      <c r="E241" s="187" t="s">
        <v>845</v>
      </c>
      <c r="F241" s="188" t="s">
        <v>846</v>
      </c>
      <c r="G241" s="189" t="s">
        <v>322</v>
      </c>
      <c r="H241" s="190">
        <v>19.164999999999999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372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1855</v>
      </c>
    </row>
    <row r="242" s="2" customFormat="1" ht="24.15" customHeight="1">
      <c r="A242" s="34"/>
      <c r="B242" s="185"/>
      <c r="C242" s="186" t="s">
        <v>1316</v>
      </c>
      <c r="D242" s="186" t="s">
        <v>319</v>
      </c>
      <c r="E242" s="187" t="s">
        <v>1856</v>
      </c>
      <c r="F242" s="188" t="s">
        <v>1857</v>
      </c>
      <c r="G242" s="189" t="s">
        <v>452</v>
      </c>
      <c r="H242" s="190">
        <v>1298.462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1858</v>
      </c>
    </row>
    <row r="243" s="2" customFormat="1" ht="24.15" customHeight="1">
      <c r="A243" s="34"/>
      <c r="B243" s="185"/>
      <c r="C243" s="186" t="s">
        <v>1320</v>
      </c>
      <c r="D243" s="186" t="s">
        <v>319</v>
      </c>
      <c r="E243" s="187" t="s">
        <v>1859</v>
      </c>
      <c r="F243" s="188" t="s">
        <v>642</v>
      </c>
      <c r="G243" s="189" t="s">
        <v>356</v>
      </c>
      <c r="H243" s="190">
        <v>27.655999999999999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372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1860</v>
      </c>
    </row>
    <row r="244" s="12" customFormat="1" ht="22.8" customHeight="1">
      <c r="A244" s="12"/>
      <c r="B244" s="172"/>
      <c r="C244" s="12"/>
      <c r="D244" s="173" t="s">
        <v>74</v>
      </c>
      <c r="E244" s="183" t="s">
        <v>856</v>
      </c>
      <c r="F244" s="183" t="s">
        <v>857</v>
      </c>
      <c r="G244" s="12"/>
      <c r="H244" s="12"/>
      <c r="I244" s="175"/>
      <c r="J244" s="184">
        <f>BK244</f>
        <v>0</v>
      </c>
      <c r="K244" s="12"/>
      <c r="L244" s="172"/>
      <c r="M244" s="177"/>
      <c r="N244" s="178"/>
      <c r="O244" s="178"/>
      <c r="P244" s="179">
        <f>SUM(P245:P247)</f>
        <v>0</v>
      </c>
      <c r="Q244" s="178"/>
      <c r="R244" s="179">
        <f>SUM(R245:R247)</f>
        <v>3679.277904</v>
      </c>
      <c r="S244" s="178"/>
      <c r="T244" s="180">
        <f>SUM(T245:T247)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73" t="s">
        <v>87</v>
      </c>
      <c r="AT244" s="181" t="s">
        <v>74</v>
      </c>
      <c r="AU244" s="181" t="s">
        <v>82</v>
      </c>
      <c r="AY244" s="173" t="s">
        <v>317</v>
      </c>
      <c r="BK244" s="182">
        <f>SUM(BK245:BK247)</f>
        <v>0</v>
      </c>
    </row>
    <row r="245" s="2" customFormat="1" ht="24.15" customHeight="1">
      <c r="A245" s="34"/>
      <c r="B245" s="185"/>
      <c r="C245" s="186" t="s">
        <v>1324</v>
      </c>
      <c r="D245" s="186" t="s">
        <v>319</v>
      </c>
      <c r="E245" s="187" t="s">
        <v>859</v>
      </c>
      <c r="F245" s="188" t="s">
        <v>1861</v>
      </c>
      <c r="G245" s="189" t="s">
        <v>375</v>
      </c>
      <c r="H245" s="190">
        <v>265.608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13.238</v>
      </c>
      <c r="R245" s="196">
        <f>Q245*H245</f>
        <v>3516.118704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1862</v>
      </c>
    </row>
    <row r="246" s="2" customFormat="1" ht="24.15" customHeight="1">
      <c r="A246" s="34"/>
      <c r="B246" s="185"/>
      <c r="C246" s="186" t="s">
        <v>1328</v>
      </c>
      <c r="D246" s="186" t="s">
        <v>319</v>
      </c>
      <c r="E246" s="187" t="s">
        <v>863</v>
      </c>
      <c r="F246" s="188" t="s">
        <v>864</v>
      </c>
      <c r="G246" s="189" t="s">
        <v>375</v>
      </c>
      <c r="H246" s="190">
        <v>252.96000000000001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0.64500000000000002</v>
      </c>
      <c r="R246" s="196">
        <f>Q246*H246</f>
        <v>163.1592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372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1863</v>
      </c>
    </row>
    <row r="247" s="2" customFormat="1" ht="24.15" customHeight="1">
      <c r="A247" s="34"/>
      <c r="B247" s="185"/>
      <c r="C247" s="186" t="s">
        <v>1330</v>
      </c>
      <c r="D247" s="186" t="s">
        <v>319</v>
      </c>
      <c r="E247" s="187" t="s">
        <v>867</v>
      </c>
      <c r="F247" s="188" t="s">
        <v>1379</v>
      </c>
      <c r="G247" s="189" t="s">
        <v>356</v>
      </c>
      <c r="H247" s="190">
        <v>13.882999999999999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372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1864</v>
      </c>
    </row>
    <row r="248" s="12" customFormat="1" ht="22.8" customHeight="1">
      <c r="A248" s="12"/>
      <c r="B248" s="172"/>
      <c r="C248" s="12"/>
      <c r="D248" s="173" t="s">
        <v>74</v>
      </c>
      <c r="E248" s="183" t="s">
        <v>644</v>
      </c>
      <c r="F248" s="183" t="s">
        <v>645</v>
      </c>
      <c r="G248" s="12"/>
      <c r="H248" s="12"/>
      <c r="I248" s="175"/>
      <c r="J248" s="184">
        <f>BK248</f>
        <v>0</v>
      </c>
      <c r="K248" s="12"/>
      <c r="L248" s="172"/>
      <c r="M248" s="177"/>
      <c r="N248" s="178"/>
      <c r="O248" s="178"/>
      <c r="P248" s="179">
        <f>SUM(P249:P263)</f>
        <v>0</v>
      </c>
      <c r="Q248" s="178"/>
      <c r="R248" s="179">
        <f>SUM(R249:R263)</f>
        <v>0</v>
      </c>
      <c r="S248" s="178"/>
      <c r="T248" s="180">
        <f>SUM(T249:T263)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73" t="s">
        <v>87</v>
      </c>
      <c r="AT248" s="181" t="s">
        <v>74</v>
      </c>
      <c r="AU248" s="181" t="s">
        <v>82</v>
      </c>
      <c r="AY248" s="173" t="s">
        <v>317</v>
      </c>
      <c r="BK248" s="182">
        <f>SUM(BK249:BK263)</f>
        <v>0</v>
      </c>
    </row>
    <row r="249" s="2" customFormat="1" ht="24.15" customHeight="1">
      <c r="A249" s="34"/>
      <c r="B249" s="185"/>
      <c r="C249" s="186" t="s">
        <v>1334</v>
      </c>
      <c r="D249" s="186" t="s">
        <v>319</v>
      </c>
      <c r="E249" s="187" t="s">
        <v>650</v>
      </c>
      <c r="F249" s="188" t="s">
        <v>1865</v>
      </c>
      <c r="G249" s="189" t="s">
        <v>652</v>
      </c>
      <c r="H249" s="223"/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372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1866</v>
      </c>
    </row>
    <row r="250" s="2" customFormat="1" ht="49.05" customHeight="1">
      <c r="A250" s="34"/>
      <c r="B250" s="185"/>
      <c r="C250" s="186" t="s">
        <v>1336</v>
      </c>
      <c r="D250" s="186" t="s">
        <v>319</v>
      </c>
      <c r="E250" s="187" t="s">
        <v>1867</v>
      </c>
      <c r="F250" s="188" t="s">
        <v>1868</v>
      </c>
      <c r="G250" s="189" t="s">
        <v>433</v>
      </c>
      <c r="H250" s="190">
        <v>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1869</v>
      </c>
    </row>
    <row r="251" s="2" customFormat="1" ht="49.05" customHeight="1">
      <c r="A251" s="34"/>
      <c r="B251" s="185"/>
      <c r="C251" s="186" t="s">
        <v>1340</v>
      </c>
      <c r="D251" s="186" t="s">
        <v>319</v>
      </c>
      <c r="E251" s="187" t="s">
        <v>1870</v>
      </c>
      <c r="F251" s="188" t="s">
        <v>1871</v>
      </c>
      <c r="G251" s="189" t="s">
        <v>433</v>
      </c>
      <c r="H251" s="190">
        <v>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1872</v>
      </c>
    </row>
    <row r="252" s="2" customFormat="1" ht="49.05" customHeight="1">
      <c r="A252" s="34"/>
      <c r="B252" s="185"/>
      <c r="C252" s="186" t="s">
        <v>1344</v>
      </c>
      <c r="D252" s="186" t="s">
        <v>319</v>
      </c>
      <c r="E252" s="187" t="s">
        <v>1873</v>
      </c>
      <c r="F252" s="188" t="s">
        <v>1874</v>
      </c>
      <c r="G252" s="189" t="s">
        <v>433</v>
      </c>
      <c r="H252" s="190">
        <v>1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372</v>
      </c>
      <c r="AT252" s="198" t="s">
        <v>319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1875</v>
      </c>
    </row>
    <row r="253" s="2" customFormat="1" ht="49.05" customHeight="1">
      <c r="A253" s="34"/>
      <c r="B253" s="185"/>
      <c r="C253" s="186" t="s">
        <v>1347</v>
      </c>
      <c r="D253" s="186" t="s">
        <v>319</v>
      </c>
      <c r="E253" s="187" t="s">
        <v>1876</v>
      </c>
      <c r="F253" s="188" t="s">
        <v>1877</v>
      </c>
      <c r="G253" s="189" t="s">
        <v>433</v>
      </c>
      <c r="H253" s="190">
        <v>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1878</v>
      </c>
    </row>
    <row r="254" s="2" customFormat="1" ht="49.05" customHeight="1">
      <c r="A254" s="34"/>
      <c r="B254" s="185"/>
      <c r="C254" s="186" t="s">
        <v>1349</v>
      </c>
      <c r="D254" s="186" t="s">
        <v>319</v>
      </c>
      <c r="E254" s="187" t="s">
        <v>1879</v>
      </c>
      <c r="F254" s="188" t="s">
        <v>1880</v>
      </c>
      <c r="G254" s="189" t="s">
        <v>433</v>
      </c>
      <c r="H254" s="190">
        <v>3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1881</v>
      </c>
    </row>
    <row r="255" s="2" customFormat="1" ht="66.75" customHeight="1">
      <c r="A255" s="34"/>
      <c r="B255" s="185"/>
      <c r="C255" s="186" t="s">
        <v>1353</v>
      </c>
      <c r="D255" s="186" t="s">
        <v>319</v>
      </c>
      <c r="E255" s="187" t="s">
        <v>1882</v>
      </c>
      <c r="F255" s="188" t="s">
        <v>1883</v>
      </c>
      <c r="G255" s="189" t="s">
        <v>433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1884</v>
      </c>
    </row>
    <row r="256" s="2" customFormat="1" ht="49.05" customHeight="1">
      <c r="A256" s="34"/>
      <c r="B256" s="185"/>
      <c r="C256" s="186" t="s">
        <v>1357</v>
      </c>
      <c r="D256" s="186" t="s">
        <v>319</v>
      </c>
      <c r="E256" s="187" t="s">
        <v>1885</v>
      </c>
      <c r="F256" s="188" t="s">
        <v>1886</v>
      </c>
      <c r="G256" s="189" t="s">
        <v>433</v>
      </c>
      <c r="H256" s="190">
        <v>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1887</v>
      </c>
    </row>
    <row r="257" s="2" customFormat="1" ht="44.25" customHeight="1">
      <c r="A257" s="34"/>
      <c r="B257" s="185"/>
      <c r="C257" s="186" t="s">
        <v>1361</v>
      </c>
      <c r="D257" s="186" t="s">
        <v>319</v>
      </c>
      <c r="E257" s="187" t="s">
        <v>1888</v>
      </c>
      <c r="F257" s="188" t="s">
        <v>1889</v>
      </c>
      <c r="G257" s="189" t="s">
        <v>433</v>
      </c>
      <c r="H257" s="190">
        <v>2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1890</v>
      </c>
    </row>
    <row r="258" s="2" customFormat="1" ht="44.25" customHeight="1">
      <c r="A258" s="34"/>
      <c r="B258" s="185"/>
      <c r="C258" s="186" t="s">
        <v>1365</v>
      </c>
      <c r="D258" s="186" t="s">
        <v>319</v>
      </c>
      <c r="E258" s="187" t="s">
        <v>1891</v>
      </c>
      <c r="F258" s="188" t="s">
        <v>1892</v>
      </c>
      <c r="G258" s="189" t="s">
        <v>433</v>
      </c>
      <c r="H258" s="190">
        <v>1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1893</v>
      </c>
    </row>
    <row r="259" s="2" customFormat="1" ht="44.25" customHeight="1">
      <c r="A259" s="34"/>
      <c r="B259" s="185"/>
      <c r="C259" s="186" t="s">
        <v>1369</v>
      </c>
      <c r="D259" s="186" t="s">
        <v>319</v>
      </c>
      <c r="E259" s="187" t="s">
        <v>1894</v>
      </c>
      <c r="F259" s="188" t="s">
        <v>1895</v>
      </c>
      <c r="G259" s="189" t="s">
        <v>433</v>
      </c>
      <c r="H259" s="190">
        <v>1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372</v>
      </c>
      <c r="AT259" s="198" t="s">
        <v>319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1896</v>
      </c>
    </row>
    <row r="260" s="2" customFormat="1" ht="16.5" customHeight="1">
      <c r="A260" s="34"/>
      <c r="B260" s="185"/>
      <c r="C260" s="186" t="s">
        <v>1373</v>
      </c>
      <c r="D260" s="186" t="s">
        <v>319</v>
      </c>
      <c r="E260" s="187" t="s">
        <v>1897</v>
      </c>
      <c r="F260" s="188" t="s">
        <v>1898</v>
      </c>
      <c r="G260" s="189" t="s">
        <v>433</v>
      </c>
      <c r="H260" s="190">
        <v>2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1899</v>
      </c>
    </row>
    <row r="261" s="2" customFormat="1" ht="55.5" customHeight="1">
      <c r="A261" s="34"/>
      <c r="B261" s="185"/>
      <c r="C261" s="186" t="s">
        <v>1377</v>
      </c>
      <c r="D261" s="186" t="s">
        <v>319</v>
      </c>
      <c r="E261" s="187" t="s">
        <v>1900</v>
      </c>
      <c r="F261" s="188" t="s">
        <v>1901</v>
      </c>
      <c r="G261" s="189" t="s">
        <v>433</v>
      </c>
      <c r="H261" s="190">
        <v>4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372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1902</v>
      </c>
    </row>
    <row r="262" s="2" customFormat="1" ht="49.05" customHeight="1">
      <c r="A262" s="34"/>
      <c r="B262" s="185"/>
      <c r="C262" s="186" t="s">
        <v>589</v>
      </c>
      <c r="D262" s="186" t="s">
        <v>319</v>
      </c>
      <c r="E262" s="187" t="s">
        <v>1653</v>
      </c>
      <c r="F262" s="188" t="s">
        <v>1903</v>
      </c>
      <c r="G262" s="189" t="s">
        <v>433</v>
      </c>
      <c r="H262" s="190">
        <v>3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1904</v>
      </c>
    </row>
    <row r="263" s="2" customFormat="1" ht="33" customHeight="1">
      <c r="A263" s="34"/>
      <c r="B263" s="185"/>
      <c r="C263" s="186" t="s">
        <v>1384</v>
      </c>
      <c r="D263" s="186" t="s">
        <v>319</v>
      </c>
      <c r="E263" s="187" t="s">
        <v>1905</v>
      </c>
      <c r="F263" s="188" t="s">
        <v>1906</v>
      </c>
      <c r="G263" s="189" t="s">
        <v>433</v>
      </c>
      <c r="H263" s="190">
        <v>9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372</v>
      </c>
      <c r="AT263" s="198" t="s">
        <v>319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1907</v>
      </c>
    </row>
    <row r="264" s="12" customFormat="1" ht="22.8" customHeight="1">
      <c r="A264" s="12"/>
      <c r="B264" s="172"/>
      <c r="C264" s="12"/>
      <c r="D264" s="173" t="s">
        <v>74</v>
      </c>
      <c r="E264" s="183" t="s">
        <v>1908</v>
      </c>
      <c r="F264" s="183" t="s">
        <v>1909</v>
      </c>
      <c r="G264" s="12"/>
      <c r="H264" s="12"/>
      <c r="I264" s="175"/>
      <c r="J264" s="184">
        <f>BK264</f>
        <v>0</v>
      </c>
      <c r="K264" s="12"/>
      <c r="L264" s="172"/>
      <c r="M264" s="177"/>
      <c r="N264" s="178"/>
      <c r="O264" s="178"/>
      <c r="P264" s="179">
        <f>P265</f>
        <v>0</v>
      </c>
      <c r="Q264" s="178"/>
      <c r="R264" s="179">
        <f>R265</f>
        <v>0</v>
      </c>
      <c r="S264" s="178"/>
      <c r="T264" s="180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3" t="s">
        <v>87</v>
      </c>
      <c r="AT264" s="181" t="s">
        <v>74</v>
      </c>
      <c r="AU264" s="181" t="s">
        <v>82</v>
      </c>
      <c r="AY264" s="173" t="s">
        <v>317</v>
      </c>
      <c r="BK264" s="182">
        <f>BK265</f>
        <v>0</v>
      </c>
    </row>
    <row r="265" s="2" customFormat="1" ht="37.8" customHeight="1">
      <c r="A265" s="34"/>
      <c r="B265" s="185"/>
      <c r="C265" s="186" t="s">
        <v>1386</v>
      </c>
      <c r="D265" s="186" t="s">
        <v>319</v>
      </c>
      <c r="E265" s="187" t="s">
        <v>1910</v>
      </c>
      <c r="F265" s="188" t="s">
        <v>1911</v>
      </c>
      <c r="G265" s="189" t="s">
        <v>433</v>
      </c>
      <c r="H265" s="190">
        <v>45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372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1912</v>
      </c>
    </row>
    <row r="266" s="12" customFormat="1" ht="22.8" customHeight="1">
      <c r="A266" s="12"/>
      <c r="B266" s="172"/>
      <c r="C266" s="12"/>
      <c r="D266" s="173" t="s">
        <v>74</v>
      </c>
      <c r="E266" s="183" t="s">
        <v>1913</v>
      </c>
      <c r="F266" s="183" t="s">
        <v>1914</v>
      </c>
      <c r="G266" s="12"/>
      <c r="H266" s="12"/>
      <c r="I266" s="175"/>
      <c r="J266" s="184">
        <f>BK266</f>
        <v>0</v>
      </c>
      <c r="K266" s="12"/>
      <c r="L266" s="172"/>
      <c r="M266" s="177"/>
      <c r="N266" s="178"/>
      <c r="O266" s="178"/>
      <c r="P266" s="179">
        <f>SUM(P267:P269)</f>
        <v>0</v>
      </c>
      <c r="Q266" s="178"/>
      <c r="R266" s="179">
        <f>SUM(R267:R269)</f>
        <v>59.966331000000011</v>
      </c>
      <c r="S266" s="178"/>
      <c r="T266" s="180">
        <f>SUM(T267:T269)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3" t="s">
        <v>87</v>
      </c>
      <c r="AT266" s="181" t="s">
        <v>74</v>
      </c>
      <c r="AU266" s="181" t="s">
        <v>82</v>
      </c>
      <c r="AY266" s="173" t="s">
        <v>317</v>
      </c>
      <c r="BK266" s="182">
        <f>SUM(BK267:BK269)</f>
        <v>0</v>
      </c>
    </row>
    <row r="267" s="2" customFormat="1" ht="37.8" customHeight="1">
      <c r="A267" s="34"/>
      <c r="B267" s="185"/>
      <c r="C267" s="186" t="s">
        <v>1392</v>
      </c>
      <c r="D267" s="186" t="s">
        <v>319</v>
      </c>
      <c r="E267" s="187" t="s">
        <v>1915</v>
      </c>
      <c r="F267" s="188" t="s">
        <v>1916</v>
      </c>
      <c r="G267" s="189" t="s">
        <v>375</v>
      </c>
      <c r="H267" s="190">
        <v>48.457999999999998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0.25700000000000001</v>
      </c>
      <c r="R267" s="196">
        <f>Q267*H267</f>
        <v>12.453706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372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1917</v>
      </c>
    </row>
    <row r="268" s="2" customFormat="1" ht="24.15" customHeight="1">
      <c r="A268" s="34"/>
      <c r="B268" s="185"/>
      <c r="C268" s="186" t="s">
        <v>1396</v>
      </c>
      <c r="D268" s="186" t="s">
        <v>319</v>
      </c>
      <c r="E268" s="187" t="s">
        <v>1918</v>
      </c>
      <c r="F268" s="188" t="s">
        <v>1919</v>
      </c>
      <c r="G268" s="189" t="s">
        <v>356</v>
      </c>
      <c r="H268" s="190">
        <v>1.1810000000000001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1920</v>
      </c>
    </row>
    <row r="269" s="2" customFormat="1" ht="21.75" customHeight="1">
      <c r="A269" s="34"/>
      <c r="B269" s="185"/>
      <c r="C269" s="200" t="s">
        <v>1400</v>
      </c>
      <c r="D269" s="200" t="s">
        <v>353</v>
      </c>
      <c r="E269" s="201" t="s">
        <v>1921</v>
      </c>
      <c r="F269" s="202" t="s">
        <v>1922</v>
      </c>
      <c r="G269" s="203" t="s">
        <v>583</v>
      </c>
      <c r="H269" s="204">
        <v>51.365000000000002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0.92500000000000004</v>
      </c>
      <c r="R269" s="196">
        <f>Q269*H269</f>
        <v>47.512625000000007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1923</v>
      </c>
    </row>
    <row r="270" s="12" customFormat="1" ht="22.8" customHeight="1">
      <c r="A270" s="12"/>
      <c r="B270" s="172"/>
      <c r="C270" s="12"/>
      <c r="D270" s="173" t="s">
        <v>74</v>
      </c>
      <c r="E270" s="183" t="s">
        <v>1924</v>
      </c>
      <c r="F270" s="183" t="s">
        <v>1925</v>
      </c>
      <c r="G270" s="12"/>
      <c r="H270" s="12"/>
      <c r="I270" s="175"/>
      <c r="J270" s="184">
        <f>BK270</f>
        <v>0</v>
      </c>
      <c r="K270" s="12"/>
      <c r="L270" s="172"/>
      <c r="M270" s="177"/>
      <c r="N270" s="178"/>
      <c r="O270" s="178"/>
      <c r="P270" s="179">
        <f>SUM(P271:P273)</f>
        <v>0</v>
      </c>
      <c r="Q270" s="178"/>
      <c r="R270" s="179">
        <f>SUM(R271:R273)</f>
        <v>109.10516200000001</v>
      </c>
      <c r="S270" s="178"/>
      <c r="T270" s="180">
        <f>SUM(T271:T273)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73" t="s">
        <v>87</v>
      </c>
      <c r="AT270" s="181" t="s">
        <v>74</v>
      </c>
      <c r="AU270" s="181" t="s">
        <v>82</v>
      </c>
      <c r="AY270" s="173" t="s">
        <v>317</v>
      </c>
      <c r="BK270" s="182">
        <f>SUM(BK271:BK273)</f>
        <v>0</v>
      </c>
    </row>
    <row r="271" s="2" customFormat="1" ht="37.8" customHeight="1">
      <c r="A271" s="34"/>
      <c r="B271" s="185"/>
      <c r="C271" s="186" t="s">
        <v>1926</v>
      </c>
      <c r="D271" s="186" t="s">
        <v>319</v>
      </c>
      <c r="E271" s="187" t="s">
        <v>1927</v>
      </c>
      <c r="F271" s="188" t="s">
        <v>1928</v>
      </c>
      <c r="G271" s="189" t="s">
        <v>375</v>
      </c>
      <c r="H271" s="190">
        <v>45.305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1.8740000000000001</v>
      </c>
      <c r="R271" s="196">
        <f>Q271*H271</f>
        <v>84.901570000000007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372</v>
      </c>
      <c r="AT271" s="198" t="s">
        <v>319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1929</v>
      </c>
    </row>
    <row r="272" s="2" customFormat="1" ht="24.15" customHeight="1">
      <c r="A272" s="34"/>
      <c r="B272" s="185"/>
      <c r="C272" s="186" t="s">
        <v>1930</v>
      </c>
      <c r="D272" s="186" t="s">
        <v>319</v>
      </c>
      <c r="E272" s="187" t="s">
        <v>1931</v>
      </c>
      <c r="F272" s="188" t="s">
        <v>1932</v>
      </c>
      <c r="G272" s="189" t="s">
        <v>356</v>
      </c>
      <c r="H272" s="190">
        <v>2.3799999999999999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1933</v>
      </c>
    </row>
    <row r="273" s="2" customFormat="1" ht="21.75" customHeight="1">
      <c r="A273" s="34"/>
      <c r="B273" s="185"/>
      <c r="C273" s="200" t="s">
        <v>1934</v>
      </c>
      <c r="D273" s="200" t="s">
        <v>353</v>
      </c>
      <c r="E273" s="201" t="s">
        <v>1935</v>
      </c>
      <c r="F273" s="202" t="s">
        <v>1936</v>
      </c>
      <c r="G273" s="203" t="s">
        <v>583</v>
      </c>
      <c r="H273" s="204">
        <v>48.023000000000003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0.504</v>
      </c>
      <c r="R273" s="196">
        <f>Q273*H273</f>
        <v>24.203592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1937</v>
      </c>
    </row>
    <row r="274" s="12" customFormat="1" ht="22.8" customHeight="1">
      <c r="A274" s="12"/>
      <c r="B274" s="172"/>
      <c r="C274" s="12"/>
      <c r="D274" s="173" t="s">
        <v>74</v>
      </c>
      <c r="E274" s="183" t="s">
        <v>1390</v>
      </c>
      <c r="F274" s="183" t="s">
        <v>1391</v>
      </c>
      <c r="G274" s="12"/>
      <c r="H274" s="12"/>
      <c r="I274" s="175"/>
      <c r="J274" s="184">
        <f>BK274</f>
        <v>0</v>
      </c>
      <c r="K274" s="12"/>
      <c r="L274" s="172"/>
      <c r="M274" s="177"/>
      <c r="N274" s="178"/>
      <c r="O274" s="178"/>
      <c r="P274" s="179">
        <f>SUM(P275:P276)</f>
        <v>0</v>
      </c>
      <c r="Q274" s="178"/>
      <c r="R274" s="179">
        <f>SUM(R275:R276)</f>
        <v>89.153333999999987</v>
      </c>
      <c r="S274" s="178"/>
      <c r="T274" s="180">
        <f>SUM(T275:T276)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3" t="s">
        <v>87</v>
      </c>
      <c r="AT274" s="181" t="s">
        <v>74</v>
      </c>
      <c r="AU274" s="181" t="s">
        <v>82</v>
      </c>
      <c r="AY274" s="173" t="s">
        <v>317</v>
      </c>
      <c r="BK274" s="182">
        <f>SUM(BK275:BK276)</f>
        <v>0</v>
      </c>
    </row>
    <row r="275" s="2" customFormat="1" ht="33" customHeight="1">
      <c r="A275" s="34"/>
      <c r="B275" s="185"/>
      <c r="C275" s="186" t="s">
        <v>1938</v>
      </c>
      <c r="D275" s="186" t="s">
        <v>319</v>
      </c>
      <c r="E275" s="187" t="s">
        <v>1939</v>
      </c>
      <c r="F275" s="188" t="s">
        <v>1940</v>
      </c>
      <c r="G275" s="189" t="s">
        <v>375</v>
      </c>
      <c r="H275" s="190">
        <v>498.10199999999998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0.17399999999999999</v>
      </c>
      <c r="R275" s="196">
        <f>Q275*H275</f>
        <v>86.669747999999984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372</v>
      </c>
      <c r="AT275" s="198" t="s">
        <v>319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1941</v>
      </c>
    </row>
    <row r="276" s="2" customFormat="1" ht="37.8" customHeight="1">
      <c r="A276" s="34"/>
      <c r="B276" s="185"/>
      <c r="C276" s="186" t="s">
        <v>1942</v>
      </c>
      <c r="D276" s="186" t="s">
        <v>319</v>
      </c>
      <c r="E276" s="187" t="s">
        <v>1943</v>
      </c>
      <c r="F276" s="188" t="s">
        <v>1944</v>
      </c>
      <c r="G276" s="189" t="s">
        <v>375</v>
      </c>
      <c r="H276" s="190">
        <v>107.982</v>
      </c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0.023</v>
      </c>
      <c r="R276" s="196">
        <f>Q276*H276</f>
        <v>2.4835859999999998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1945</v>
      </c>
    </row>
    <row r="277" s="12" customFormat="1" ht="25.92" customHeight="1">
      <c r="A277" s="12"/>
      <c r="B277" s="172"/>
      <c r="C277" s="12"/>
      <c r="D277" s="173" t="s">
        <v>74</v>
      </c>
      <c r="E277" s="174" t="s">
        <v>889</v>
      </c>
      <c r="F277" s="174" t="s">
        <v>890</v>
      </c>
      <c r="G277" s="12"/>
      <c r="H277" s="12"/>
      <c r="I277" s="175"/>
      <c r="J277" s="176">
        <f>BK277</f>
        <v>0</v>
      </c>
      <c r="K277" s="12"/>
      <c r="L277" s="172"/>
      <c r="M277" s="177"/>
      <c r="N277" s="178"/>
      <c r="O277" s="178"/>
      <c r="P277" s="179">
        <f>P278</f>
        <v>0</v>
      </c>
      <c r="Q277" s="178"/>
      <c r="R277" s="179">
        <f>R278</f>
        <v>0</v>
      </c>
      <c r="S277" s="178"/>
      <c r="T277" s="180">
        <f>T278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259</v>
      </c>
      <c r="AT277" s="181" t="s">
        <v>74</v>
      </c>
      <c r="AU277" s="181" t="s">
        <v>75</v>
      </c>
      <c r="AY277" s="173" t="s">
        <v>317</v>
      </c>
      <c r="BK277" s="182">
        <f>BK278</f>
        <v>0</v>
      </c>
    </row>
    <row r="278" s="2" customFormat="1" ht="16.5" customHeight="1">
      <c r="A278" s="34"/>
      <c r="B278" s="185"/>
      <c r="C278" s="186" t="s">
        <v>1946</v>
      </c>
      <c r="D278" s="186" t="s">
        <v>319</v>
      </c>
      <c r="E278" s="187" t="s">
        <v>892</v>
      </c>
      <c r="F278" s="188" t="s">
        <v>893</v>
      </c>
      <c r="G278" s="189" t="s">
        <v>433</v>
      </c>
      <c r="H278" s="190">
        <v>3</v>
      </c>
      <c r="I278" s="191"/>
      <c r="J278" s="192">
        <f>ROUND(I278*H278,2)</f>
        <v>0</v>
      </c>
      <c r="K278" s="193"/>
      <c r="L278" s="35"/>
      <c r="M278" s="211" t="s">
        <v>1</v>
      </c>
      <c r="N278" s="212" t="s">
        <v>41</v>
      </c>
      <c r="O278" s="213"/>
      <c r="P278" s="214">
        <f>O278*H278</f>
        <v>0</v>
      </c>
      <c r="Q278" s="214">
        <v>0</v>
      </c>
      <c r="R278" s="214">
        <f>Q278*H278</f>
        <v>0</v>
      </c>
      <c r="S278" s="214">
        <v>0</v>
      </c>
      <c r="T278" s="215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894</v>
      </c>
      <c r="AT278" s="198" t="s">
        <v>319</v>
      </c>
      <c r="AU278" s="198" t="s">
        <v>82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894</v>
      </c>
      <c r="BM278" s="198" t="s">
        <v>1947</v>
      </c>
    </row>
    <row r="279" s="2" customFormat="1" ht="6.96" customHeight="1">
      <c r="A279" s="34"/>
      <c r="B279" s="61"/>
      <c r="C279" s="62"/>
      <c r="D279" s="62"/>
      <c r="E279" s="62"/>
      <c r="F279" s="62"/>
      <c r="G279" s="62"/>
      <c r="H279" s="62"/>
      <c r="I279" s="62"/>
      <c r="J279" s="62"/>
      <c r="K279" s="62"/>
      <c r="L279" s="35"/>
      <c r="M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</row>
  </sheetData>
  <autoFilter ref="C145:K27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2:H132"/>
    <mergeCell ref="E136:H136"/>
    <mergeCell ref="E134:H134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1659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1948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ROUND((SUM(BE133:BE295)),  2)</f>
        <v>0</v>
      </c>
      <c r="G37" s="138"/>
      <c r="H37" s="138"/>
      <c r="I37" s="139">
        <v>0.20000000000000001</v>
      </c>
      <c r="J37" s="137">
        <f>ROUND(((SUM(BE133:BE295))*I37),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ROUND((SUM(BF133:BF295)),  2)</f>
        <v>0</v>
      </c>
      <c r="G38" s="138"/>
      <c r="H38" s="138"/>
      <c r="I38" s="139">
        <v>0.20000000000000001</v>
      </c>
      <c r="J38" s="137">
        <f>ROUND(((SUM(BF133:BF295))*I38),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ROUND((SUM(BG133:BG295)),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ROUND((SUM(BH133:BH295)),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ROUND((SUM(BI133:BI295)),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1659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SO-2.3_ELE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J133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1404</v>
      </c>
      <c r="E101" s="155"/>
      <c r="F101" s="155"/>
      <c r="G101" s="155"/>
      <c r="H101" s="155"/>
      <c r="I101" s="155"/>
      <c r="J101" s="156">
        <f>J134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1405</v>
      </c>
      <c r="E102" s="155"/>
      <c r="F102" s="155"/>
      <c r="G102" s="155"/>
      <c r="H102" s="155"/>
      <c r="I102" s="155"/>
      <c r="J102" s="156">
        <f>J170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1949</v>
      </c>
      <c r="E103" s="155"/>
      <c r="F103" s="155"/>
      <c r="G103" s="155"/>
      <c r="H103" s="155"/>
      <c r="I103" s="155"/>
      <c r="J103" s="156">
        <f>J229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1406</v>
      </c>
      <c r="E104" s="155"/>
      <c r="F104" s="155"/>
      <c r="G104" s="155"/>
      <c r="H104" s="155"/>
      <c r="I104" s="155"/>
      <c r="J104" s="156">
        <f>J238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1950</v>
      </c>
      <c r="E105" s="155"/>
      <c r="F105" s="155"/>
      <c r="G105" s="155"/>
      <c r="H105" s="155"/>
      <c r="I105" s="155"/>
      <c r="J105" s="156">
        <f>J248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1407</v>
      </c>
      <c r="E106" s="155"/>
      <c r="F106" s="155"/>
      <c r="G106" s="155"/>
      <c r="H106" s="155"/>
      <c r="I106" s="155"/>
      <c r="J106" s="156">
        <f>J252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3"/>
      <c r="C107" s="9"/>
      <c r="D107" s="154" t="s">
        <v>1951</v>
      </c>
      <c r="E107" s="155"/>
      <c r="F107" s="155"/>
      <c r="G107" s="155"/>
      <c r="H107" s="155"/>
      <c r="I107" s="155"/>
      <c r="J107" s="156">
        <f>J269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3"/>
      <c r="C108" s="9"/>
      <c r="D108" s="154" t="s">
        <v>1952</v>
      </c>
      <c r="E108" s="155"/>
      <c r="F108" s="155"/>
      <c r="G108" s="155"/>
      <c r="H108" s="155"/>
      <c r="I108" s="155"/>
      <c r="J108" s="156">
        <f>J282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3"/>
      <c r="C109" s="9"/>
      <c r="D109" s="154" t="s">
        <v>1408</v>
      </c>
      <c r="E109" s="155"/>
      <c r="F109" s="155"/>
      <c r="G109" s="155"/>
      <c r="H109" s="155"/>
      <c r="I109" s="155"/>
      <c r="J109" s="156">
        <f>J288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303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1" t="str">
        <f>E7</f>
        <v>Archeoskanzen Bojná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287</v>
      </c>
      <c r="L120" s="18"/>
    </row>
    <row r="121" s="1" customFormat="1" ht="16.5" customHeight="1">
      <c r="B121" s="18"/>
      <c r="E121" s="131" t="s">
        <v>909</v>
      </c>
      <c r="F121" s="1"/>
      <c r="G121" s="1"/>
      <c r="H121" s="1"/>
      <c r="L121" s="18"/>
    </row>
    <row r="122" s="1" customFormat="1" ht="12" customHeight="1">
      <c r="B122" s="18"/>
      <c r="C122" s="28" t="s">
        <v>289</v>
      </c>
      <c r="L122" s="18"/>
    </row>
    <row r="123" s="2" customFormat="1" ht="16.5" customHeight="1">
      <c r="A123" s="34"/>
      <c r="B123" s="35"/>
      <c r="C123" s="34"/>
      <c r="D123" s="34"/>
      <c r="E123" s="132" t="s">
        <v>1659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291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E13</f>
        <v>SO-2.3_ELE - Elektroinštalácia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F16</f>
        <v>okrajová časť obce Bojná</v>
      </c>
      <c r="G127" s="34"/>
      <c r="H127" s="34"/>
      <c r="I127" s="28" t="s">
        <v>21</v>
      </c>
      <c r="J127" s="70" t="str">
        <f>IF(J16="","",J16)</f>
        <v>19. 6. 2024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23</v>
      </c>
      <c r="D129" s="34"/>
      <c r="E129" s="34"/>
      <c r="F129" s="23" t="str">
        <f>E19</f>
        <v>Obec Bojná, 201 Bojná, 956 01 Bojná</v>
      </c>
      <c r="G129" s="34"/>
      <c r="H129" s="34"/>
      <c r="I129" s="28" t="s">
        <v>29</v>
      </c>
      <c r="J129" s="32" t="str">
        <f>E25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40.05" customHeight="1">
      <c r="A130" s="34"/>
      <c r="B130" s="35"/>
      <c r="C130" s="28" t="s">
        <v>27</v>
      </c>
      <c r="D130" s="34"/>
      <c r="E130" s="34"/>
      <c r="F130" s="23" t="str">
        <f>IF(E22="","",E22)</f>
        <v>Vyplň údaj</v>
      </c>
      <c r="G130" s="34"/>
      <c r="H130" s="34"/>
      <c r="I130" s="28" t="s">
        <v>32</v>
      </c>
      <c r="J130" s="32" t="str">
        <f>E28</f>
        <v>Projekt design s.r.o., Brezová 89/1B, Tovarníky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304</v>
      </c>
      <c r="D132" s="164" t="s">
        <v>60</v>
      </c>
      <c r="E132" s="164" t="s">
        <v>56</v>
      </c>
      <c r="F132" s="164" t="s">
        <v>57</v>
      </c>
      <c r="G132" s="164" t="s">
        <v>305</v>
      </c>
      <c r="H132" s="164" t="s">
        <v>306</v>
      </c>
      <c r="I132" s="164" t="s">
        <v>307</v>
      </c>
      <c r="J132" s="165" t="s">
        <v>295</v>
      </c>
      <c r="K132" s="166" t="s">
        <v>308</v>
      </c>
      <c r="L132" s="167"/>
      <c r="M132" s="87" t="s">
        <v>1</v>
      </c>
      <c r="N132" s="88" t="s">
        <v>39</v>
      </c>
      <c r="O132" s="88" t="s">
        <v>309</v>
      </c>
      <c r="P132" s="88" t="s">
        <v>310</v>
      </c>
      <c r="Q132" s="88" t="s">
        <v>311</v>
      </c>
      <c r="R132" s="88" t="s">
        <v>312</v>
      </c>
      <c r="S132" s="88" t="s">
        <v>313</v>
      </c>
      <c r="T132" s="89" t="s">
        <v>314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296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P134+P170+P229+P238+P248+P252+P269+P282+P288</f>
        <v>0</v>
      </c>
      <c r="Q133" s="91"/>
      <c r="R133" s="169">
        <f>R134+R170+R229+R238+R248+R252+R269+R282+R288</f>
        <v>0.035139999999999998</v>
      </c>
      <c r="S133" s="91"/>
      <c r="T133" s="170">
        <f>T134+T170+T229+T238+T248+T252+T269+T282+T288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297</v>
      </c>
      <c r="BK133" s="171">
        <f>BK134+BK170+BK229+BK238+BK248+BK252+BK269+BK282+BK288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1272</v>
      </c>
      <c r="F134" s="174" t="s">
        <v>1447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SUM(P135:P169)</f>
        <v>0</v>
      </c>
      <c r="Q134" s="178"/>
      <c r="R134" s="179">
        <f>SUM(R135:R169)</f>
        <v>0.035139999999999998</v>
      </c>
      <c r="S134" s="178"/>
      <c r="T134" s="180">
        <f>SUM(T135:T169)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317</v>
      </c>
      <c r="BK134" s="182">
        <f>SUM(BK135:BK169)</f>
        <v>0</v>
      </c>
    </row>
    <row r="135" s="2" customFormat="1" ht="21.75" customHeight="1">
      <c r="A135" s="34"/>
      <c r="B135" s="185"/>
      <c r="C135" s="186" t="s">
        <v>82</v>
      </c>
      <c r="D135" s="186" t="s">
        <v>319</v>
      </c>
      <c r="E135" s="187" t="s">
        <v>1448</v>
      </c>
      <c r="F135" s="188" t="s">
        <v>1449</v>
      </c>
      <c r="G135" s="189" t="s">
        <v>433</v>
      </c>
      <c r="H135" s="190">
        <v>250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1953</v>
      </c>
    </row>
    <row r="136" s="2" customFormat="1" ht="16.5" customHeight="1">
      <c r="A136" s="34"/>
      <c r="B136" s="185"/>
      <c r="C136" s="200" t="s">
        <v>87</v>
      </c>
      <c r="D136" s="200" t="s">
        <v>353</v>
      </c>
      <c r="E136" s="201" t="s">
        <v>1451</v>
      </c>
      <c r="F136" s="202" t="s">
        <v>1452</v>
      </c>
      <c r="G136" s="203" t="s">
        <v>433</v>
      </c>
      <c r="H136" s="204">
        <v>250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0.00013999999999999999</v>
      </c>
      <c r="R136" s="196">
        <f>Q136*H136</f>
        <v>0.034999999999999996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1954</v>
      </c>
    </row>
    <row r="137" s="2" customFormat="1" ht="16.5" customHeight="1">
      <c r="A137" s="34"/>
      <c r="B137" s="185"/>
      <c r="C137" s="200" t="s">
        <v>92</v>
      </c>
      <c r="D137" s="200" t="s">
        <v>353</v>
      </c>
      <c r="E137" s="201" t="s">
        <v>1454</v>
      </c>
      <c r="F137" s="202" t="s">
        <v>1955</v>
      </c>
      <c r="G137" s="203" t="s">
        <v>433</v>
      </c>
      <c r="H137" s="204">
        <v>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1956</v>
      </c>
    </row>
    <row r="138" s="2" customFormat="1" ht="24.15" customHeight="1">
      <c r="A138" s="34"/>
      <c r="B138" s="185"/>
      <c r="C138" s="186" t="s">
        <v>259</v>
      </c>
      <c r="D138" s="186" t="s">
        <v>319</v>
      </c>
      <c r="E138" s="187" t="s">
        <v>1457</v>
      </c>
      <c r="F138" s="188" t="s">
        <v>1458</v>
      </c>
      <c r="G138" s="189" t="s">
        <v>452</v>
      </c>
      <c r="H138" s="190">
        <v>15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1957</v>
      </c>
    </row>
    <row r="139" s="2" customFormat="1" ht="16.5" customHeight="1">
      <c r="A139" s="34"/>
      <c r="B139" s="185"/>
      <c r="C139" s="200" t="s">
        <v>262</v>
      </c>
      <c r="D139" s="200" t="s">
        <v>353</v>
      </c>
      <c r="E139" s="201" t="s">
        <v>1457</v>
      </c>
      <c r="F139" s="202" t="s">
        <v>1460</v>
      </c>
      <c r="G139" s="203" t="s">
        <v>452</v>
      </c>
      <c r="H139" s="204">
        <v>15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1958</v>
      </c>
    </row>
    <row r="140" s="2" customFormat="1" ht="16.5" customHeight="1">
      <c r="A140" s="34"/>
      <c r="B140" s="185"/>
      <c r="C140" s="186" t="s">
        <v>265</v>
      </c>
      <c r="D140" s="186" t="s">
        <v>319</v>
      </c>
      <c r="E140" s="187" t="s">
        <v>1959</v>
      </c>
      <c r="F140" s="188" t="s">
        <v>1960</v>
      </c>
      <c r="G140" s="189" t="s">
        <v>433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1961</v>
      </c>
    </row>
    <row r="141" s="2" customFormat="1" ht="16.5" customHeight="1">
      <c r="A141" s="34"/>
      <c r="B141" s="185"/>
      <c r="C141" s="200" t="s">
        <v>268</v>
      </c>
      <c r="D141" s="200" t="s">
        <v>353</v>
      </c>
      <c r="E141" s="201" t="s">
        <v>1962</v>
      </c>
      <c r="F141" s="202" t="s">
        <v>1960</v>
      </c>
      <c r="G141" s="203" t="s">
        <v>433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1963</v>
      </c>
    </row>
    <row r="142" s="2" customFormat="1" ht="16.5" customHeight="1">
      <c r="A142" s="34"/>
      <c r="B142" s="185"/>
      <c r="C142" s="186" t="s">
        <v>271</v>
      </c>
      <c r="D142" s="186" t="s">
        <v>319</v>
      </c>
      <c r="E142" s="187" t="s">
        <v>1462</v>
      </c>
      <c r="F142" s="188" t="s">
        <v>1463</v>
      </c>
      <c r="G142" s="189" t="s">
        <v>433</v>
      </c>
      <c r="H142" s="190">
        <v>55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1964</v>
      </c>
    </row>
    <row r="143" s="2" customFormat="1" ht="24.15" customHeight="1">
      <c r="A143" s="34"/>
      <c r="B143" s="185"/>
      <c r="C143" s="200" t="s">
        <v>274</v>
      </c>
      <c r="D143" s="200" t="s">
        <v>353</v>
      </c>
      <c r="E143" s="201" t="s">
        <v>1965</v>
      </c>
      <c r="F143" s="202" t="s">
        <v>1966</v>
      </c>
      <c r="G143" s="203" t="s">
        <v>433</v>
      </c>
      <c r="H143" s="204">
        <v>30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1967</v>
      </c>
    </row>
    <row r="144" s="2" customFormat="1" ht="16.5" customHeight="1">
      <c r="A144" s="34"/>
      <c r="B144" s="185"/>
      <c r="C144" s="200" t="s">
        <v>277</v>
      </c>
      <c r="D144" s="200" t="s">
        <v>353</v>
      </c>
      <c r="E144" s="201" t="s">
        <v>1465</v>
      </c>
      <c r="F144" s="202" t="s">
        <v>1466</v>
      </c>
      <c r="G144" s="203" t="s">
        <v>433</v>
      </c>
      <c r="H144" s="204">
        <v>25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1968</v>
      </c>
    </row>
    <row r="145" s="2" customFormat="1" ht="16.5" customHeight="1">
      <c r="A145" s="34"/>
      <c r="B145" s="185"/>
      <c r="C145" s="186" t="s">
        <v>280</v>
      </c>
      <c r="D145" s="186" t="s">
        <v>319</v>
      </c>
      <c r="E145" s="187" t="s">
        <v>1468</v>
      </c>
      <c r="F145" s="188" t="s">
        <v>1469</v>
      </c>
      <c r="G145" s="189" t="s">
        <v>433</v>
      </c>
      <c r="H145" s="190">
        <v>15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1969</v>
      </c>
    </row>
    <row r="146" s="2" customFormat="1" ht="24.15" customHeight="1">
      <c r="A146" s="34"/>
      <c r="B146" s="185"/>
      <c r="C146" s="200" t="s">
        <v>358</v>
      </c>
      <c r="D146" s="200" t="s">
        <v>353</v>
      </c>
      <c r="E146" s="201" t="s">
        <v>1471</v>
      </c>
      <c r="F146" s="202" t="s">
        <v>1970</v>
      </c>
      <c r="G146" s="203" t="s">
        <v>433</v>
      </c>
      <c r="H146" s="204">
        <v>15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1971</v>
      </c>
    </row>
    <row r="147" s="2" customFormat="1" ht="16.5" customHeight="1">
      <c r="A147" s="34"/>
      <c r="B147" s="185"/>
      <c r="C147" s="186" t="s">
        <v>362</v>
      </c>
      <c r="D147" s="186" t="s">
        <v>319</v>
      </c>
      <c r="E147" s="187" t="s">
        <v>1474</v>
      </c>
      <c r="F147" s="188" t="s">
        <v>1475</v>
      </c>
      <c r="G147" s="189" t="s">
        <v>433</v>
      </c>
      <c r="H147" s="190">
        <v>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1972</v>
      </c>
    </row>
    <row r="148" s="2" customFormat="1" ht="16.5" customHeight="1">
      <c r="A148" s="34"/>
      <c r="B148" s="185"/>
      <c r="C148" s="200" t="s">
        <v>364</v>
      </c>
      <c r="D148" s="200" t="s">
        <v>353</v>
      </c>
      <c r="E148" s="201" t="s">
        <v>1477</v>
      </c>
      <c r="F148" s="202" t="s">
        <v>1478</v>
      </c>
      <c r="G148" s="203" t="s">
        <v>433</v>
      </c>
      <c r="H148" s="204">
        <v>5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1973</v>
      </c>
    </row>
    <row r="149" s="2" customFormat="1" ht="16.5" customHeight="1">
      <c r="A149" s="34"/>
      <c r="B149" s="185"/>
      <c r="C149" s="186" t="s">
        <v>368</v>
      </c>
      <c r="D149" s="186" t="s">
        <v>319</v>
      </c>
      <c r="E149" s="187" t="s">
        <v>1480</v>
      </c>
      <c r="F149" s="188" t="s">
        <v>1481</v>
      </c>
      <c r="G149" s="189" t="s">
        <v>433</v>
      </c>
      <c r="H149" s="190">
        <v>5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1974</v>
      </c>
    </row>
    <row r="150" s="2" customFormat="1" ht="16.5" customHeight="1">
      <c r="A150" s="34"/>
      <c r="B150" s="185"/>
      <c r="C150" s="200" t="s">
        <v>372</v>
      </c>
      <c r="D150" s="200" t="s">
        <v>353</v>
      </c>
      <c r="E150" s="201" t="s">
        <v>1483</v>
      </c>
      <c r="F150" s="202" t="s">
        <v>1484</v>
      </c>
      <c r="G150" s="203" t="s">
        <v>433</v>
      </c>
      <c r="H150" s="204">
        <v>5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1975</v>
      </c>
    </row>
    <row r="151" s="2" customFormat="1" ht="16.5" customHeight="1">
      <c r="A151" s="34"/>
      <c r="B151" s="185"/>
      <c r="C151" s="186" t="s">
        <v>377</v>
      </c>
      <c r="D151" s="186" t="s">
        <v>319</v>
      </c>
      <c r="E151" s="187" t="s">
        <v>1486</v>
      </c>
      <c r="F151" s="188" t="s">
        <v>1487</v>
      </c>
      <c r="G151" s="189" t="s">
        <v>433</v>
      </c>
      <c r="H151" s="190">
        <v>12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1976</v>
      </c>
    </row>
    <row r="152" s="2" customFormat="1" ht="16.5" customHeight="1">
      <c r="A152" s="34"/>
      <c r="B152" s="185"/>
      <c r="C152" s="200" t="s">
        <v>383</v>
      </c>
      <c r="D152" s="200" t="s">
        <v>353</v>
      </c>
      <c r="E152" s="201" t="s">
        <v>1489</v>
      </c>
      <c r="F152" s="202" t="s">
        <v>1487</v>
      </c>
      <c r="G152" s="203" t="s">
        <v>433</v>
      </c>
      <c r="H152" s="204">
        <v>12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1977</v>
      </c>
    </row>
    <row r="153" s="2" customFormat="1" ht="16.5" customHeight="1">
      <c r="A153" s="34"/>
      <c r="B153" s="185"/>
      <c r="C153" s="186" t="s">
        <v>385</v>
      </c>
      <c r="D153" s="186" t="s">
        <v>319</v>
      </c>
      <c r="E153" s="187" t="s">
        <v>1491</v>
      </c>
      <c r="F153" s="188" t="s">
        <v>1492</v>
      </c>
      <c r="G153" s="189" t="s">
        <v>452</v>
      </c>
      <c r="H153" s="190">
        <v>65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1978</v>
      </c>
    </row>
    <row r="154" s="2" customFormat="1" ht="16.5" customHeight="1">
      <c r="A154" s="34"/>
      <c r="B154" s="185"/>
      <c r="C154" s="200" t="s">
        <v>7</v>
      </c>
      <c r="D154" s="200" t="s">
        <v>353</v>
      </c>
      <c r="E154" s="201" t="s">
        <v>1494</v>
      </c>
      <c r="F154" s="202" t="s">
        <v>1495</v>
      </c>
      <c r="G154" s="203" t="s">
        <v>452</v>
      </c>
      <c r="H154" s="204">
        <v>65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1979</v>
      </c>
    </row>
    <row r="155" s="2" customFormat="1" ht="21.75" customHeight="1">
      <c r="A155" s="34"/>
      <c r="B155" s="185"/>
      <c r="C155" s="186" t="s">
        <v>388</v>
      </c>
      <c r="D155" s="186" t="s">
        <v>319</v>
      </c>
      <c r="E155" s="187" t="s">
        <v>1497</v>
      </c>
      <c r="F155" s="188" t="s">
        <v>1498</v>
      </c>
      <c r="G155" s="189" t="s">
        <v>433</v>
      </c>
      <c r="H155" s="190">
        <v>12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1980</v>
      </c>
    </row>
    <row r="156" s="2" customFormat="1" ht="21.75" customHeight="1">
      <c r="A156" s="34"/>
      <c r="B156" s="185"/>
      <c r="C156" s="200" t="s">
        <v>392</v>
      </c>
      <c r="D156" s="200" t="s">
        <v>353</v>
      </c>
      <c r="E156" s="201" t="s">
        <v>1500</v>
      </c>
      <c r="F156" s="202" t="s">
        <v>1498</v>
      </c>
      <c r="G156" s="203" t="s">
        <v>433</v>
      </c>
      <c r="H156" s="204">
        <v>12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271</v>
      </c>
      <c r="AT156" s="198" t="s">
        <v>353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1981</v>
      </c>
    </row>
    <row r="157" s="2" customFormat="1" ht="24.15" customHeight="1">
      <c r="A157" s="34"/>
      <c r="B157" s="185"/>
      <c r="C157" s="186" t="s">
        <v>396</v>
      </c>
      <c r="D157" s="186" t="s">
        <v>319</v>
      </c>
      <c r="E157" s="187" t="s">
        <v>1502</v>
      </c>
      <c r="F157" s="188" t="s">
        <v>1503</v>
      </c>
      <c r="G157" s="189" t="s">
        <v>433</v>
      </c>
      <c r="H157" s="190">
        <v>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1982</v>
      </c>
    </row>
    <row r="158" s="2" customFormat="1" ht="24.15" customHeight="1">
      <c r="A158" s="34"/>
      <c r="B158" s="185"/>
      <c r="C158" s="200" t="s">
        <v>398</v>
      </c>
      <c r="D158" s="200" t="s">
        <v>353</v>
      </c>
      <c r="E158" s="201" t="s">
        <v>1505</v>
      </c>
      <c r="F158" s="202" t="s">
        <v>1503</v>
      </c>
      <c r="G158" s="203" t="s">
        <v>433</v>
      </c>
      <c r="H158" s="204">
        <v>8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1983</v>
      </c>
    </row>
    <row r="159" s="2" customFormat="1" ht="24.15" customHeight="1">
      <c r="A159" s="34"/>
      <c r="B159" s="185"/>
      <c r="C159" s="186" t="s">
        <v>402</v>
      </c>
      <c r="D159" s="186" t="s">
        <v>319</v>
      </c>
      <c r="E159" s="187" t="s">
        <v>1507</v>
      </c>
      <c r="F159" s="188" t="s">
        <v>1984</v>
      </c>
      <c r="G159" s="189" t="s">
        <v>433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1985</v>
      </c>
    </row>
    <row r="160" s="2" customFormat="1" ht="16.5" customHeight="1">
      <c r="A160" s="34"/>
      <c r="B160" s="185"/>
      <c r="C160" s="200" t="s">
        <v>408</v>
      </c>
      <c r="D160" s="200" t="s">
        <v>353</v>
      </c>
      <c r="E160" s="201" t="s">
        <v>1510</v>
      </c>
      <c r="F160" s="202" t="s">
        <v>1986</v>
      </c>
      <c r="G160" s="203" t="s">
        <v>433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1987</v>
      </c>
    </row>
    <row r="161" s="2" customFormat="1" ht="16.5" customHeight="1">
      <c r="A161" s="34"/>
      <c r="B161" s="185"/>
      <c r="C161" s="200" t="s">
        <v>410</v>
      </c>
      <c r="D161" s="200" t="s">
        <v>353</v>
      </c>
      <c r="E161" s="201" t="s">
        <v>1513</v>
      </c>
      <c r="F161" s="202" t="s">
        <v>1988</v>
      </c>
      <c r="G161" s="203" t="s">
        <v>433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1989</v>
      </c>
    </row>
    <row r="162" s="2" customFormat="1" ht="16.5" customHeight="1">
      <c r="A162" s="34"/>
      <c r="B162" s="185"/>
      <c r="C162" s="200" t="s">
        <v>412</v>
      </c>
      <c r="D162" s="200" t="s">
        <v>353</v>
      </c>
      <c r="E162" s="201" t="s">
        <v>1990</v>
      </c>
      <c r="F162" s="202" t="s">
        <v>1991</v>
      </c>
      <c r="G162" s="203" t="s">
        <v>433</v>
      </c>
      <c r="H162" s="204">
        <v>2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1992</v>
      </c>
    </row>
    <row r="163" s="2" customFormat="1" ht="16.5" customHeight="1">
      <c r="A163" s="34"/>
      <c r="B163" s="185"/>
      <c r="C163" s="200" t="s">
        <v>414</v>
      </c>
      <c r="D163" s="200" t="s">
        <v>353</v>
      </c>
      <c r="E163" s="201" t="s">
        <v>1516</v>
      </c>
      <c r="F163" s="202" t="s">
        <v>1517</v>
      </c>
      <c r="G163" s="203" t="s">
        <v>440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0.00013999999999999999</v>
      </c>
      <c r="R163" s="196">
        <f>Q163*H163</f>
        <v>0.00013999999999999999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1993</v>
      </c>
    </row>
    <row r="164" s="2" customFormat="1" ht="16.5" customHeight="1">
      <c r="A164" s="34"/>
      <c r="B164" s="185"/>
      <c r="C164" s="186" t="s">
        <v>416</v>
      </c>
      <c r="D164" s="186" t="s">
        <v>319</v>
      </c>
      <c r="E164" s="187" t="s">
        <v>1519</v>
      </c>
      <c r="F164" s="188" t="s">
        <v>1520</v>
      </c>
      <c r="G164" s="189" t="s">
        <v>452</v>
      </c>
      <c r="H164" s="190">
        <v>75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1994</v>
      </c>
    </row>
    <row r="165" s="2" customFormat="1" ht="16.5" customHeight="1">
      <c r="A165" s="34"/>
      <c r="B165" s="185"/>
      <c r="C165" s="200" t="s">
        <v>418</v>
      </c>
      <c r="D165" s="200" t="s">
        <v>353</v>
      </c>
      <c r="E165" s="201" t="s">
        <v>1522</v>
      </c>
      <c r="F165" s="202" t="s">
        <v>1523</v>
      </c>
      <c r="G165" s="203" t="s">
        <v>452</v>
      </c>
      <c r="H165" s="204">
        <v>75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1995</v>
      </c>
    </row>
    <row r="166" s="2" customFormat="1" ht="16.5" customHeight="1">
      <c r="A166" s="34"/>
      <c r="B166" s="185"/>
      <c r="C166" s="186" t="s">
        <v>529</v>
      </c>
      <c r="D166" s="186" t="s">
        <v>319</v>
      </c>
      <c r="E166" s="187" t="s">
        <v>1525</v>
      </c>
      <c r="F166" s="188" t="s">
        <v>1526</v>
      </c>
      <c r="G166" s="189" t="s">
        <v>452</v>
      </c>
      <c r="H166" s="190">
        <v>15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1996</v>
      </c>
    </row>
    <row r="167" s="2" customFormat="1" ht="16.5" customHeight="1">
      <c r="A167" s="34"/>
      <c r="B167" s="185"/>
      <c r="C167" s="200" t="s">
        <v>780</v>
      </c>
      <c r="D167" s="200" t="s">
        <v>353</v>
      </c>
      <c r="E167" s="201" t="s">
        <v>1528</v>
      </c>
      <c r="F167" s="202" t="s">
        <v>1529</v>
      </c>
      <c r="G167" s="203" t="s">
        <v>452</v>
      </c>
      <c r="H167" s="204">
        <v>15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1997</v>
      </c>
    </row>
    <row r="168" s="2" customFormat="1" ht="16.5" customHeight="1">
      <c r="A168" s="34"/>
      <c r="B168" s="185"/>
      <c r="C168" s="186" t="s">
        <v>784</v>
      </c>
      <c r="D168" s="186" t="s">
        <v>319</v>
      </c>
      <c r="E168" s="187" t="s">
        <v>1998</v>
      </c>
      <c r="F168" s="188" t="s">
        <v>1999</v>
      </c>
      <c r="G168" s="189" t="s">
        <v>433</v>
      </c>
      <c r="H168" s="190">
        <v>4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2000</v>
      </c>
    </row>
    <row r="169" s="2" customFormat="1" ht="16.5" customHeight="1">
      <c r="A169" s="34"/>
      <c r="B169" s="185"/>
      <c r="C169" s="200" t="s">
        <v>788</v>
      </c>
      <c r="D169" s="200" t="s">
        <v>353</v>
      </c>
      <c r="E169" s="201" t="s">
        <v>2001</v>
      </c>
      <c r="F169" s="202" t="s">
        <v>1999</v>
      </c>
      <c r="G169" s="203" t="s">
        <v>433</v>
      </c>
      <c r="H169" s="204">
        <v>4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2002</v>
      </c>
    </row>
    <row r="170" s="12" customFormat="1" ht="25.92" customHeight="1">
      <c r="A170" s="12"/>
      <c r="B170" s="172"/>
      <c r="C170" s="12"/>
      <c r="D170" s="173" t="s">
        <v>74</v>
      </c>
      <c r="E170" s="174" t="s">
        <v>1531</v>
      </c>
      <c r="F170" s="174" t="s">
        <v>95</v>
      </c>
      <c r="G170" s="12"/>
      <c r="H170" s="12"/>
      <c r="I170" s="175"/>
      <c r="J170" s="176">
        <f>BK170</f>
        <v>0</v>
      </c>
      <c r="K170" s="12"/>
      <c r="L170" s="172"/>
      <c r="M170" s="177"/>
      <c r="N170" s="178"/>
      <c r="O170" s="178"/>
      <c r="P170" s="179">
        <f>SUM(P171:P228)</f>
        <v>0</v>
      </c>
      <c r="Q170" s="178"/>
      <c r="R170" s="179">
        <f>SUM(R171:R228)</f>
        <v>0</v>
      </c>
      <c r="S170" s="178"/>
      <c r="T170" s="180">
        <f>SUM(T171:T228)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75</v>
      </c>
      <c r="AY170" s="173" t="s">
        <v>317</v>
      </c>
      <c r="BK170" s="182">
        <f>SUM(BK171:BK228)</f>
        <v>0</v>
      </c>
    </row>
    <row r="171" s="2" customFormat="1" ht="24.15" customHeight="1">
      <c r="A171" s="34"/>
      <c r="B171" s="185"/>
      <c r="C171" s="186" t="s">
        <v>792</v>
      </c>
      <c r="D171" s="186" t="s">
        <v>319</v>
      </c>
      <c r="E171" s="187" t="s">
        <v>1532</v>
      </c>
      <c r="F171" s="188" t="s">
        <v>2003</v>
      </c>
      <c r="G171" s="189" t="s">
        <v>452</v>
      </c>
      <c r="H171" s="190">
        <v>300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2004</v>
      </c>
    </row>
    <row r="172" s="2" customFormat="1" ht="16.5" customHeight="1">
      <c r="A172" s="34"/>
      <c r="B172" s="185"/>
      <c r="C172" s="200" t="s">
        <v>796</v>
      </c>
      <c r="D172" s="200" t="s">
        <v>353</v>
      </c>
      <c r="E172" s="201" t="s">
        <v>1535</v>
      </c>
      <c r="F172" s="202" t="s">
        <v>2005</v>
      </c>
      <c r="G172" s="203" t="s">
        <v>433</v>
      </c>
      <c r="H172" s="204">
        <v>10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271</v>
      </c>
      <c r="AT172" s="198" t="s">
        <v>353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2006</v>
      </c>
    </row>
    <row r="173" s="2" customFormat="1" ht="16.5" customHeight="1">
      <c r="A173" s="34"/>
      <c r="B173" s="185"/>
      <c r="C173" s="200" t="s">
        <v>800</v>
      </c>
      <c r="D173" s="200" t="s">
        <v>353</v>
      </c>
      <c r="E173" s="201" t="s">
        <v>1538</v>
      </c>
      <c r="F173" s="202" t="s">
        <v>2007</v>
      </c>
      <c r="G173" s="203" t="s">
        <v>452</v>
      </c>
      <c r="H173" s="204">
        <v>300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2008</v>
      </c>
    </row>
    <row r="174" s="2" customFormat="1" ht="16.5" customHeight="1">
      <c r="A174" s="34"/>
      <c r="B174" s="185"/>
      <c r="C174" s="200" t="s">
        <v>804</v>
      </c>
      <c r="D174" s="200" t="s">
        <v>353</v>
      </c>
      <c r="E174" s="201" t="s">
        <v>1541</v>
      </c>
      <c r="F174" s="202" t="s">
        <v>2009</v>
      </c>
      <c r="G174" s="203" t="s">
        <v>433</v>
      </c>
      <c r="H174" s="204">
        <v>400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271</v>
      </c>
      <c r="AT174" s="198" t="s">
        <v>353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2010</v>
      </c>
    </row>
    <row r="175" s="2" customFormat="1" ht="24.15" customHeight="1">
      <c r="A175" s="34"/>
      <c r="B175" s="185"/>
      <c r="C175" s="186" t="s">
        <v>808</v>
      </c>
      <c r="D175" s="186" t="s">
        <v>319</v>
      </c>
      <c r="E175" s="187" t="s">
        <v>1544</v>
      </c>
      <c r="F175" s="188" t="s">
        <v>1545</v>
      </c>
      <c r="G175" s="189" t="s">
        <v>452</v>
      </c>
      <c r="H175" s="190">
        <v>260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2011</v>
      </c>
    </row>
    <row r="176" s="2" customFormat="1" ht="16.5" customHeight="1">
      <c r="A176" s="34"/>
      <c r="B176" s="185"/>
      <c r="C176" s="200" t="s">
        <v>812</v>
      </c>
      <c r="D176" s="200" t="s">
        <v>353</v>
      </c>
      <c r="E176" s="201" t="s">
        <v>1547</v>
      </c>
      <c r="F176" s="202" t="s">
        <v>2012</v>
      </c>
      <c r="G176" s="203" t="s">
        <v>433</v>
      </c>
      <c r="H176" s="204">
        <v>6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271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2013</v>
      </c>
    </row>
    <row r="177" s="2" customFormat="1" ht="16.5" customHeight="1">
      <c r="A177" s="34"/>
      <c r="B177" s="185"/>
      <c r="C177" s="200" t="s">
        <v>816</v>
      </c>
      <c r="D177" s="200" t="s">
        <v>353</v>
      </c>
      <c r="E177" s="201" t="s">
        <v>1550</v>
      </c>
      <c r="F177" s="202" t="s">
        <v>2014</v>
      </c>
      <c r="G177" s="203" t="s">
        <v>452</v>
      </c>
      <c r="H177" s="204">
        <v>260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271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2015</v>
      </c>
    </row>
    <row r="178" s="2" customFormat="1" ht="16.5" customHeight="1">
      <c r="A178" s="34"/>
      <c r="B178" s="185"/>
      <c r="C178" s="200" t="s">
        <v>820</v>
      </c>
      <c r="D178" s="200" t="s">
        <v>353</v>
      </c>
      <c r="E178" s="201" t="s">
        <v>1553</v>
      </c>
      <c r="F178" s="202" t="s">
        <v>2016</v>
      </c>
      <c r="G178" s="203" t="s">
        <v>433</v>
      </c>
      <c r="H178" s="204">
        <v>350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271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2017</v>
      </c>
    </row>
    <row r="179" s="2" customFormat="1" ht="24.15" customHeight="1">
      <c r="A179" s="34"/>
      <c r="B179" s="185"/>
      <c r="C179" s="186" t="s">
        <v>824</v>
      </c>
      <c r="D179" s="186" t="s">
        <v>319</v>
      </c>
      <c r="E179" s="187" t="s">
        <v>1556</v>
      </c>
      <c r="F179" s="188" t="s">
        <v>2018</v>
      </c>
      <c r="G179" s="189" t="s">
        <v>433</v>
      </c>
      <c r="H179" s="190">
        <v>28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2019</v>
      </c>
    </row>
    <row r="180" s="2" customFormat="1" ht="24.15" customHeight="1">
      <c r="A180" s="34"/>
      <c r="B180" s="185"/>
      <c r="C180" s="200" t="s">
        <v>828</v>
      </c>
      <c r="D180" s="200" t="s">
        <v>353</v>
      </c>
      <c r="E180" s="201" t="s">
        <v>1559</v>
      </c>
      <c r="F180" s="202" t="s">
        <v>2018</v>
      </c>
      <c r="G180" s="203" t="s">
        <v>433</v>
      </c>
      <c r="H180" s="204">
        <v>28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2020</v>
      </c>
    </row>
    <row r="181" s="2" customFormat="1" ht="16.5" customHeight="1">
      <c r="A181" s="34"/>
      <c r="B181" s="185"/>
      <c r="C181" s="186" t="s">
        <v>832</v>
      </c>
      <c r="D181" s="186" t="s">
        <v>319</v>
      </c>
      <c r="E181" s="187" t="s">
        <v>1561</v>
      </c>
      <c r="F181" s="188" t="s">
        <v>1562</v>
      </c>
      <c r="G181" s="189" t="s">
        <v>433</v>
      </c>
      <c r="H181" s="190">
        <v>20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82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2021</v>
      </c>
    </row>
    <row r="182" s="2" customFormat="1" ht="16.5" customHeight="1">
      <c r="A182" s="34"/>
      <c r="B182" s="185"/>
      <c r="C182" s="200" t="s">
        <v>836</v>
      </c>
      <c r="D182" s="200" t="s">
        <v>353</v>
      </c>
      <c r="E182" s="201" t="s">
        <v>1564</v>
      </c>
      <c r="F182" s="202" t="s">
        <v>1562</v>
      </c>
      <c r="G182" s="203" t="s">
        <v>433</v>
      </c>
      <c r="H182" s="204">
        <v>20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2022</v>
      </c>
    </row>
    <row r="183" s="2" customFormat="1" ht="16.5" customHeight="1">
      <c r="A183" s="34"/>
      <c r="B183" s="185"/>
      <c r="C183" s="186" t="s">
        <v>840</v>
      </c>
      <c r="D183" s="186" t="s">
        <v>319</v>
      </c>
      <c r="E183" s="187" t="s">
        <v>2023</v>
      </c>
      <c r="F183" s="188" t="s">
        <v>2024</v>
      </c>
      <c r="G183" s="189" t="s">
        <v>452</v>
      </c>
      <c r="H183" s="190">
        <v>15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2025</v>
      </c>
    </row>
    <row r="184" s="2" customFormat="1" ht="16.5" customHeight="1">
      <c r="A184" s="34"/>
      <c r="B184" s="185"/>
      <c r="C184" s="200" t="s">
        <v>844</v>
      </c>
      <c r="D184" s="200" t="s">
        <v>353</v>
      </c>
      <c r="E184" s="201" t="s">
        <v>2026</v>
      </c>
      <c r="F184" s="202" t="s">
        <v>2024</v>
      </c>
      <c r="G184" s="203" t="s">
        <v>452</v>
      </c>
      <c r="H184" s="204">
        <v>15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271</v>
      </c>
      <c r="AT184" s="198" t="s">
        <v>353</v>
      </c>
      <c r="AU184" s="198" t="s">
        <v>82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2027</v>
      </c>
    </row>
    <row r="185" s="2" customFormat="1" ht="16.5" customHeight="1">
      <c r="A185" s="34"/>
      <c r="B185" s="185"/>
      <c r="C185" s="186" t="s">
        <v>848</v>
      </c>
      <c r="D185" s="186" t="s">
        <v>319</v>
      </c>
      <c r="E185" s="187" t="s">
        <v>2028</v>
      </c>
      <c r="F185" s="188" t="s">
        <v>2029</v>
      </c>
      <c r="G185" s="189" t="s">
        <v>433</v>
      </c>
      <c r="H185" s="190">
        <v>9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82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2030</v>
      </c>
    </row>
    <row r="186" s="2" customFormat="1" ht="24.15" customHeight="1">
      <c r="A186" s="34"/>
      <c r="B186" s="185"/>
      <c r="C186" s="200" t="s">
        <v>852</v>
      </c>
      <c r="D186" s="200" t="s">
        <v>353</v>
      </c>
      <c r="E186" s="201" t="s">
        <v>2031</v>
      </c>
      <c r="F186" s="202" t="s">
        <v>2029</v>
      </c>
      <c r="G186" s="203" t="s">
        <v>433</v>
      </c>
      <c r="H186" s="204">
        <v>9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271</v>
      </c>
      <c r="AT186" s="198" t="s">
        <v>353</v>
      </c>
      <c r="AU186" s="198" t="s">
        <v>82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2032</v>
      </c>
    </row>
    <row r="187" s="2" customFormat="1" ht="16.5" customHeight="1">
      <c r="A187" s="34"/>
      <c r="B187" s="185"/>
      <c r="C187" s="186" t="s">
        <v>858</v>
      </c>
      <c r="D187" s="186" t="s">
        <v>319</v>
      </c>
      <c r="E187" s="187" t="s">
        <v>1566</v>
      </c>
      <c r="F187" s="188" t="s">
        <v>1567</v>
      </c>
      <c r="G187" s="189" t="s">
        <v>433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82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2033</v>
      </c>
    </row>
    <row r="188" s="2" customFormat="1" ht="16.5" customHeight="1">
      <c r="A188" s="34"/>
      <c r="B188" s="185"/>
      <c r="C188" s="200" t="s">
        <v>862</v>
      </c>
      <c r="D188" s="200" t="s">
        <v>353</v>
      </c>
      <c r="E188" s="201" t="s">
        <v>1569</v>
      </c>
      <c r="F188" s="202" t="s">
        <v>1567</v>
      </c>
      <c r="G188" s="203" t="s">
        <v>433</v>
      </c>
      <c r="H188" s="204">
        <v>1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271</v>
      </c>
      <c r="AT188" s="198" t="s">
        <v>353</v>
      </c>
      <c r="AU188" s="198" t="s">
        <v>82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2034</v>
      </c>
    </row>
    <row r="189" s="2" customFormat="1" ht="16.5" customHeight="1">
      <c r="A189" s="34"/>
      <c r="B189" s="185"/>
      <c r="C189" s="186" t="s">
        <v>866</v>
      </c>
      <c r="D189" s="186" t="s">
        <v>319</v>
      </c>
      <c r="E189" s="187" t="s">
        <v>1571</v>
      </c>
      <c r="F189" s="188" t="s">
        <v>1572</v>
      </c>
      <c r="G189" s="189" t="s">
        <v>433</v>
      </c>
      <c r="H189" s="190">
        <v>15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82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2035</v>
      </c>
    </row>
    <row r="190" s="2" customFormat="1" ht="16.5" customHeight="1">
      <c r="A190" s="34"/>
      <c r="B190" s="185"/>
      <c r="C190" s="200" t="s">
        <v>870</v>
      </c>
      <c r="D190" s="200" t="s">
        <v>353</v>
      </c>
      <c r="E190" s="201" t="s">
        <v>1574</v>
      </c>
      <c r="F190" s="202" t="s">
        <v>1572</v>
      </c>
      <c r="G190" s="203" t="s">
        <v>433</v>
      </c>
      <c r="H190" s="204">
        <v>15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271</v>
      </c>
      <c r="AT190" s="198" t="s">
        <v>353</v>
      </c>
      <c r="AU190" s="198" t="s">
        <v>82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2036</v>
      </c>
    </row>
    <row r="191" s="2" customFormat="1" ht="21.75" customHeight="1">
      <c r="A191" s="34"/>
      <c r="B191" s="185"/>
      <c r="C191" s="186" t="s">
        <v>874</v>
      </c>
      <c r="D191" s="186" t="s">
        <v>319</v>
      </c>
      <c r="E191" s="187" t="s">
        <v>1576</v>
      </c>
      <c r="F191" s="188" t="s">
        <v>2037</v>
      </c>
      <c r="G191" s="189" t="s">
        <v>452</v>
      </c>
      <c r="H191" s="190">
        <v>250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82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2038</v>
      </c>
    </row>
    <row r="192" s="2" customFormat="1" ht="21.75" customHeight="1">
      <c r="A192" s="34"/>
      <c r="B192" s="185"/>
      <c r="C192" s="200" t="s">
        <v>876</v>
      </c>
      <c r="D192" s="200" t="s">
        <v>353</v>
      </c>
      <c r="E192" s="201" t="s">
        <v>1579</v>
      </c>
      <c r="F192" s="202" t="s">
        <v>2037</v>
      </c>
      <c r="G192" s="203" t="s">
        <v>452</v>
      </c>
      <c r="H192" s="204">
        <v>250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271</v>
      </c>
      <c r="AT192" s="198" t="s">
        <v>353</v>
      </c>
      <c r="AU192" s="198" t="s">
        <v>82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2039</v>
      </c>
    </row>
    <row r="193" s="2" customFormat="1" ht="21.75" customHeight="1">
      <c r="A193" s="34"/>
      <c r="B193" s="185"/>
      <c r="C193" s="186" t="s">
        <v>881</v>
      </c>
      <c r="D193" s="186" t="s">
        <v>319</v>
      </c>
      <c r="E193" s="187" t="s">
        <v>1581</v>
      </c>
      <c r="F193" s="188" t="s">
        <v>2040</v>
      </c>
      <c r="G193" s="189" t="s">
        <v>452</v>
      </c>
      <c r="H193" s="190">
        <v>200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82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2041</v>
      </c>
    </row>
    <row r="194" s="2" customFormat="1" ht="21.75" customHeight="1">
      <c r="A194" s="34"/>
      <c r="B194" s="185"/>
      <c r="C194" s="200" t="s">
        <v>885</v>
      </c>
      <c r="D194" s="200" t="s">
        <v>353</v>
      </c>
      <c r="E194" s="201" t="s">
        <v>1584</v>
      </c>
      <c r="F194" s="202" t="s">
        <v>2040</v>
      </c>
      <c r="G194" s="203" t="s">
        <v>452</v>
      </c>
      <c r="H194" s="204">
        <v>200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271</v>
      </c>
      <c r="AT194" s="198" t="s">
        <v>353</v>
      </c>
      <c r="AU194" s="198" t="s">
        <v>82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2042</v>
      </c>
    </row>
    <row r="195" s="2" customFormat="1" ht="21.75" customHeight="1">
      <c r="A195" s="34"/>
      <c r="B195" s="185"/>
      <c r="C195" s="186" t="s">
        <v>891</v>
      </c>
      <c r="D195" s="186" t="s">
        <v>319</v>
      </c>
      <c r="E195" s="187" t="s">
        <v>2043</v>
      </c>
      <c r="F195" s="188" t="s">
        <v>2044</v>
      </c>
      <c r="G195" s="189" t="s">
        <v>452</v>
      </c>
      <c r="H195" s="190">
        <v>20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82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2045</v>
      </c>
    </row>
    <row r="196" s="2" customFormat="1" ht="21.75" customHeight="1">
      <c r="A196" s="34"/>
      <c r="B196" s="185"/>
      <c r="C196" s="200" t="s">
        <v>1236</v>
      </c>
      <c r="D196" s="200" t="s">
        <v>353</v>
      </c>
      <c r="E196" s="201" t="s">
        <v>2046</v>
      </c>
      <c r="F196" s="202" t="s">
        <v>2044</v>
      </c>
      <c r="G196" s="203" t="s">
        <v>452</v>
      </c>
      <c r="H196" s="204">
        <v>20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271</v>
      </c>
      <c r="AT196" s="198" t="s">
        <v>353</v>
      </c>
      <c r="AU196" s="198" t="s">
        <v>82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2047</v>
      </c>
    </row>
    <row r="197" s="2" customFormat="1" ht="21.75" customHeight="1">
      <c r="A197" s="34"/>
      <c r="B197" s="185"/>
      <c r="C197" s="186" t="s">
        <v>1240</v>
      </c>
      <c r="D197" s="186" t="s">
        <v>319</v>
      </c>
      <c r="E197" s="187" t="s">
        <v>2048</v>
      </c>
      <c r="F197" s="188" t="s">
        <v>2049</v>
      </c>
      <c r="G197" s="189" t="s">
        <v>452</v>
      </c>
      <c r="H197" s="190">
        <v>20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82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2050</v>
      </c>
    </row>
    <row r="198" s="2" customFormat="1" ht="21.75" customHeight="1">
      <c r="A198" s="34"/>
      <c r="B198" s="185"/>
      <c r="C198" s="200" t="s">
        <v>1244</v>
      </c>
      <c r="D198" s="200" t="s">
        <v>353</v>
      </c>
      <c r="E198" s="201" t="s">
        <v>2051</v>
      </c>
      <c r="F198" s="202" t="s">
        <v>2049</v>
      </c>
      <c r="G198" s="203" t="s">
        <v>452</v>
      </c>
      <c r="H198" s="204">
        <v>20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271</v>
      </c>
      <c r="AT198" s="198" t="s">
        <v>353</v>
      </c>
      <c r="AU198" s="198" t="s">
        <v>82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2052</v>
      </c>
    </row>
    <row r="199" s="2" customFormat="1" ht="16.5" customHeight="1">
      <c r="A199" s="34"/>
      <c r="B199" s="185"/>
      <c r="C199" s="186" t="s">
        <v>453</v>
      </c>
      <c r="D199" s="186" t="s">
        <v>319</v>
      </c>
      <c r="E199" s="187" t="s">
        <v>2053</v>
      </c>
      <c r="F199" s="188" t="s">
        <v>2054</v>
      </c>
      <c r="G199" s="189" t="s">
        <v>452</v>
      </c>
      <c r="H199" s="190">
        <v>125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82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2055</v>
      </c>
    </row>
    <row r="200" s="2" customFormat="1" ht="16.5" customHeight="1">
      <c r="A200" s="34"/>
      <c r="B200" s="185"/>
      <c r="C200" s="200" t="s">
        <v>1251</v>
      </c>
      <c r="D200" s="200" t="s">
        <v>353</v>
      </c>
      <c r="E200" s="201" t="s">
        <v>2056</v>
      </c>
      <c r="F200" s="202" t="s">
        <v>2054</v>
      </c>
      <c r="G200" s="203" t="s">
        <v>452</v>
      </c>
      <c r="H200" s="204">
        <v>125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271</v>
      </c>
      <c r="AT200" s="198" t="s">
        <v>353</v>
      </c>
      <c r="AU200" s="198" t="s">
        <v>82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2057</v>
      </c>
    </row>
    <row r="201" s="2" customFormat="1" ht="24.15" customHeight="1">
      <c r="A201" s="34"/>
      <c r="B201" s="185"/>
      <c r="C201" s="186" t="s">
        <v>1255</v>
      </c>
      <c r="D201" s="186" t="s">
        <v>319</v>
      </c>
      <c r="E201" s="187" t="s">
        <v>1586</v>
      </c>
      <c r="F201" s="188" t="s">
        <v>1587</v>
      </c>
      <c r="G201" s="189" t="s">
        <v>433</v>
      </c>
      <c r="H201" s="190">
        <v>3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82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2058</v>
      </c>
    </row>
    <row r="202" s="2" customFormat="1" ht="16.5" customHeight="1">
      <c r="A202" s="34"/>
      <c r="B202" s="185"/>
      <c r="C202" s="186" t="s">
        <v>1259</v>
      </c>
      <c r="D202" s="186" t="s">
        <v>319</v>
      </c>
      <c r="E202" s="187" t="s">
        <v>1589</v>
      </c>
      <c r="F202" s="188" t="s">
        <v>1590</v>
      </c>
      <c r="G202" s="189" t="s">
        <v>433</v>
      </c>
      <c r="H202" s="190">
        <v>11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82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2059</v>
      </c>
    </row>
    <row r="203" s="2" customFormat="1" ht="21.75" customHeight="1">
      <c r="A203" s="34"/>
      <c r="B203" s="185"/>
      <c r="C203" s="186" t="s">
        <v>1263</v>
      </c>
      <c r="D203" s="186" t="s">
        <v>319</v>
      </c>
      <c r="E203" s="187" t="s">
        <v>2060</v>
      </c>
      <c r="F203" s="188" t="s">
        <v>2061</v>
      </c>
      <c r="G203" s="189" t="s">
        <v>452</v>
      </c>
      <c r="H203" s="190">
        <v>125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82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2062</v>
      </c>
    </row>
    <row r="204" s="2" customFormat="1" ht="21.75" customHeight="1">
      <c r="A204" s="34"/>
      <c r="B204" s="185"/>
      <c r="C204" s="200" t="s">
        <v>1265</v>
      </c>
      <c r="D204" s="200" t="s">
        <v>353</v>
      </c>
      <c r="E204" s="201" t="s">
        <v>2063</v>
      </c>
      <c r="F204" s="202" t="s">
        <v>2061</v>
      </c>
      <c r="G204" s="203" t="s">
        <v>452</v>
      </c>
      <c r="H204" s="204">
        <v>125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271</v>
      </c>
      <c r="AT204" s="198" t="s">
        <v>353</v>
      </c>
      <c r="AU204" s="198" t="s">
        <v>82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2064</v>
      </c>
    </row>
    <row r="205" s="2" customFormat="1" ht="16.5" customHeight="1">
      <c r="A205" s="34"/>
      <c r="B205" s="185"/>
      <c r="C205" s="186" t="s">
        <v>1269</v>
      </c>
      <c r="D205" s="186" t="s">
        <v>319</v>
      </c>
      <c r="E205" s="187" t="s">
        <v>2065</v>
      </c>
      <c r="F205" s="188" t="s">
        <v>2066</v>
      </c>
      <c r="G205" s="189" t="s">
        <v>452</v>
      </c>
      <c r="H205" s="190">
        <v>50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82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2067</v>
      </c>
    </row>
    <row r="206" s="2" customFormat="1" ht="16.5" customHeight="1">
      <c r="A206" s="34"/>
      <c r="B206" s="185"/>
      <c r="C206" s="200" t="s">
        <v>1274</v>
      </c>
      <c r="D206" s="200" t="s">
        <v>353</v>
      </c>
      <c r="E206" s="201" t="s">
        <v>2068</v>
      </c>
      <c r="F206" s="202" t="s">
        <v>2066</v>
      </c>
      <c r="G206" s="203" t="s">
        <v>452</v>
      </c>
      <c r="H206" s="204">
        <v>50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271</v>
      </c>
      <c r="AT206" s="198" t="s">
        <v>353</v>
      </c>
      <c r="AU206" s="198" t="s">
        <v>82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2069</v>
      </c>
    </row>
    <row r="207" s="2" customFormat="1" ht="16.5" customHeight="1">
      <c r="A207" s="34"/>
      <c r="B207" s="185"/>
      <c r="C207" s="186" t="s">
        <v>1278</v>
      </c>
      <c r="D207" s="186" t="s">
        <v>319</v>
      </c>
      <c r="E207" s="187" t="s">
        <v>1592</v>
      </c>
      <c r="F207" s="188" t="s">
        <v>2070</v>
      </c>
      <c r="G207" s="189" t="s">
        <v>452</v>
      </c>
      <c r="H207" s="190">
        <v>20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82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2071</v>
      </c>
    </row>
    <row r="208" s="2" customFormat="1" ht="16.5" customHeight="1">
      <c r="A208" s="34"/>
      <c r="B208" s="185"/>
      <c r="C208" s="200" t="s">
        <v>1282</v>
      </c>
      <c r="D208" s="200" t="s">
        <v>353</v>
      </c>
      <c r="E208" s="201" t="s">
        <v>1595</v>
      </c>
      <c r="F208" s="202" t="s">
        <v>2070</v>
      </c>
      <c r="G208" s="203" t="s">
        <v>452</v>
      </c>
      <c r="H208" s="204">
        <v>20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271</v>
      </c>
      <c r="AT208" s="198" t="s">
        <v>353</v>
      </c>
      <c r="AU208" s="198" t="s">
        <v>82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2072</v>
      </c>
    </row>
    <row r="209" s="2" customFormat="1" ht="16.5" customHeight="1">
      <c r="A209" s="34"/>
      <c r="B209" s="185"/>
      <c r="C209" s="186" t="s">
        <v>1286</v>
      </c>
      <c r="D209" s="186" t="s">
        <v>319</v>
      </c>
      <c r="E209" s="187" t="s">
        <v>2073</v>
      </c>
      <c r="F209" s="188" t="s">
        <v>2074</v>
      </c>
      <c r="G209" s="189" t="s">
        <v>452</v>
      </c>
      <c r="H209" s="190">
        <v>100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82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2075</v>
      </c>
    </row>
    <row r="210" s="2" customFormat="1" ht="16.5" customHeight="1">
      <c r="A210" s="34"/>
      <c r="B210" s="185"/>
      <c r="C210" s="200" t="s">
        <v>1290</v>
      </c>
      <c r="D210" s="200" t="s">
        <v>353</v>
      </c>
      <c r="E210" s="201" t="s">
        <v>2076</v>
      </c>
      <c r="F210" s="202" t="s">
        <v>2074</v>
      </c>
      <c r="G210" s="203" t="s">
        <v>452</v>
      </c>
      <c r="H210" s="204">
        <v>100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271</v>
      </c>
      <c r="AT210" s="198" t="s">
        <v>353</v>
      </c>
      <c r="AU210" s="198" t="s">
        <v>82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2077</v>
      </c>
    </row>
    <row r="211" s="2" customFormat="1" ht="16.5" customHeight="1">
      <c r="A211" s="34"/>
      <c r="B211" s="185"/>
      <c r="C211" s="186" t="s">
        <v>1294</v>
      </c>
      <c r="D211" s="186" t="s">
        <v>319</v>
      </c>
      <c r="E211" s="187" t="s">
        <v>2078</v>
      </c>
      <c r="F211" s="188" t="s">
        <v>2079</v>
      </c>
      <c r="G211" s="189" t="s">
        <v>433</v>
      </c>
      <c r="H211" s="190">
        <v>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82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2080</v>
      </c>
    </row>
    <row r="212" s="2" customFormat="1" ht="16.5" customHeight="1">
      <c r="A212" s="34"/>
      <c r="B212" s="185"/>
      <c r="C212" s="200" t="s">
        <v>1298</v>
      </c>
      <c r="D212" s="200" t="s">
        <v>353</v>
      </c>
      <c r="E212" s="201" t="s">
        <v>2081</v>
      </c>
      <c r="F212" s="202" t="s">
        <v>2079</v>
      </c>
      <c r="G212" s="203" t="s">
        <v>433</v>
      </c>
      <c r="H212" s="204">
        <v>1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271</v>
      </c>
      <c r="AT212" s="198" t="s">
        <v>353</v>
      </c>
      <c r="AU212" s="198" t="s">
        <v>82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2082</v>
      </c>
    </row>
    <row r="213" s="2" customFormat="1" ht="16.5" customHeight="1">
      <c r="A213" s="34"/>
      <c r="B213" s="185"/>
      <c r="C213" s="186" t="s">
        <v>1303</v>
      </c>
      <c r="D213" s="186" t="s">
        <v>319</v>
      </c>
      <c r="E213" s="187" t="s">
        <v>2083</v>
      </c>
      <c r="F213" s="188" t="s">
        <v>2084</v>
      </c>
      <c r="G213" s="189" t="s">
        <v>433</v>
      </c>
      <c r="H213" s="190">
        <v>2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82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2085</v>
      </c>
    </row>
    <row r="214" s="2" customFormat="1" ht="16.5" customHeight="1">
      <c r="A214" s="34"/>
      <c r="B214" s="185"/>
      <c r="C214" s="200" t="s">
        <v>1307</v>
      </c>
      <c r="D214" s="200" t="s">
        <v>353</v>
      </c>
      <c r="E214" s="201" t="s">
        <v>2086</v>
      </c>
      <c r="F214" s="202" t="s">
        <v>2084</v>
      </c>
      <c r="G214" s="203" t="s">
        <v>433</v>
      </c>
      <c r="H214" s="204">
        <v>2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271</v>
      </c>
      <c r="AT214" s="198" t="s">
        <v>353</v>
      </c>
      <c r="AU214" s="198" t="s">
        <v>82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2087</v>
      </c>
    </row>
    <row r="215" s="2" customFormat="1" ht="16.5" customHeight="1">
      <c r="A215" s="34"/>
      <c r="B215" s="185"/>
      <c r="C215" s="186" t="s">
        <v>1312</v>
      </c>
      <c r="D215" s="186" t="s">
        <v>319</v>
      </c>
      <c r="E215" s="187" t="s">
        <v>2088</v>
      </c>
      <c r="F215" s="188" t="s">
        <v>2089</v>
      </c>
      <c r="G215" s="189" t="s">
        <v>433</v>
      </c>
      <c r="H215" s="190">
        <v>4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82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2090</v>
      </c>
    </row>
    <row r="216" s="2" customFormat="1" ht="16.5" customHeight="1">
      <c r="A216" s="34"/>
      <c r="B216" s="185"/>
      <c r="C216" s="200" t="s">
        <v>1316</v>
      </c>
      <c r="D216" s="200" t="s">
        <v>353</v>
      </c>
      <c r="E216" s="201" t="s">
        <v>2091</v>
      </c>
      <c r="F216" s="202" t="s">
        <v>2089</v>
      </c>
      <c r="G216" s="203" t="s">
        <v>433</v>
      </c>
      <c r="H216" s="204">
        <v>4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271</v>
      </c>
      <c r="AT216" s="198" t="s">
        <v>353</v>
      </c>
      <c r="AU216" s="198" t="s">
        <v>82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2092</v>
      </c>
    </row>
    <row r="217" s="2" customFormat="1" ht="24.15" customHeight="1">
      <c r="A217" s="34"/>
      <c r="B217" s="185"/>
      <c r="C217" s="186" t="s">
        <v>1320</v>
      </c>
      <c r="D217" s="186" t="s">
        <v>319</v>
      </c>
      <c r="E217" s="187" t="s">
        <v>1597</v>
      </c>
      <c r="F217" s="188" t="s">
        <v>2093</v>
      </c>
      <c r="G217" s="189" t="s">
        <v>433</v>
      </c>
      <c r="H217" s="190">
        <v>80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82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2094</v>
      </c>
    </row>
    <row r="218" s="2" customFormat="1" ht="24.15" customHeight="1">
      <c r="A218" s="34"/>
      <c r="B218" s="185"/>
      <c r="C218" s="200" t="s">
        <v>1324</v>
      </c>
      <c r="D218" s="200" t="s">
        <v>353</v>
      </c>
      <c r="E218" s="201" t="s">
        <v>1600</v>
      </c>
      <c r="F218" s="202" t="s">
        <v>2093</v>
      </c>
      <c r="G218" s="203" t="s">
        <v>433</v>
      </c>
      <c r="H218" s="204">
        <v>80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271</v>
      </c>
      <c r="AT218" s="198" t="s">
        <v>353</v>
      </c>
      <c r="AU218" s="198" t="s">
        <v>82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2095</v>
      </c>
    </row>
    <row r="219" s="2" customFormat="1" ht="16.5" customHeight="1">
      <c r="A219" s="34"/>
      <c r="B219" s="185"/>
      <c r="C219" s="186" t="s">
        <v>1328</v>
      </c>
      <c r="D219" s="186" t="s">
        <v>319</v>
      </c>
      <c r="E219" s="187" t="s">
        <v>1602</v>
      </c>
      <c r="F219" s="188" t="s">
        <v>1603</v>
      </c>
      <c r="G219" s="189" t="s">
        <v>433</v>
      </c>
      <c r="H219" s="190">
        <v>500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82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2096</v>
      </c>
    </row>
    <row r="220" s="2" customFormat="1" ht="16.5" customHeight="1">
      <c r="A220" s="34"/>
      <c r="B220" s="185"/>
      <c r="C220" s="200" t="s">
        <v>1330</v>
      </c>
      <c r="D220" s="200" t="s">
        <v>353</v>
      </c>
      <c r="E220" s="201" t="s">
        <v>1605</v>
      </c>
      <c r="F220" s="202" t="s">
        <v>1603</v>
      </c>
      <c r="G220" s="203" t="s">
        <v>433</v>
      </c>
      <c r="H220" s="204">
        <v>500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271</v>
      </c>
      <c r="AT220" s="198" t="s">
        <v>353</v>
      </c>
      <c r="AU220" s="198" t="s">
        <v>82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2097</v>
      </c>
    </row>
    <row r="221" s="2" customFormat="1" ht="16.5" customHeight="1">
      <c r="A221" s="34"/>
      <c r="B221" s="185"/>
      <c r="C221" s="200" t="s">
        <v>1334</v>
      </c>
      <c r="D221" s="200" t="s">
        <v>353</v>
      </c>
      <c r="E221" s="201" t="s">
        <v>1607</v>
      </c>
      <c r="F221" s="202" t="s">
        <v>1608</v>
      </c>
      <c r="G221" s="203" t="s">
        <v>1609</v>
      </c>
      <c r="H221" s="204">
        <v>15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271</v>
      </c>
      <c r="AT221" s="198" t="s">
        <v>353</v>
      </c>
      <c r="AU221" s="198" t="s">
        <v>82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2098</v>
      </c>
    </row>
    <row r="222" s="2" customFormat="1" ht="16.5" customHeight="1">
      <c r="A222" s="34"/>
      <c r="B222" s="185"/>
      <c r="C222" s="200" t="s">
        <v>1336</v>
      </c>
      <c r="D222" s="200" t="s">
        <v>353</v>
      </c>
      <c r="E222" s="201" t="s">
        <v>1611</v>
      </c>
      <c r="F222" s="202" t="s">
        <v>1612</v>
      </c>
      <c r="G222" s="203" t="s">
        <v>433</v>
      </c>
      <c r="H222" s="204">
        <v>15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271</v>
      </c>
      <c r="AT222" s="198" t="s">
        <v>353</v>
      </c>
      <c r="AU222" s="198" t="s">
        <v>82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2099</v>
      </c>
    </row>
    <row r="223" s="2" customFormat="1" ht="16.5" customHeight="1">
      <c r="A223" s="34"/>
      <c r="B223" s="185"/>
      <c r="C223" s="186" t="s">
        <v>1340</v>
      </c>
      <c r="D223" s="186" t="s">
        <v>319</v>
      </c>
      <c r="E223" s="187" t="s">
        <v>1614</v>
      </c>
      <c r="F223" s="188" t="s">
        <v>1615</v>
      </c>
      <c r="G223" s="189" t="s">
        <v>433</v>
      </c>
      <c r="H223" s="190">
        <v>18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82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2100</v>
      </c>
    </row>
    <row r="224" s="2" customFormat="1" ht="16.5" customHeight="1">
      <c r="A224" s="34"/>
      <c r="B224" s="185"/>
      <c r="C224" s="200" t="s">
        <v>1344</v>
      </c>
      <c r="D224" s="200" t="s">
        <v>353</v>
      </c>
      <c r="E224" s="201" t="s">
        <v>1617</v>
      </c>
      <c r="F224" s="202" t="s">
        <v>1615</v>
      </c>
      <c r="G224" s="203" t="s">
        <v>433</v>
      </c>
      <c r="H224" s="204">
        <v>18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271</v>
      </c>
      <c r="AT224" s="198" t="s">
        <v>353</v>
      </c>
      <c r="AU224" s="198" t="s">
        <v>82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2101</v>
      </c>
    </row>
    <row r="225" s="2" customFormat="1" ht="16.5" customHeight="1">
      <c r="A225" s="34"/>
      <c r="B225" s="185"/>
      <c r="C225" s="186" t="s">
        <v>1347</v>
      </c>
      <c r="D225" s="186" t="s">
        <v>319</v>
      </c>
      <c r="E225" s="187" t="s">
        <v>2102</v>
      </c>
      <c r="F225" s="188" t="s">
        <v>2103</v>
      </c>
      <c r="G225" s="189" t="s">
        <v>433</v>
      </c>
      <c r="H225" s="190">
        <v>5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82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2104</v>
      </c>
    </row>
    <row r="226" s="2" customFormat="1" ht="16.5" customHeight="1">
      <c r="A226" s="34"/>
      <c r="B226" s="185"/>
      <c r="C226" s="200" t="s">
        <v>1349</v>
      </c>
      <c r="D226" s="200" t="s">
        <v>353</v>
      </c>
      <c r="E226" s="201" t="s">
        <v>2105</v>
      </c>
      <c r="F226" s="202" t="s">
        <v>2103</v>
      </c>
      <c r="G226" s="203" t="s">
        <v>433</v>
      </c>
      <c r="H226" s="204">
        <v>5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271</v>
      </c>
      <c r="AT226" s="198" t="s">
        <v>353</v>
      </c>
      <c r="AU226" s="198" t="s">
        <v>82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2106</v>
      </c>
    </row>
    <row r="227" s="2" customFormat="1" ht="24.15" customHeight="1">
      <c r="A227" s="34"/>
      <c r="B227" s="185"/>
      <c r="C227" s="186" t="s">
        <v>1353</v>
      </c>
      <c r="D227" s="186" t="s">
        <v>319</v>
      </c>
      <c r="E227" s="187" t="s">
        <v>1619</v>
      </c>
      <c r="F227" s="188" t="s">
        <v>1620</v>
      </c>
      <c r="G227" s="189" t="s">
        <v>433</v>
      </c>
      <c r="H227" s="190">
        <v>28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82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2107</v>
      </c>
    </row>
    <row r="228" s="2" customFormat="1" ht="24.15" customHeight="1">
      <c r="A228" s="34"/>
      <c r="B228" s="185"/>
      <c r="C228" s="186" t="s">
        <v>1357</v>
      </c>
      <c r="D228" s="186" t="s">
        <v>319</v>
      </c>
      <c r="E228" s="187" t="s">
        <v>2108</v>
      </c>
      <c r="F228" s="188" t="s">
        <v>2109</v>
      </c>
      <c r="G228" s="189" t="s">
        <v>452</v>
      </c>
      <c r="H228" s="190">
        <v>80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82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2110</v>
      </c>
    </row>
    <row r="229" s="12" customFormat="1" ht="25.92" customHeight="1">
      <c r="A229" s="12"/>
      <c r="B229" s="172"/>
      <c r="C229" s="12"/>
      <c r="D229" s="173" t="s">
        <v>74</v>
      </c>
      <c r="E229" s="174" t="s">
        <v>2111</v>
      </c>
      <c r="F229" s="174" t="s">
        <v>2112</v>
      </c>
      <c r="G229" s="12"/>
      <c r="H229" s="12"/>
      <c r="I229" s="175"/>
      <c r="J229" s="176">
        <f>BK229</f>
        <v>0</v>
      </c>
      <c r="K229" s="12"/>
      <c r="L229" s="172"/>
      <c r="M229" s="177"/>
      <c r="N229" s="178"/>
      <c r="O229" s="178"/>
      <c r="P229" s="179">
        <f>SUM(P230:P237)</f>
        <v>0</v>
      </c>
      <c r="Q229" s="178"/>
      <c r="R229" s="179">
        <f>SUM(R230:R237)</f>
        <v>0</v>
      </c>
      <c r="S229" s="178"/>
      <c r="T229" s="180">
        <f>SUM(T230:T237)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3" t="s">
        <v>82</v>
      </c>
      <c r="AT229" s="181" t="s">
        <v>74</v>
      </c>
      <c r="AU229" s="181" t="s">
        <v>75</v>
      </c>
      <c r="AY229" s="173" t="s">
        <v>317</v>
      </c>
      <c r="BK229" s="182">
        <f>SUM(BK230:BK237)</f>
        <v>0</v>
      </c>
    </row>
    <row r="230" s="2" customFormat="1" ht="37.8" customHeight="1">
      <c r="A230" s="34"/>
      <c r="B230" s="185"/>
      <c r="C230" s="200" t="s">
        <v>1361</v>
      </c>
      <c r="D230" s="200" t="s">
        <v>353</v>
      </c>
      <c r="E230" s="201" t="s">
        <v>2113</v>
      </c>
      <c r="F230" s="202" t="s">
        <v>2114</v>
      </c>
      <c r="G230" s="203" t="s">
        <v>433</v>
      </c>
      <c r="H230" s="204">
        <v>1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271</v>
      </c>
      <c r="AT230" s="198" t="s">
        <v>353</v>
      </c>
      <c r="AU230" s="198" t="s">
        <v>82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2115</v>
      </c>
    </row>
    <row r="231" s="2" customFormat="1" ht="24.15" customHeight="1">
      <c r="A231" s="34"/>
      <c r="B231" s="185"/>
      <c r="C231" s="200" t="s">
        <v>1365</v>
      </c>
      <c r="D231" s="200" t="s">
        <v>353</v>
      </c>
      <c r="E231" s="201" t="s">
        <v>2116</v>
      </c>
      <c r="F231" s="202" t="s">
        <v>2117</v>
      </c>
      <c r="G231" s="203" t="s">
        <v>433</v>
      </c>
      <c r="H231" s="204">
        <v>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271</v>
      </c>
      <c r="AT231" s="198" t="s">
        <v>353</v>
      </c>
      <c r="AU231" s="198" t="s">
        <v>82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2118</v>
      </c>
    </row>
    <row r="232" s="2" customFormat="1" ht="16.5" customHeight="1">
      <c r="A232" s="34"/>
      <c r="B232" s="185"/>
      <c r="C232" s="200" t="s">
        <v>1369</v>
      </c>
      <c r="D232" s="200" t="s">
        <v>353</v>
      </c>
      <c r="E232" s="201" t="s">
        <v>2119</v>
      </c>
      <c r="F232" s="202" t="s">
        <v>2120</v>
      </c>
      <c r="G232" s="203" t="s">
        <v>433</v>
      </c>
      <c r="H232" s="204">
        <v>1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</v>
      </c>
      <c r="R232" s="196">
        <f>Q232*H232</f>
        <v>0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271</v>
      </c>
      <c r="AT232" s="198" t="s">
        <v>353</v>
      </c>
      <c r="AU232" s="198" t="s">
        <v>82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2121</v>
      </c>
    </row>
    <row r="233" s="2" customFormat="1" ht="24.15" customHeight="1">
      <c r="A233" s="34"/>
      <c r="B233" s="185"/>
      <c r="C233" s="200" t="s">
        <v>1373</v>
      </c>
      <c r="D233" s="200" t="s">
        <v>353</v>
      </c>
      <c r="E233" s="201" t="s">
        <v>2122</v>
      </c>
      <c r="F233" s="202" t="s">
        <v>2123</v>
      </c>
      <c r="G233" s="203" t="s">
        <v>433</v>
      </c>
      <c r="H233" s="204">
        <v>1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271</v>
      </c>
      <c r="AT233" s="198" t="s">
        <v>353</v>
      </c>
      <c r="AU233" s="198" t="s">
        <v>82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2124</v>
      </c>
    </row>
    <row r="234" s="2" customFormat="1" ht="24.15" customHeight="1">
      <c r="A234" s="34"/>
      <c r="B234" s="185"/>
      <c r="C234" s="200" t="s">
        <v>1377</v>
      </c>
      <c r="D234" s="200" t="s">
        <v>353</v>
      </c>
      <c r="E234" s="201" t="s">
        <v>2125</v>
      </c>
      <c r="F234" s="202" t="s">
        <v>2126</v>
      </c>
      <c r="G234" s="203" t="s">
        <v>433</v>
      </c>
      <c r="H234" s="204">
        <v>4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271</v>
      </c>
      <c r="AT234" s="198" t="s">
        <v>353</v>
      </c>
      <c r="AU234" s="198" t="s">
        <v>82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2127</v>
      </c>
    </row>
    <row r="235" s="2" customFormat="1" ht="24.15" customHeight="1">
      <c r="A235" s="34"/>
      <c r="B235" s="185"/>
      <c r="C235" s="200" t="s">
        <v>589</v>
      </c>
      <c r="D235" s="200" t="s">
        <v>353</v>
      </c>
      <c r="E235" s="201" t="s">
        <v>2128</v>
      </c>
      <c r="F235" s="202" t="s">
        <v>2129</v>
      </c>
      <c r="G235" s="203" t="s">
        <v>433</v>
      </c>
      <c r="H235" s="204">
        <v>9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271</v>
      </c>
      <c r="AT235" s="198" t="s">
        <v>353</v>
      </c>
      <c r="AU235" s="198" t="s">
        <v>82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2130</v>
      </c>
    </row>
    <row r="236" s="2" customFormat="1" ht="33" customHeight="1">
      <c r="A236" s="34"/>
      <c r="B236" s="185"/>
      <c r="C236" s="200" t="s">
        <v>1384</v>
      </c>
      <c r="D236" s="200" t="s">
        <v>353</v>
      </c>
      <c r="E236" s="201" t="s">
        <v>2131</v>
      </c>
      <c r="F236" s="202" t="s">
        <v>2132</v>
      </c>
      <c r="G236" s="203" t="s">
        <v>433</v>
      </c>
      <c r="H236" s="204">
        <v>1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271</v>
      </c>
      <c r="AT236" s="198" t="s">
        <v>353</v>
      </c>
      <c r="AU236" s="198" t="s">
        <v>82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2133</v>
      </c>
    </row>
    <row r="237" s="2" customFormat="1" ht="16.5" customHeight="1">
      <c r="A237" s="34"/>
      <c r="B237" s="185"/>
      <c r="C237" s="186" t="s">
        <v>1386</v>
      </c>
      <c r="D237" s="186" t="s">
        <v>319</v>
      </c>
      <c r="E237" s="187" t="s">
        <v>2134</v>
      </c>
      <c r="F237" s="188" t="s">
        <v>2135</v>
      </c>
      <c r="G237" s="189" t="s">
        <v>433</v>
      </c>
      <c r="H237" s="190">
        <v>1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259</v>
      </c>
      <c r="AT237" s="198" t="s">
        <v>319</v>
      </c>
      <c r="AU237" s="198" t="s">
        <v>82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2136</v>
      </c>
    </row>
    <row r="238" s="12" customFormat="1" ht="25.92" customHeight="1">
      <c r="A238" s="12"/>
      <c r="B238" s="172"/>
      <c r="C238" s="12"/>
      <c r="D238" s="173" t="s">
        <v>74</v>
      </c>
      <c r="E238" s="174" t="s">
        <v>1622</v>
      </c>
      <c r="F238" s="174" t="s">
        <v>1623</v>
      </c>
      <c r="G238" s="12"/>
      <c r="H238" s="12"/>
      <c r="I238" s="175"/>
      <c r="J238" s="176">
        <f>BK238</f>
        <v>0</v>
      </c>
      <c r="K238" s="12"/>
      <c r="L238" s="172"/>
      <c r="M238" s="177"/>
      <c r="N238" s="178"/>
      <c r="O238" s="178"/>
      <c r="P238" s="179">
        <f>SUM(P239:P247)</f>
        <v>0</v>
      </c>
      <c r="Q238" s="178"/>
      <c r="R238" s="179">
        <f>SUM(R239:R247)</f>
        <v>0</v>
      </c>
      <c r="S238" s="178"/>
      <c r="T238" s="180">
        <f>SUM(T239:T247)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3" t="s">
        <v>82</v>
      </c>
      <c r="AT238" s="181" t="s">
        <v>74</v>
      </c>
      <c r="AU238" s="181" t="s">
        <v>75</v>
      </c>
      <c r="AY238" s="173" t="s">
        <v>317</v>
      </c>
      <c r="BK238" s="182">
        <f>SUM(BK239:BK247)</f>
        <v>0</v>
      </c>
    </row>
    <row r="239" s="2" customFormat="1" ht="24.15" customHeight="1">
      <c r="A239" s="34"/>
      <c r="B239" s="185"/>
      <c r="C239" s="200" t="s">
        <v>1392</v>
      </c>
      <c r="D239" s="200" t="s">
        <v>353</v>
      </c>
      <c r="E239" s="201" t="s">
        <v>1624</v>
      </c>
      <c r="F239" s="202" t="s">
        <v>1625</v>
      </c>
      <c r="G239" s="203" t="s">
        <v>433</v>
      </c>
      <c r="H239" s="204">
        <v>8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271</v>
      </c>
      <c r="AT239" s="198" t="s">
        <v>353</v>
      </c>
      <c r="AU239" s="198" t="s">
        <v>82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2137</v>
      </c>
    </row>
    <row r="240" s="2" customFormat="1" ht="16.5" customHeight="1">
      <c r="A240" s="34"/>
      <c r="B240" s="185"/>
      <c r="C240" s="200" t="s">
        <v>1396</v>
      </c>
      <c r="D240" s="200" t="s">
        <v>353</v>
      </c>
      <c r="E240" s="201" t="s">
        <v>1627</v>
      </c>
      <c r="F240" s="202" t="s">
        <v>1628</v>
      </c>
      <c r="G240" s="203" t="s">
        <v>433</v>
      </c>
      <c r="H240" s="204">
        <v>8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271</v>
      </c>
      <c r="AT240" s="198" t="s">
        <v>353</v>
      </c>
      <c r="AU240" s="198" t="s">
        <v>82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2138</v>
      </c>
    </row>
    <row r="241" s="2" customFormat="1" ht="24.15" customHeight="1">
      <c r="A241" s="34"/>
      <c r="B241" s="185"/>
      <c r="C241" s="200" t="s">
        <v>1400</v>
      </c>
      <c r="D241" s="200" t="s">
        <v>353</v>
      </c>
      <c r="E241" s="201" t="s">
        <v>2139</v>
      </c>
      <c r="F241" s="202" t="s">
        <v>2140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271</v>
      </c>
      <c r="AT241" s="198" t="s">
        <v>353</v>
      </c>
      <c r="AU241" s="198" t="s">
        <v>82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2141</v>
      </c>
    </row>
    <row r="242" s="2" customFormat="1" ht="16.5" customHeight="1">
      <c r="A242" s="34"/>
      <c r="B242" s="185"/>
      <c r="C242" s="200" t="s">
        <v>1926</v>
      </c>
      <c r="D242" s="200" t="s">
        <v>353</v>
      </c>
      <c r="E242" s="201" t="s">
        <v>2142</v>
      </c>
      <c r="F242" s="202" t="s">
        <v>2143</v>
      </c>
      <c r="G242" s="203" t="s">
        <v>433</v>
      </c>
      <c r="H242" s="204">
        <v>1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271</v>
      </c>
      <c r="AT242" s="198" t="s">
        <v>353</v>
      </c>
      <c r="AU242" s="198" t="s">
        <v>82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2144</v>
      </c>
    </row>
    <row r="243" s="2" customFormat="1" ht="24.15" customHeight="1">
      <c r="A243" s="34"/>
      <c r="B243" s="185"/>
      <c r="C243" s="200" t="s">
        <v>1930</v>
      </c>
      <c r="D243" s="200" t="s">
        <v>353</v>
      </c>
      <c r="E243" s="201" t="s">
        <v>2145</v>
      </c>
      <c r="F243" s="202" t="s">
        <v>2146</v>
      </c>
      <c r="G243" s="203" t="s">
        <v>433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271</v>
      </c>
      <c r="AT243" s="198" t="s">
        <v>353</v>
      </c>
      <c r="AU243" s="198" t="s">
        <v>82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2147</v>
      </c>
    </row>
    <row r="244" s="2" customFormat="1" ht="21.75" customHeight="1">
      <c r="A244" s="34"/>
      <c r="B244" s="185"/>
      <c r="C244" s="200" t="s">
        <v>1934</v>
      </c>
      <c r="D244" s="200" t="s">
        <v>353</v>
      </c>
      <c r="E244" s="201" t="s">
        <v>2148</v>
      </c>
      <c r="F244" s="202" t="s">
        <v>2149</v>
      </c>
      <c r="G244" s="203" t="s">
        <v>433</v>
      </c>
      <c r="H244" s="204">
        <v>1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271</v>
      </c>
      <c r="AT244" s="198" t="s">
        <v>353</v>
      </c>
      <c r="AU244" s="198" t="s">
        <v>82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2150</v>
      </c>
    </row>
    <row r="245" s="2" customFormat="1" ht="24.15" customHeight="1">
      <c r="A245" s="34"/>
      <c r="B245" s="185"/>
      <c r="C245" s="200" t="s">
        <v>1938</v>
      </c>
      <c r="D245" s="200" t="s">
        <v>353</v>
      </c>
      <c r="E245" s="201" t="s">
        <v>2151</v>
      </c>
      <c r="F245" s="202" t="s">
        <v>2152</v>
      </c>
      <c r="G245" s="203" t="s">
        <v>433</v>
      </c>
      <c r="H245" s="204">
        <v>1</v>
      </c>
      <c r="I245" s="205"/>
      <c r="J245" s="206">
        <f>ROUND(I245*H245,2)</f>
        <v>0</v>
      </c>
      <c r="K245" s="207"/>
      <c r="L245" s="208"/>
      <c r="M245" s="209" t="s">
        <v>1</v>
      </c>
      <c r="N245" s="210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271</v>
      </c>
      <c r="AT245" s="198" t="s">
        <v>353</v>
      </c>
      <c r="AU245" s="198" t="s">
        <v>82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2153</v>
      </c>
    </row>
    <row r="246" s="2" customFormat="1" ht="24.15" customHeight="1">
      <c r="A246" s="34"/>
      <c r="B246" s="185"/>
      <c r="C246" s="200" t="s">
        <v>1942</v>
      </c>
      <c r="D246" s="200" t="s">
        <v>353</v>
      </c>
      <c r="E246" s="201" t="s">
        <v>2154</v>
      </c>
      <c r="F246" s="202" t="s">
        <v>2155</v>
      </c>
      <c r="G246" s="203" t="s">
        <v>433</v>
      </c>
      <c r="H246" s="204">
        <v>4.5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271</v>
      </c>
      <c r="AT246" s="198" t="s">
        <v>353</v>
      </c>
      <c r="AU246" s="198" t="s">
        <v>82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2156</v>
      </c>
    </row>
    <row r="247" s="2" customFormat="1" ht="16.5" customHeight="1">
      <c r="A247" s="34"/>
      <c r="B247" s="185"/>
      <c r="C247" s="186" t="s">
        <v>1946</v>
      </c>
      <c r="D247" s="186" t="s">
        <v>319</v>
      </c>
      <c r="E247" s="187" t="s">
        <v>1630</v>
      </c>
      <c r="F247" s="188" t="s">
        <v>2157</v>
      </c>
      <c r="G247" s="189" t="s">
        <v>433</v>
      </c>
      <c r="H247" s="190">
        <v>1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82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2158</v>
      </c>
    </row>
    <row r="248" s="12" customFormat="1" ht="25.92" customHeight="1">
      <c r="A248" s="12"/>
      <c r="B248" s="172"/>
      <c r="C248" s="12"/>
      <c r="D248" s="173" t="s">
        <v>74</v>
      </c>
      <c r="E248" s="174" t="s">
        <v>2159</v>
      </c>
      <c r="F248" s="174" t="s">
        <v>2160</v>
      </c>
      <c r="G248" s="12"/>
      <c r="H248" s="12"/>
      <c r="I248" s="175"/>
      <c r="J248" s="176">
        <f>BK248</f>
        <v>0</v>
      </c>
      <c r="K248" s="12"/>
      <c r="L248" s="172"/>
      <c r="M248" s="177"/>
      <c r="N248" s="178"/>
      <c r="O248" s="178"/>
      <c r="P248" s="179">
        <f>SUM(P249:P251)</f>
        <v>0</v>
      </c>
      <c r="Q248" s="178"/>
      <c r="R248" s="179">
        <f>SUM(R249:R251)</f>
        <v>0</v>
      </c>
      <c r="S248" s="178"/>
      <c r="T248" s="180">
        <f>SUM(T249:T251)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73" t="s">
        <v>82</v>
      </c>
      <c r="AT248" s="181" t="s">
        <v>74</v>
      </c>
      <c r="AU248" s="181" t="s">
        <v>75</v>
      </c>
      <c r="AY248" s="173" t="s">
        <v>317</v>
      </c>
      <c r="BK248" s="182">
        <f>SUM(BK249:BK251)</f>
        <v>0</v>
      </c>
    </row>
    <row r="249" s="2" customFormat="1" ht="16.5" customHeight="1">
      <c r="A249" s="34"/>
      <c r="B249" s="185"/>
      <c r="C249" s="200" t="s">
        <v>2161</v>
      </c>
      <c r="D249" s="200" t="s">
        <v>353</v>
      </c>
      <c r="E249" s="201" t="s">
        <v>2162</v>
      </c>
      <c r="F249" s="202" t="s">
        <v>2163</v>
      </c>
      <c r="G249" s="203" t="s">
        <v>433</v>
      </c>
      <c r="H249" s="204">
        <v>3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271</v>
      </c>
      <c r="AT249" s="198" t="s">
        <v>353</v>
      </c>
      <c r="AU249" s="198" t="s">
        <v>82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259</v>
      </c>
      <c r="BM249" s="198" t="s">
        <v>2164</v>
      </c>
    </row>
    <row r="250" s="2" customFormat="1" ht="16.5" customHeight="1">
      <c r="A250" s="34"/>
      <c r="B250" s="185"/>
      <c r="C250" s="200" t="s">
        <v>2165</v>
      </c>
      <c r="D250" s="200" t="s">
        <v>353</v>
      </c>
      <c r="E250" s="201" t="s">
        <v>2166</v>
      </c>
      <c r="F250" s="202" t="s">
        <v>2167</v>
      </c>
      <c r="G250" s="203" t="s">
        <v>433</v>
      </c>
      <c r="H250" s="204">
        <v>2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271</v>
      </c>
      <c r="AT250" s="198" t="s">
        <v>353</v>
      </c>
      <c r="AU250" s="198" t="s">
        <v>82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259</v>
      </c>
      <c r="BM250" s="198" t="s">
        <v>2168</v>
      </c>
    </row>
    <row r="251" s="2" customFormat="1" ht="16.5" customHeight="1">
      <c r="A251" s="34"/>
      <c r="B251" s="185"/>
      <c r="C251" s="186" t="s">
        <v>2169</v>
      </c>
      <c r="D251" s="186" t="s">
        <v>319</v>
      </c>
      <c r="E251" s="187" t="s">
        <v>2170</v>
      </c>
      <c r="F251" s="188" t="s">
        <v>2171</v>
      </c>
      <c r="G251" s="189" t="s">
        <v>433</v>
      </c>
      <c r="H251" s="190">
        <v>5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259</v>
      </c>
      <c r="AT251" s="198" t="s">
        <v>319</v>
      </c>
      <c r="AU251" s="198" t="s">
        <v>82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259</v>
      </c>
      <c r="BM251" s="198" t="s">
        <v>2172</v>
      </c>
    </row>
    <row r="252" s="12" customFormat="1" ht="25.92" customHeight="1">
      <c r="A252" s="12"/>
      <c r="B252" s="172"/>
      <c r="C252" s="12"/>
      <c r="D252" s="173" t="s">
        <v>74</v>
      </c>
      <c r="E252" s="174" t="s">
        <v>1633</v>
      </c>
      <c r="F252" s="174" t="s">
        <v>1634</v>
      </c>
      <c r="G252" s="12"/>
      <c r="H252" s="12"/>
      <c r="I252" s="175"/>
      <c r="J252" s="176">
        <f>BK252</f>
        <v>0</v>
      </c>
      <c r="K252" s="12"/>
      <c r="L252" s="172"/>
      <c r="M252" s="177"/>
      <c r="N252" s="178"/>
      <c r="O252" s="178"/>
      <c r="P252" s="179">
        <f>SUM(P253:P268)</f>
        <v>0</v>
      </c>
      <c r="Q252" s="178"/>
      <c r="R252" s="179">
        <f>SUM(R253:R268)</f>
        <v>0</v>
      </c>
      <c r="S252" s="178"/>
      <c r="T252" s="180">
        <f>SUM(T253:T268)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82</v>
      </c>
      <c r="AT252" s="181" t="s">
        <v>74</v>
      </c>
      <c r="AU252" s="181" t="s">
        <v>75</v>
      </c>
      <c r="AY252" s="173" t="s">
        <v>317</v>
      </c>
      <c r="BK252" s="182">
        <f>SUM(BK253:BK268)</f>
        <v>0</v>
      </c>
    </row>
    <row r="253" s="2" customFormat="1" ht="16.5" customHeight="1">
      <c r="A253" s="34"/>
      <c r="B253" s="185"/>
      <c r="C253" s="186" t="s">
        <v>2173</v>
      </c>
      <c r="D253" s="186" t="s">
        <v>319</v>
      </c>
      <c r="E253" s="187" t="s">
        <v>1635</v>
      </c>
      <c r="F253" s="188" t="s">
        <v>1636</v>
      </c>
      <c r="G253" s="189" t="s">
        <v>433</v>
      </c>
      <c r="H253" s="190">
        <v>12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259</v>
      </c>
      <c r="AT253" s="198" t="s">
        <v>319</v>
      </c>
      <c r="AU253" s="198" t="s">
        <v>82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259</v>
      </c>
      <c r="BM253" s="198" t="s">
        <v>2174</v>
      </c>
    </row>
    <row r="254" s="2" customFormat="1" ht="16.5" customHeight="1">
      <c r="A254" s="34"/>
      <c r="B254" s="185"/>
      <c r="C254" s="200" t="s">
        <v>2175</v>
      </c>
      <c r="D254" s="200" t="s">
        <v>353</v>
      </c>
      <c r="E254" s="201" t="s">
        <v>1638</v>
      </c>
      <c r="F254" s="202" t="s">
        <v>2176</v>
      </c>
      <c r="G254" s="203" t="s">
        <v>433</v>
      </c>
      <c r="H254" s="204">
        <v>12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271</v>
      </c>
      <c r="AT254" s="198" t="s">
        <v>353</v>
      </c>
      <c r="AU254" s="198" t="s">
        <v>82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259</v>
      </c>
      <c r="BM254" s="198" t="s">
        <v>2177</v>
      </c>
    </row>
    <row r="255" s="2" customFormat="1" ht="16.5" customHeight="1">
      <c r="A255" s="34"/>
      <c r="B255" s="185"/>
      <c r="C255" s="186" t="s">
        <v>2178</v>
      </c>
      <c r="D255" s="186" t="s">
        <v>319</v>
      </c>
      <c r="E255" s="187" t="s">
        <v>1641</v>
      </c>
      <c r="F255" s="188" t="s">
        <v>2179</v>
      </c>
      <c r="G255" s="189" t="s">
        <v>433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259</v>
      </c>
      <c r="AT255" s="198" t="s">
        <v>319</v>
      </c>
      <c r="AU255" s="198" t="s">
        <v>82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259</v>
      </c>
      <c r="BM255" s="198" t="s">
        <v>2180</v>
      </c>
    </row>
    <row r="256" s="2" customFormat="1" ht="16.5" customHeight="1">
      <c r="A256" s="34"/>
      <c r="B256" s="185"/>
      <c r="C256" s="200" t="s">
        <v>2181</v>
      </c>
      <c r="D256" s="200" t="s">
        <v>353</v>
      </c>
      <c r="E256" s="201" t="s">
        <v>1643</v>
      </c>
      <c r="F256" s="202" t="s">
        <v>2182</v>
      </c>
      <c r="G256" s="203" t="s">
        <v>433</v>
      </c>
      <c r="H256" s="204">
        <v>1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271</v>
      </c>
      <c r="AT256" s="198" t="s">
        <v>353</v>
      </c>
      <c r="AU256" s="198" t="s">
        <v>82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259</v>
      </c>
      <c r="BM256" s="198" t="s">
        <v>2183</v>
      </c>
    </row>
    <row r="257" s="2" customFormat="1" ht="24.15" customHeight="1">
      <c r="A257" s="34"/>
      <c r="B257" s="185"/>
      <c r="C257" s="186" t="s">
        <v>2184</v>
      </c>
      <c r="D257" s="186" t="s">
        <v>319</v>
      </c>
      <c r="E257" s="187" t="s">
        <v>2185</v>
      </c>
      <c r="F257" s="188" t="s">
        <v>2186</v>
      </c>
      <c r="G257" s="189" t="s">
        <v>433</v>
      </c>
      <c r="H257" s="190">
        <v>25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259</v>
      </c>
      <c r="AT257" s="198" t="s">
        <v>319</v>
      </c>
      <c r="AU257" s="198" t="s">
        <v>82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259</v>
      </c>
      <c r="BM257" s="198" t="s">
        <v>2187</v>
      </c>
    </row>
    <row r="258" s="2" customFormat="1" ht="21.75" customHeight="1">
      <c r="A258" s="34"/>
      <c r="B258" s="185"/>
      <c r="C258" s="200" t="s">
        <v>2188</v>
      </c>
      <c r="D258" s="200" t="s">
        <v>353</v>
      </c>
      <c r="E258" s="201" t="s">
        <v>2189</v>
      </c>
      <c r="F258" s="202" t="s">
        <v>2190</v>
      </c>
      <c r="G258" s="203" t="s">
        <v>433</v>
      </c>
      <c r="H258" s="204">
        <v>25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271</v>
      </c>
      <c r="AT258" s="198" t="s">
        <v>353</v>
      </c>
      <c r="AU258" s="198" t="s">
        <v>82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259</v>
      </c>
      <c r="BM258" s="198" t="s">
        <v>2191</v>
      </c>
    </row>
    <row r="259" s="2" customFormat="1" ht="24.15" customHeight="1">
      <c r="A259" s="34"/>
      <c r="B259" s="185"/>
      <c r="C259" s="186" t="s">
        <v>2192</v>
      </c>
      <c r="D259" s="186" t="s">
        <v>319</v>
      </c>
      <c r="E259" s="187" t="s">
        <v>2193</v>
      </c>
      <c r="F259" s="188" t="s">
        <v>2186</v>
      </c>
      <c r="G259" s="189" t="s">
        <v>433</v>
      </c>
      <c r="H259" s="190">
        <v>6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259</v>
      </c>
      <c r="AT259" s="198" t="s">
        <v>319</v>
      </c>
      <c r="AU259" s="198" t="s">
        <v>82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259</v>
      </c>
      <c r="BM259" s="198" t="s">
        <v>2194</v>
      </c>
    </row>
    <row r="260" s="2" customFormat="1" ht="21.75" customHeight="1">
      <c r="A260" s="34"/>
      <c r="B260" s="185"/>
      <c r="C260" s="200" t="s">
        <v>2195</v>
      </c>
      <c r="D260" s="200" t="s">
        <v>353</v>
      </c>
      <c r="E260" s="201" t="s">
        <v>2196</v>
      </c>
      <c r="F260" s="202" t="s">
        <v>2197</v>
      </c>
      <c r="G260" s="203" t="s">
        <v>433</v>
      </c>
      <c r="H260" s="204">
        <v>6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271</v>
      </c>
      <c r="AT260" s="198" t="s">
        <v>353</v>
      </c>
      <c r="AU260" s="198" t="s">
        <v>82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259</v>
      </c>
      <c r="BM260" s="198" t="s">
        <v>2198</v>
      </c>
    </row>
    <row r="261" s="2" customFormat="1" ht="16.5" customHeight="1">
      <c r="A261" s="34"/>
      <c r="B261" s="185"/>
      <c r="C261" s="186" t="s">
        <v>2199</v>
      </c>
      <c r="D261" s="186" t="s">
        <v>319</v>
      </c>
      <c r="E261" s="187" t="s">
        <v>2200</v>
      </c>
      <c r="F261" s="188" t="s">
        <v>2201</v>
      </c>
      <c r="G261" s="189" t="s">
        <v>433</v>
      </c>
      <c r="H261" s="190">
        <v>8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259</v>
      </c>
      <c r="AT261" s="198" t="s">
        <v>319</v>
      </c>
      <c r="AU261" s="198" t="s">
        <v>82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259</v>
      </c>
      <c r="BM261" s="198" t="s">
        <v>2202</v>
      </c>
    </row>
    <row r="262" s="2" customFormat="1" ht="16.5" customHeight="1">
      <c r="A262" s="34"/>
      <c r="B262" s="185"/>
      <c r="C262" s="200" t="s">
        <v>2203</v>
      </c>
      <c r="D262" s="200" t="s">
        <v>353</v>
      </c>
      <c r="E262" s="201" t="s">
        <v>2204</v>
      </c>
      <c r="F262" s="202" t="s">
        <v>2205</v>
      </c>
      <c r="G262" s="203" t="s">
        <v>433</v>
      </c>
      <c r="H262" s="204">
        <v>8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271</v>
      </c>
      <c r="AT262" s="198" t="s">
        <v>353</v>
      </c>
      <c r="AU262" s="198" t="s">
        <v>82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259</v>
      </c>
      <c r="BM262" s="198" t="s">
        <v>2206</v>
      </c>
    </row>
    <row r="263" s="2" customFormat="1" ht="16.5" customHeight="1">
      <c r="A263" s="34"/>
      <c r="B263" s="185"/>
      <c r="C263" s="186" t="s">
        <v>2207</v>
      </c>
      <c r="D263" s="186" t="s">
        <v>319</v>
      </c>
      <c r="E263" s="187" t="s">
        <v>2208</v>
      </c>
      <c r="F263" s="188" t="s">
        <v>2209</v>
      </c>
      <c r="G263" s="189" t="s">
        <v>433</v>
      </c>
      <c r="H263" s="190">
        <v>6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259</v>
      </c>
      <c r="AT263" s="198" t="s">
        <v>319</v>
      </c>
      <c r="AU263" s="198" t="s">
        <v>82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259</v>
      </c>
      <c r="BM263" s="198" t="s">
        <v>2210</v>
      </c>
    </row>
    <row r="264" s="2" customFormat="1" ht="16.5" customHeight="1">
      <c r="A264" s="34"/>
      <c r="B264" s="185"/>
      <c r="C264" s="200" t="s">
        <v>2211</v>
      </c>
      <c r="D264" s="200" t="s">
        <v>353</v>
      </c>
      <c r="E264" s="201" t="s">
        <v>2212</v>
      </c>
      <c r="F264" s="202" t="s">
        <v>2213</v>
      </c>
      <c r="G264" s="203" t="s">
        <v>433</v>
      </c>
      <c r="H264" s="204">
        <v>3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271</v>
      </c>
      <c r="AT264" s="198" t="s">
        <v>353</v>
      </c>
      <c r="AU264" s="198" t="s">
        <v>82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259</v>
      </c>
      <c r="BM264" s="198" t="s">
        <v>2214</v>
      </c>
    </row>
    <row r="265" s="2" customFormat="1" ht="16.5" customHeight="1">
      <c r="A265" s="34"/>
      <c r="B265" s="185"/>
      <c r="C265" s="200" t="s">
        <v>2215</v>
      </c>
      <c r="D265" s="200" t="s">
        <v>353</v>
      </c>
      <c r="E265" s="201" t="s">
        <v>2216</v>
      </c>
      <c r="F265" s="202" t="s">
        <v>2217</v>
      </c>
      <c r="G265" s="203" t="s">
        <v>433</v>
      </c>
      <c r="H265" s="204">
        <v>6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271</v>
      </c>
      <c r="AT265" s="198" t="s">
        <v>353</v>
      </c>
      <c r="AU265" s="198" t="s">
        <v>82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259</v>
      </c>
      <c r="BM265" s="198" t="s">
        <v>2218</v>
      </c>
    </row>
    <row r="266" s="2" customFormat="1" ht="16.5" customHeight="1">
      <c r="A266" s="34"/>
      <c r="B266" s="185"/>
      <c r="C266" s="200" t="s">
        <v>2219</v>
      </c>
      <c r="D266" s="200" t="s">
        <v>353</v>
      </c>
      <c r="E266" s="201" t="s">
        <v>2220</v>
      </c>
      <c r="F266" s="202" t="s">
        <v>2221</v>
      </c>
      <c r="G266" s="203" t="s">
        <v>433</v>
      </c>
      <c r="H266" s="204">
        <v>15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271</v>
      </c>
      <c r="AT266" s="198" t="s">
        <v>353</v>
      </c>
      <c r="AU266" s="198" t="s">
        <v>82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259</v>
      </c>
      <c r="BM266" s="198" t="s">
        <v>2222</v>
      </c>
    </row>
    <row r="267" s="2" customFormat="1" ht="16.5" customHeight="1">
      <c r="A267" s="34"/>
      <c r="B267" s="185"/>
      <c r="C267" s="186" t="s">
        <v>460</v>
      </c>
      <c r="D267" s="186" t="s">
        <v>319</v>
      </c>
      <c r="E267" s="187" t="s">
        <v>2223</v>
      </c>
      <c r="F267" s="188" t="s">
        <v>2224</v>
      </c>
      <c r="G267" s="189" t="s">
        <v>433</v>
      </c>
      <c r="H267" s="190">
        <v>1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259</v>
      </c>
      <c r="AT267" s="198" t="s">
        <v>319</v>
      </c>
      <c r="AU267" s="198" t="s">
        <v>82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259</v>
      </c>
      <c r="BM267" s="198" t="s">
        <v>2225</v>
      </c>
    </row>
    <row r="268" s="2" customFormat="1" ht="16.5" customHeight="1">
      <c r="A268" s="34"/>
      <c r="B268" s="185"/>
      <c r="C268" s="200" t="s">
        <v>2226</v>
      </c>
      <c r="D268" s="200" t="s">
        <v>353</v>
      </c>
      <c r="E268" s="201" t="s">
        <v>2227</v>
      </c>
      <c r="F268" s="202" t="s">
        <v>2228</v>
      </c>
      <c r="G268" s="203" t="s">
        <v>433</v>
      </c>
      <c r="H268" s="204">
        <v>1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271</v>
      </c>
      <c r="AT268" s="198" t="s">
        <v>353</v>
      </c>
      <c r="AU268" s="198" t="s">
        <v>82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259</v>
      </c>
      <c r="BM268" s="198" t="s">
        <v>2229</v>
      </c>
    </row>
    <row r="269" s="12" customFormat="1" ht="25.92" customHeight="1">
      <c r="A269" s="12"/>
      <c r="B269" s="172"/>
      <c r="C269" s="12"/>
      <c r="D269" s="173" t="s">
        <v>74</v>
      </c>
      <c r="E269" s="174" t="s">
        <v>2230</v>
      </c>
      <c r="F269" s="174" t="s">
        <v>2231</v>
      </c>
      <c r="G269" s="12"/>
      <c r="H269" s="12"/>
      <c r="I269" s="175"/>
      <c r="J269" s="176">
        <f>BK269</f>
        <v>0</v>
      </c>
      <c r="K269" s="12"/>
      <c r="L269" s="172"/>
      <c r="M269" s="177"/>
      <c r="N269" s="178"/>
      <c r="O269" s="178"/>
      <c r="P269" s="179">
        <f>SUM(P270:P281)</f>
        <v>0</v>
      </c>
      <c r="Q269" s="178"/>
      <c r="R269" s="179">
        <f>SUM(R270:R281)</f>
        <v>0</v>
      </c>
      <c r="S269" s="178"/>
      <c r="T269" s="180">
        <f>SUM(T270:T281)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3" t="s">
        <v>82</v>
      </c>
      <c r="AT269" s="181" t="s">
        <v>74</v>
      </c>
      <c r="AU269" s="181" t="s">
        <v>75</v>
      </c>
      <c r="AY269" s="173" t="s">
        <v>317</v>
      </c>
      <c r="BK269" s="182">
        <f>SUM(BK270:BK281)</f>
        <v>0</v>
      </c>
    </row>
    <row r="270" s="2" customFormat="1" ht="21.75" customHeight="1">
      <c r="A270" s="34"/>
      <c r="B270" s="185"/>
      <c r="C270" s="186" t="s">
        <v>2232</v>
      </c>
      <c r="D270" s="186" t="s">
        <v>319</v>
      </c>
      <c r="E270" s="187" t="s">
        <v>2233</v>
      </c>
      <c r="F270" s="188" t="s">
        <v>2234</v>
      </c>
      <c r="G270" s="189" t="s">
        <v>433</v>
      </c>
      <c r="H270" s="190">
        <v>1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259</v>
      </c>
      <c r="AT270" s="198" t="s">
        <v>319</v>
      </c>
      <c r="AU270" s="198" t="s">
        <v>82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259</v>
      </c>
      <c r="BM270" s="198" t="s">
        <v>2235</v>
      </c>
    </row>
    <row r="271" s="2" customFormat="1" ht="37.8" customHeight="1">
      <c r="A271" s="34"/>
      <c r="B271" s="185"/>
      <c r="C271" s="200" t="s">
        <v>2236</v>
      </c>
      <c r="D271" s="200" t="s">
        <v>353</v>
      </c>
      <c r="E271" s="201" t="s">
        <v>2237</v>
      </c>
      <c r="F271" s="202" t="s">
        <v>2238</v>
      </c>
      <c r="G271" s="203" t="s">
        <v>433</v>
      </c>
      <c r="H271" s="204">
        <v>1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271</v>
      </c>
      <c r="AT271" s="198" t="s">
        <v>353</v>
      </c>
      <c r="AU271" s="198" t="s">
        <v>82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259</v>
      </c>
      <c r="BM271" s="198" t="s">
        <v>2239</v>
      </c>
    </row>
    <row r="272" s="2" customFormat="1" ht="21.75" customHeight="1">
      <c r="A272" s="34"/>
      <c r="B272" s="185"/>
      <c r="C272" s="200" t="s">
        <v>2240</v>
      </c>
      <c r="D272" s="200" t="s">
        <v>353</v>
      </c>
      <c r="E272" s="201" t="s">
        <v>2241</v>
      </c>
      <c r="F272" s="202" t="s">
        <v>2242</v>
      </c>
      <c r="G272" s="203" t="s">
        <v>433</v>
      </c>
      <c r="H272" s="204">
        <v>1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271</v>
      </c>
      <c r="AT272" s="198" t="s">
        <v>353</v>
      </c>
      <c r="AU272" s="198" t="s">
        <v>82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259</v>
      </c>
      <c r="BM272" s="198" t="s">
        <v>2243</v>
      </c>
    </row>
    <row r="273" s="2" customFormat="1" ht="21.75" customHeight="1">
      <c r="A273" s="34"/>
      <c r="B273" s="185"/>
      <c r="C273" s="200" t="s">
        <v>2244</v>
      </c>
      <c r="D273" s="200" t="s">
        <v>353</v>
      </c>
      <c r="E273" s="201" t="s">
        <v>2245</v>
      </c>
      <c r="F273" s="202" t="s">
        <v>2246</v>
      </c>
      <c r="G273" s="203" t="s">
        <v>433</v>
      </c>
      <c r="H273" s="204">
        <v>1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271</v>
      </c>
      <c r="AT273" s="198" t="s">
        <v>353</v>
      </c>
      <c r="AU273" s="198" t="s">
        <v>82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259</v>
      </c>
      <c r="BM273" s="198" t="s">
        <v>2247</v>
      </c>
    </row>
    <row r="274" s="2" customFormat="1" ht="24.15" customHeight="1">
      <c r="A274" s="34"/>
      <c r="B274" s="185"/>
      <c r="C274" s="200" t="s">
        <v>2248</v>
      </c>
      <c r="D274" s="200" t="s">
        <v>353</v>
      </c>
      <c r="E274" s="201" t="s">
        <v>2249</v>
      </c>
      <c r="F274" s="202" t="s">
        <v>2250</v>
      </c>
      <c r="G274" s="203" t="s">
        <v>433</v>
      </c>
      <c r="H274" s="204">
        <v>1</v>
      </c>
      <c r="I274" s="205"/>
      <c r="J274" s="206">
        <f>ROUND(I274*H274,2)</f>
        <v>0</v>
      </c>
      <c r="K274" s="207"/>
      <c r="L274" s="208"/>
      <c r="M274" s="209" t="s">
        <v>1</v>
      </c>
      <c r="N274" s="210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271</v>
      </c>
      <c r="AT274" s="198" t="s">
        <v>353</v>
      </c>
      <c r="AU274" s="198" t="s">
        <v>82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259</v>
      </c>
      <c r="BM274" s="198" t="s">
        <v>2251</v>
      </c>
    </row>
    <row r="275" s="2" customFormat="1" ht="16.5" customHeight="1">
      <c r="A275" s="34"/>
      <c r="B275" s="185"/>
      <c r="C275" s="200" t="s">
        <v>2252</v>
      </c>
      <c r="D275" s="200" t="s">
        <v>353</v>
      </c>
      <c r="E275" s="201" t="s">
        <v>2253</v>
      </c>
      <c r="F275" s="202" t="s">
        <v>2254</v>
      </c>
      <c r="G275" s="203" t="s">
        <v>433</v>
      </c>
      <c r="H275" s="204">
        <v>24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271</v>
      </c>
      <c r="AT275" s="198" t="s">
        <v>353</v>
      </c>
      <c r="AU275" s="198" t="s">
        <v>82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259</v>
      </c>
      <c r="BM275" s="198" t="s">
        <v>2255</v>
      </c>
    </row>
    <row r="276" s="2" customFormat="1" ht="21.75" customHeight="1">
      <c r="A276" s="34"/>
      <c r="B276" s="185"/>
      <c r="C276" s="200" t="s">
        <v>2256</v>
      </c>
      <c r="D276" s="200" t="s">
        <v>353</v>
      </c>
      <c r="E276" s="201" t="s">
        <v>2257</v>
      </c>
      <c r="F276" s="202" t="s">
        <v>2258</v>
      </c>
      <c r="G276" s="203" t="s">
        <v>433</v>
      </c>
      <c r="H276" s="204">
        <v>10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271</v>
      </c>
      <c r="AT276" s="198" t="s">
        <v>353</v>
      </c>
      <c r="AU276" s="198" t="s">
        <v>82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259</v>
      </c>
      <c r="BM276" s="198" t="s">
        <v>2259</v>
      </c>
    </row>
    <row r="277" s="2" customFormat="1" ht="16.5" customHeight="1">
      <c r="A277" s="34"/>
      <c r="B277" s="185"/>
      <c r="C277" s="200" t="s">
        <v>2260</v>
      </c>
      <c r="D277" s="200" t="s">
        <v>353</v>
      </c>
      <c r="E277" s="201" t="s">
        <v>2261</v>
      </c>
      <c r="F277" s="202" t="s">
        <v>2262</v>
      </c>
      <c r="G277" s="203" t="s">
        <v>433</v>
      </c>
      <c r="H277" s="204">
        <v>1</v>
      </c>
      <c r="I277" s="205"/>
      <c r="J277" s="206">
        <f>ROUND(I277*H277,2)</f>
        <v>0</v>
      </c>
      <c r="K277" s="207"/>
      <c r="L277" s="208"/>
      <c r="M277" s="209" t="s">
        <v>1</v>
      </c>
      <c r="N277" s="210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271</v>
      </c>
      <c r="AT277" s="198" t="s">
        <v>353</v>
      </c>
      <c r="AU277" s="198" t="s">
        <v>82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259</v>
      </c>
      <c r="BM277" s="198" t="s">
        <v>2263</v>
      </c>
    </row>
    <row r="278" s="2" customFormat="1" ht="24.15" customHeight="1">
      <c r="A278" s="34"/>
      <c r="B278" s="185"/>
      <c r="C278" s="186" t="s">
        <v>2264</v>
      </c>
      <c r="D278" s="186" t="s">
        <v>319</v>
      </c>
      <c r="E278" s="187" t="s">
        <v>2265</v>
      </c>
      <c r="F278" s="188" t="s">
        <v>2266</v>
      </c>
      <c r="G278" s="189" t="s">
        <v>452</v>
      </c>
      <c r="H278" s="190">
        <v>400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259</v>
      </c>
      <c r="AT278" s="198" t="s">
        <v>319</v>
      </c>
      <c r="AU278" s="198" t="s">
        <v>82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259</v>
      </c>
      <c r="BM278" s="198" t="s">
        <v>2267</v>
      </c>
    </row>
    <row r="279" s="2" customFormat="1" ht="24.15" customHeight="1">
      <c r="A279" s="34"/>
      <c r="B279" s="185"/>
      <c r="C279" s="200" t="s">
        <v>2268</v>
      </c>
      <c r="D279" s="200" t="s">
        <v>353</v>
      </c>
      <c r="E279" s="201" t="s">
        <v>2269</v>
      </c>
      <c r="F279" s="202" t="s">
        <v>2266</v>
      </c>
      <c r="G279" s="203" t="s">
        <v>452</v>
      </c>
      <c r="H279" s="204">
        <v>400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271</v>
      </c>
      <c r="AT279" s="198" t="s">
        <v>353</v>
      </c>
      <c r="AU279" s="198" t="s">
        <v>82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259</v>
      </c>
      <c r="BM279" s="198" t="s">
        <v>2270</v>
      </c>
    </row>
    <row r="280" s="2" customFormat="1" ht="21.75" customHeight="1">
      <c r="A280" s="34"/>
      <c r="B280" s="185"/>
      <c r="C280" s="186" t="s">
        <v>2271</v>
      </c>
      <c r="D280" s="186" t="s">
        <v>319</v>
      </c>
      <c r="E280" s="187" t="s">
        <v>2272</v>
      </c>
      <c r="F280" s="188" t="s">
        <v>2273</v>
      </c>
      <c r="G280" s="189" t="s">
        <v>433</v>
      </c>
      <c r="H280" s="190">
        <v>8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259</v>
      </c>
      <c r="AT280" s="198" t="s">
        <v>319</v>
      </c>
      <c r="AU280" s="198" t="s">
        <v>82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259</v>
      </c>
      <c r="BM280" s="198" t="s">
        <v>2274</v>
      </c>
    </row>
    <row r="281" s="2" customFormat="1" ht="16.5" customHeight="1">
      <c r="A281" s="34"/>
      <c r="B281" s="185"/>
      <c r="C281" s="200" t="s">
        <v>2275</v>
      </c>
      <c r="D281" s="200" t="s">
        <v>353</v>
      </c>
      <c r="E281" s="201" t="s">
        <v>2276</v>
      </c>
      <c r="F281" s="202" t="s">
        <v>2277</v>
      </c>
      <c r="G281" s="203" t="s">
        <v>433</v>
      </c>
      <c r="H281" s="204">
        <v>8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271</v>
      </c>
      <c r="AT281" s="198" t="s">
        <v>353</v>
      </c>
      <c r="AU281" s="198" t="s">
        <v>82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259</v>
      </c>
      <c r="BM281" s="198" t="s">
        <v>2278</v>
      </c>
    </row>
    <row r="282" s="12" customFormat="1" ht="25.92" customHeight="1">
      <c r="A282" s="12"/>
      <c r="B282" s="172"/>
      <c r="C282" s="12"/>
      <c r="D282" s="173" t="s">
        <v>74</v>
      </c>
      <c r="E282" s="174" t="s">
        <v>2279</v>
      </c>
      <c r="F282" s="174" t="s">
        <v>2280</v>
      </c>
      <c r="G282" s="12"/>
      <c r="H282" s="12"/>
      <c r="I282" s="175"/>
      <c r="J282" s="176">
        <f>BK282</f>
        <v>0</v>
      </c>
      <c r="K282" s="12"/>
      <c r="L282" s="172"/>
      <c r="M282" s="177"/>
      <c r="N282" s="178"/>
      <c r="O282" s="178"/>
      <c r="P282" s="179">
        <f>SUM(P283:P287)</f>
        <v>0</v>
      </c>
      <c r="Q282" s="178"/>
      <c r="R282" s="179">
        <f>SUM(R283:R287)</f>
        <v>0</v>
      </c>
      <c r="S282" s="178"/>
      <c r="T282" s="180">
        <f>SUM(T283:T287)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3" t="s">
        <v>259</v>
      </c>
      <c r="AT282" s="181" t="s">
        <v>74</v>
      </c>
      <c r="AU282" s="181" t="s">
        <v>75</v>
      </c>
      <c r="AY282" s="173" t="s">
        <v>317</v>
      </c>
      <c r="BK282" s="182">
        <f>SUM(BK283:BK287)</f>
        <v>0</v>
      </c>
    </row>
    <row r="283" s="2" customFormat="1" ht="24.15" customHeight="1">
      <c r="A283" s="34"/>
      <c r="B283" s="185"/>
      <c r="C283" s="186" t="s">
        <v>2281</v>
      </c>
      <c r="D283" s="186" t="s">
        <v>319</v>
      </c>
      <c r="E283" s="187" t="s">
        <v>2282</v>
      </c>
      <c r="F283" s="188" t="s">
        <v>2283</v>
      </c>
      <c r="G283" s="189" t="s">
        <v>433</v>
      </c>
      <c r="H283" s="190">
        <v>1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259</v>
      </c>
      <c r="AT283" s="198" t="s">
        <v>319</v>
      </c>
      <c r="AU283" s="198" t="s">
        <v>82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259</v>
      </c>
      <c r="BM283" s="198" t="s">
        <v>2284</v>
      </c>
    </row>
    <row r="284" s="2" customFormat="1" ht="24.15" customHeight="1">
      <c r="A284" s="34"/>
      <c r="B284" s="185"/>
      <c r="C284" s="200" t="s">
        <v>2285</v>
      </c>
      <c r="D284" s="200" t="s">
        <v>353</v>
      </c>
      <c r="E284" s="201" t="s">
        <v>2286</v>
      </c>
      <c r="F284" s="202" t="s">
        <v>2283</v>
      </c>
      <c r="G284" s="203" t="s">
        <v>433</v>
      </c>
      <c r="H284" s="204">
        <v>1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271</v>
      </c>
      <c r="AT284" s="198" t="s">
        <v>353</v>
      </c>
      <c r="AU284" s="198" t="s">
        <v>82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259</v>
      </c>
      <c r="BM284" s="198" t="s">
        <v>2287</v>
      </c>
    </row>
    <row r="285" s="2" customFormat="1" ht="24.15" customHeight="1">
      <c r="A285" s="34"/>
      <c r="B285" s="185"/>
      <c r="C285" s="200" t="s">
        <v>2288</v>
      </c>
      <c r="D285" s="200" t="s">
        <v>353</v>
      </c>
      <c r="E285" s="201" t="s">
        <v>2289</v>
      </c>
      <c r="F285" s="202" t="s">
        <v>2290</v>
      </c>
      <c r="G285" s="203" t="s">
        <v>440</v>
      </c>
      <c r="H285" s="204">
        <v>1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271</v>
      </c>
      <c r="AT285" s="198" t="s">
        <v>353</v>
      </c>
      <c r="AU285" s="198" t="s">
        <v>82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259</v>
      </c>
      <c r="BM285" s="198" t="s">
        <v>2291</v>
      </c>
    </row>
    <row r="286" s="2" customFormat="1" ht="16.5" customHeight="1">
      <c r="A286" s="34"/>
      <c r="B286" s="185"/>
      <c r="C286" s="200" t="s">
        <v>2292</v>
      </c>
      <c r="D286" s="200" t="s">
        <v>353</v>
      </c>
      <c r="E286" s="201" t="s">
        <v>2293</v>
      </c>
      <c r="F286" s="202" t="s">
        <v>2294</v>
      </c>
      <c r="G286" s="203" t="s">
        <v>440</v>
      </c>
      <c r="H286" s="204">
        <v>1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</v>
      </c>
      <c r="R286" s="196">
        <f>Q286*H286</f>
        <v>0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271</v>
      </c>
      <c r="AT286" s="198" t="s">
        <v>353</v>
      </c>
      <c r="AU286" s="198" t="s">
        <v>82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259</v>
      </c>
      <c r="BM286" s="198" t="s">
        <v>2295</v>
      </c>
    </row>
    <row r="287" s="2" customFormat="1" ht="16.5" customHeight="1">
      <c r="A287" s="34"/>
      <c r="B287" s="185"/>
      <c r="C287" s="186" t="s">
        <v>2296</v>
      </c>
      <c r="D287" s="186" t="s">
        <v>319</v>
      </c>
      <c r="E287" s="187" t="s">
        <v>2297</v>
      </c>
      <c r="F287" s="188" t="s">
        <v>2298</v>
      </c>
      <c r="G287" s="189" t="s">
        <v>440</v>
      </c>
      <c r="H287" s="190">
        <v>1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259</v>
      </c>
      <c r="AT287" s="198" t="s">
        <v>319</v>
      </c>
      <c r="AU287" s="198" t="s">
        <v>82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259</v>
      </c>
      <c r="BM287" s="198" t="s">
        <v>2299</v>
      </c>
    </row>
    <row r="288" s="12" customFormat="1" ht="25.92" customHeight="1">
      <c r="A288" s="12"/>
      <c r="B288" s="172"/>
      <c r="C288" s="12"/>
      <c r="D288" s="173" t="s">
        <v>74</v>
      </c>
      <c r="E288" s="174" t="s">
        <v>1646</v>
      </c>
      <c r="F288" s="174" t="s">
        <v>1647</v>
      </c>
      <c r="G288" s="12"/>
      <c r="H288" s="12"/>
      <c r="I288" s="175"/>
      <c r="J288" s="176">
        <f>BK288</f>
        <v>0</v>
      </c>
      <c r="K288" s="12"/>
      <c r="L288" s="172"/>
      <c r="M288" s="177"/>
      <c r="N288" s="178"/>
      <c r="O288" s="178"/>
      <c r="P288" s="179">
        <f>SUM(P289:P295)</f>
        <v>0</v>
      </c>
      <c r="Q288" s="178"/>
      <c r="R288" s="179">
        <f>SUM(R289:R295)</f>
        <v>0</v>
      </c>
      <c r="S288" s="178"/>
      <c r="T288" s="180">
        <f>SUM(T289:T295)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73" t="s">
        <v>262</v>
      </c>
      <c r="AT288" s="181" t="s">
        <v>74</v>
      </c>
      <c r="AU288" s="181" t="s">
        <v>75</v>
      </c>
      <c r="AY288" s="173" t="s">
        <v>317</v>
      </c>
      <c r="BK288" s="182">
        <f>SUM(BK289:BK295)</f>
        <v>0</v>
      </c>
    </row>
    <row r="289" s="2" customFormat="1" ht="16.5" customHeight="1">
      <c r="A289" s="34"/>
      <c r="B289" s="185"/>
      <c r="C289" s="186" t="s">
        <v>2300</v>
      </c>
      <c r="D289" s="186" t="s">
        <v>319</v>
      </c>
      <c r="E289" s="187" t="s">
        <v>427</v>
      </c>
      <c r="F289" s="188" t="s">
        <v>1648</v>
      </c>
      <c r="G289" s="189" t="s">
        <v>599</v>
      </c>
      <c r="H289" s="190">
        <v>32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259</v>
      </c>
      <c r="AT289" s="198" t="s">
        <v>319</v>
      </c>
      <c r="AU289" s="198" t="s">
        <v>82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259</v>
      </c>
      <c r="BM289" s="198" t="s">
        <v>2301</v>
      </c>
    </row>
    <row r="290" s="2" customFormat="1" ht="16.5" customHeight="1">
      <c r="A290" s="34"/>
      <c r="B290" s="185"/>
      <c r="C290" s="186" t="s">
        <v>2302</v>
      </c>
      <c r="D290" s="186" t="s">
        <v>319</v>
      </c>
      <c r="E290" s="187" t="s">
        <v>431</v>
      </c>
      <c r="F290" s="188" t="s">
        <v>432</v>
      </c>
      <c r="G290" s="189" t="s">
        <v>433</v>
      </c>
      <c r="H290" s="190">
        <v>1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259</v>
      </c>
      <c r="AT290" s="198" t="s">
        <v>319</v>
      </c>
      <c r="AU290" s="198" t="s">
        <v>82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259</v>
      </c>
      <c r="BM290" s="198" t="s">
        <v>2303</v>
      </c>
    </row>
    <row r="291" s="2" customFormat="1" ht="24.15" customHeight="1">
      <c r="A291" s="34"/>
      <c r="B291" s="185"/>
      <c r="C291" s="186" t="s">
        <v>2304</v>
      </c>
      <c r="D291" s="186" t="s">
        <v>319</v>
      </c>
      <c r="E291" s="187" t="s">
        <v>435</v>
      </c>
      <c r="F291" s="188" t="s">
        <v>436</v>
      </c>
      <c r="G291" s="189" t="s">
        <v>433</v>
      </c>
      <c r="H291" s="190">
        <v>1</v>
      </c>
      <c r="I291" s="191"/>
      <c r="J291" s="192">
        <f>ROUND(I291*H291,2)</f>
        <v>0</v>
      </c>
      <c r="K291" s="193"/>
      <c r="L291" s="35"/>
      <c r="M291" s="194" t="s">
        <v>1</v>
      </c>
      <c r="N291" s="195" t="s">
        <v>41</v>
      </c>
      <c r="O291" s="78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259</v>
      </c>
      <c r="AT291" s="198" t="s">
        <v>319</v>
      </c>
      <c r="AU291" s="198" t="s">
        <v>82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259</v>
      </c>
      <c r="BM291" s="198" t="s">
        <v>2305</v>
      </c>
    </row>
    <row r="292" s="2" customFormat="1" ht="16.5" customHeight="1">
      <c r="A292" s="34"/>
      <c r="B292" s="185"/>
      <c r="C292" s="186" t="s">
        <v>2306</v>
      </c>
      <c r="D292" s="186" t="s">
        <v>319</v>
      </c>
      <c r="E292" s="187" t="s">
        <v>442</v>
      </c>
      <c r="F292" s="188" t="s">
        <v>443</v>
      </c>
      <c r="G292" s="189" t="s">
        <v>599</v>
      </c>
      <c r="H292" s="190">
        <v>28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259</v>
      </c>
      <c r="AT292" s="198" t="s">
        <v>319</v>
      </c>
      <c r="AU292" s="198" t="s">
        <v>82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259</v>
      </c>
      <c r="BM292" s="198" t="s">
        <v>2307</v>
      </c>
    </row>
    <row r="293" s="2" customFormat="1" ht="24.15" customHeight="1">
      <c r="A293" s="34"/>
      <c r="B293" s="185"/>
      <c r="C293" s="200" t="s">
        <v>2308</v>
      </c>
      <c r="D293" s="200" t="s">
        <v>353</v>
      </c>
      <c r="E293" s="201" t="s">
        <v>1653</v>
      </c>
      <c r="F293" s="202" t="s">
        <v>1654</v>
      </c>
      <c r="G293" s="203" t="s">
        <v>440</v>
      </c>
      <c r="H293" s="204">
        <v>1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</v>
      </c>
      <c r="R293" s="196">
        <f>Q293*H293</f>
        <v>0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271</v>
      </c>
      <c r="AT293" s="198" t="s">
        <v>353</v>
      </c>
      <c r="AU293" s="198" t="s">
        <v>82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259</v>
      </c>
      <c r="BM293" s="198" t="s">
        <v>2309</v>
      </c>
    </row>
    <row r="294" s="2" customFormat="1" ht="16.5" customHeight="1">
      <c r="A294" s="34"/>
      <c r="B294" s="185"/>
      <c r="C294" s="186" t="s">
        <v>2310</v>
      </c>
      <c r="D294" s="186" t="s">
        <v>319</v>
      </c>
      <c r="E294" s="187" t="s">
        <v>445</v>
      </c>
      <c r="F294" s="188" t="s">
        <v>446</v>
      </c>
      <c r="G294" s="189" t="s">
        <v>429</v>
      </c>
      <c r="H294" s="190">
        <v>28</v>
      </c>
      <c r="I294" s="191"/>
      <c r="J294" s="192">
        <f>ROUND(I294*H294,2)</f>
        <v>0</v>
      </c>
      <c r="K294" s="193"/>
      <c r="L294" s="35"/>
      <c r="M294" s="194" t="s">
        <v>1</v>
      </c>
      <c r="N294" s="195" t="s">
        <v>41</v>
      </c>
      <c r="O294" s="78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259</v>
      </c>
      <c r="AT294" s="198" t="s">
        <v>319</v>
      </c>
      <c r="AU294" s="198" t="s">
        <v>82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259</v>
      </c>
      <c r="BM294" s="198" t="s">
        <v>2311</v>
      </c>
    </row>
    <row r="295" s="2" customFormat="1" ht="16.5" customHeight="1">
      <c r="A295" s="34"/>
      <c r="B295" s="185"/>
      <c r="C295" s="186" t="s">
        <v>2312</v>
      </c>
      <c r="D295" s="186" t="s">
        <v>319</v>
      </c>
      <c r="E295" s="187" t="s">
        <v>1657</v>
      </c>
      <c r="F295" s="188" t="s">
        <v>439</v>
      </c>
      <c r="G295" s="189" t="s">
        <v>433</v>
      </c>
      <c r="H295" s="190">
        <v>1</v>
      </c>
      <c r="I295" s="191"/>
      <c r="J295" s="192">
        <f>ROUND(I295*H295,2)</f>
        <v>0</v>
      </c>
      <c r="K295" s="193"/>
      <c r="L295" s="35"/>
      <c r="M295" s="211" t="s">
        <v>1</v>
      </c>
      <c r="N295" s="212" t="s">
        <v>41</v>
      </c>
      <c r="O295" s="213"/>
      <c r="P295" s="214">
        <f>O295*H295</f>
        <v>0</v>
      </c>
      <c r="Q295" s="214">
        <v>0</v>
      </c>
      <c r="R295" s="214">
        <f>Q295*H295</f>
        <v>0</v>
      </c>
      <c r="S295" s="214">
        <v>0</v>
      </c>
      <c r="T295" s="215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259</v>
      </c>
      <c r="AT295" s="198" t="s">
        <v>319</v>
      </c>
      <c r="AU295" s="198" t="s">
        <v>82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259</v>
      </c>
      <c r="BM295" s="198" t="s">
        <v>2313</v>
      </c>
    </row>
    <row r="296" s="2" customFormat="1" ht="6.96" customHeight="1">
      <c r="A296" s="34"/>
      <c r="B296" s="61"/>
      <c r="C296" s="62"/>
      <c r="D296" s="62"/>
      <c r="E296" s="62"/>
      <c r="F296" s="62"/>
      <c r="G296" s="62"/>
      <c r="H296" s="62"/>
      <c r="I296" s="62"/>
      <c r="J296" s="62"/>
      <c r="K296" s="62"/>
      <c r="L296" s="35"/>
      <c r="M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</row>
  </sheetData>
  <autoFilter ref="C132:K2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1659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2314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ROUND((SUM(BE131:BE248)),  2)</f>
        <v>0</v>
      </c>
      <c r="G37" s="138"/>
      <c r="H37" s="138"/>
      <c r="I37" s="139">
        <v>0.20000000000000001</v>
      </c>
      <c r="J37" s="137">
        <f>ROUND(((SUM(BE131:BE248))*I37),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ROUND((SUM(BF131:BF248)),  2)</f>
        <v>0</v>
      </c>
      <c r="G38" s="138"/>
      <c r="H38" s="138"/>
      <c r="I38" s="139">
        <v>0.20000000000000001</v>
      </c>
      <c r="J38" s="137">
        <f>ROUND(((SUM(BF131:BF248))*I38),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ROUND((SUM(BG131:BG248)),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ROUND((SUM(BH131:BH248)),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ROUND((SUM(BI131:BI248)),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1659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SO-2.3_ZTI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2315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2316</v>
      </c>
      <c r="E103" s="155"/>
      <c r="F103" s="155"/>
      <c r="G103" s="155"/>
      <c r="H103" s="155"/>
      <c r="I103" s="155"/>
      <c r="J103" s="156">
        <f>J152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2317</v>
      </c>
      <c r="E104" s="159"/>
      <c r="F104" s="159"/>
      <c r="G104" s="159"/>
      <c r="H104" s="159"/>
      <c r="I104" s="159"/>
      <c r="J104" s="160">
        <f>J153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2318</v>
      </c>
      <c r="E105" s="159"/>
      <c r="F105" s="159"/>
      <c r="G105" s="159"/>
      <c r="H105" s="159"/>
      <c r="I105" s="159"/>
      <c r="J105" s="160">
        <f>J172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2319</v>
      </c>
      <c r="E106" s="159"/>
      <c r="F106" s="159"/>
      <c r="G106" s="159"/>
      <c r="H106" s="159"/>
      <c r="I106" s="159"/>
      <c r="J106" s="160">
        <f>J178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2320</v>
      </c>
      <c r="E107" s="159"/>
      <c r="F107" s="159"/>
      <c r="G107" s="159"/>
      <c r="H107" s="159"/>
      <c r="I107" s="159"/>
      <c r="J107" s="160">
        <f>J214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909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1659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SO-2.3_ZTI - Zdravotechnická inštalácia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P132+P152</f>
        <v>0</v>
      </c>
      <c r="Q131" s="91"/>
      <c r="R131" s="169">
        <f>R132+R152</f>
        <v>0.45040443973000005</v>
      </c>
      <c r="S131" s="91"/>
      <c r="T131" s="170">
        <f>T132+T152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BK132+BK152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</f>
        <v>0</v>
      </c>
      <c r="Q132" s="178"/>
      <c r="R132" s="179">
        <f>R133</f>
        <v>0.056731360000000002</v>
      </c>
      <c r="S132" s="178"/>
      <c r="T132" s="180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271</v>
      </c>
      <c r="F133" s="183" t="s">
        <v>2321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SUM(P134:P151)</f>
        <v>0</v>
      </c>
      <c r="Q133" s="178"/>
      <c r="R133" s="179">
        <f>SUM(R134:R151)</f>
        <v>0.056731360000000002</v>
      </c>
      <c r="S133" s="178"/>
      <c r="T133" s="180">
        <f>SUM(T134:T151)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SUM(BK134:BK151)</f>
        <v>0</v>
      </c>
    </row>
    <row r="134" s="2" customFormat="1" ht="33" customHeight="1">
      <c r="A134" s="34"/>
      <c r="B134" s="185"/>
      <c r="C134" s="186" t="s">
        <v>82</v>
      </c>
      <c r="D134" s="186" t="s">
        <v>319</v>
      </c>
      <c r="E134" s="187" t="s">
        <v>2322</v>
      </c>
      <c r="F134" s="188" t="s">
        <v>2323</v>
      </c>
      <c r="G134" s="189" t="s">
        <v>452</v>
      </c>
      <c r="H134" s="190">
        <v>4.2000000000000002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2324</v>
      </c>
    </row>
    <row r="135" s="2" customFormat="1" ht="33" customHeight="1">
      <c r="A135" s="34"/>
      <c r="B135" s="185"/>
      <c r="C135" s="200" t="s">
        <v>87</v>
      </c>
      <c r="D135" s="200" t="s">
        <v>353</v>
      </c>
      <c r="E135" s="201" t="s">
        <v>2325</v>
      </c>
      <c r="F135" s="202" t="s">
        <v>2326</v>
      </c>
      <c r="G135" s="203" t="s">
        <v>452</v>
      </c>
      <c r="H135" s="204">
        <v>4.2000000000000002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0.00027</v>
      </c>
      <c r="R135" s="196">
        <f>Q135*H135</f>
        <v>0.001134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2327</v>
      </c>
    </row>
    <row r="136" s="2" customFormat="1" ht="24.15" customHeight="1">
      <c r="A136" s="34"/>
      <c r="B136" s="185"/>
      <c r="C136" s="186" t="s">
        <v>92</v>
      </c>
      <c r="D136" s="186" t="s">
        <v>319</v>
      </c>
      <c r="E136" s="187" t="s">
        <v>2328</v>
      </c>
      <c r="F136" s="188" t="s">
        <v>2329</v>
      </c>
      <c r="G136" s="189" t="s">
        <v>452</v>
      </c>
      <c r="H136" s="190">
        <v>14.564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7.9999999999999996E-06</v>
      </c>
      <c r="R136" s="196">
        <f>Q136*H136</f>
        <v>0.000116512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2330</v>
      </c>
    </row>
    <row r="137" s="2" customFormat="1" ht="33" customHeight="1">
      <c r="A137" s="34"/>
      <c r="B137" s="185"/>
      <c r="C137" s="200" t="s">
        <v>259</v>
      </c>
      <c r="D137" s="200" t="s">
        <v>353</v>
      </c>
      <c r="E137" s="201" t="s">
        <v>2331</v>
      </c>
      <c r="F137" s="202" t="s">
        <v>2332</v>
      </c>
      <c r="G137" s="203" t="s">
        <v>433</v>
      </c>
      <c r="H137" s="204">
        <v>14.564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0.0012999999999999999</v>
      </c>
      <c r="R137" s="196">
        <f>Q137*H137</f>
        <v>0.018933200000000001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2333</v>
      </c>
    </row>
    <row r="138" s="2" customFormat="1">
      <c r="A138" s="34"/>
      <c r="B138" s="35"/>
      <c r="C138" s="34"/>
      <c r="D138" s="216" t="s">
        <v>484</v>
      </c>
      <c r="E138" s="34"/>
      <c r="F138" s="217" t="s">
        <v>2334</v>
      </c>
      <c r="G138" s="34"/>
      <c r="H138" s="34"/>
      <c r="I138" s="218"/>
      <c r="J138" s="34"/>
      <c r="K138" s="34"/>
      <c r="L138" s="35"/>
      <c r="M138" s="219"/>
      <c r="N138" s="220"/>
      <c r="O138" s="78"/>
      <c r="P138" s="78"/>
      <c r="Q138" s="78"/>
      <c r="R138" s="78"/>
      <c r="S138" s="78"/>
      <c r="T138" s="79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484</v>
      </c>
      <c r="AU138" s="15" t="s">
        <v>87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2335</v>
      </c>
      <c r="F139" s="188" t="s">
        <v>2336</v>
      </c>
      <c r="G139" s="189" t="s">
        <v>452</v>
      </c>
      <c r="H139" s="190">
        <v>22.280999999999999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7.9999999999999996E-06</v>
      </c>
      <c r="R139" s="196">
        <f>Q139*H139</f>
        <v>0.00017824799999999999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2337</v>
      </c>
    </row>
    <row r="140" s="2" customFormat="1" ht="33" customHeight="1">
      <c r="A140" s="34"/>
      <c r="B140" s="185"/>
      <c r="C140" s="200" t="s">
        <v>265</v>
      </c>
      <c r="D140" s="200" t="s">
        <v>353</v>
      </c>
      <c r="E140" s="201" t="s">
        <v>2338</v>
      </c>
      <c r="F140" s="202" t="s">
        <v>2339</v>
      </c>
      <c r="G140" s="203" t="s">
        <v>433</v>
      </c>
      <c r="H140" s="204">
        <v>22.280999999999999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0.0014</v>
      </c>
      <c r="R140" s="196">
        <f>Q140*H140</f>
        <v>0.0311934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2340</v>
      </c>
    </row>
    <row r="141" s="2" customFormat="1">
      <c r="A141" s="34"/>
      <c r="B141" s="35"/>
      <c r="C141" s="34"/>
      <c r="D141" s="216" t="s">
        <v>484</v>
      </c>
      <c r="E141" s="34"/>
      <c r="F141" s="217" t="s">
        <v>2341</v>
      </c>
      <c r="G141" s="34"/>
      <c r="H141" s="34"/>
      <c r="I141" s="218"/>
      <c r="J141" s="34"/>
      <c r="K141" s="34"/>
      <c r="L141" s="35"/>
      <c r="M141" s="219"/>
      <c r="N141" s="220"/>
      <c r="O141" s="78"/>
      <c r="P141" s="78"/>
      <c r="Q141" s="78"/>
      <c r="R141" s="78"/>
      <c r="S141" s="78"/>
      <c r="T141" s="79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484</v>
      </c>
      <c r="AU141" s="15" t="s">
        <v>87</v>
      </c>
    </row>
    <row r="142" s="2" customFormat="1" ht="16.5" customHeight="1">
      <c r="A142" s="34"/>
      <c r="B142" s="185"/>
      <c r="C142" s="186" t="s">
        <v>268</v>
      </c>
      <c r="D142" s="186" t="s">
        <v>319</v>
      </c>
      <c r="E142" s="187" t="s">
        <v>2342</v>
      </c>
      <c r="F142" s="188" t="s">
        <v>2343</v>
      </c>
      <c r="G142" s="189" t="s">
        <v>433</v>
      </c>
      <c r="H142" s="190">
        <v>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4.0000000000000003E-05</v>
      </c>
      <c r="R142" s="196">
        <f>Q142*H142</f>
        <v>0.00032000000000000003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2344</v>
      </c>
    </row>
    <row r="143" s="2" customFormat="1" ht="24.15" customHeight="1">
      <c r="A143" s="34"/>
      <c r="B143" s="185"/>
      <c r="C143" s="200" t="s">
        <v>271</v>
      </c>
      <c r="D143" s="200" t="s">
        <v>353</v>
      </c>
      <c r="E143" s="201" t="s">
        <v>2345</v>
      </c>
      <c r="F143" s="202" t="s">
        <v>2346</v>
      </c>
      <c r="G143" s="203" t="s">
        <v>433</v>
      </c>
      <c r="H143" s="204">
        <v>8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0.00032000000000000003</v>
      </c>
      <c r="R143" s="196">
        <f>Q143*H143</f>
        <v>0.0025600000000000002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2347</v>
      </c>
    </row>
    <row r="144" s="2" customFormat="1" ht="16.5" customHeight="1">
      <c r="A144" s="34"/>
      <c r="B144" s="185"/>
      <c r="C144" s="186" t="s">
        <v>274</v>
      </c>
      <c r="D144" s="186" t="s">
        <v>319</v>
      </c>
      <c r="E144" s="187" t="s">
        <v>2348</v>
      </c>
      <c r="F144" s="188" t="s">
        <v>2349</v>
      </c>
      <c r="G144" s="189" t="s">
        <v>433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4.3999999999999999E-05</v>
      </c>
      <c r="R144" s="196">
        <f>Q144*H144</f>
        <v>4.3999999999999999E-05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2350</v>
      </c>
    </row>
    <row r="145" s="2" customFormat="1" ht="24.15" customHeight="1">
      <c r="A145" s="34"/>
      <c r="B145" s="185"/>
      <c r="C145" s="200" t="s">
        <v>277</v>
      </c>
      <c r="D145" s="200" t="s">
        <v>353</v>
      </c>
      <c r="E145" s="201" t="s">
        <v>2351</v>
      </c>
      <c r="F145" s="202" t="s">
        <v>2352</v>
      </c>
      <c r="G145" s="203" t="s">
        <v>433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0.00031</v>
      </c>
      <c r="R145" s="196">
        <f>Q145*H145</f>
        <v>0.00031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2353</v>
      </c>
    </row>
    <row r="146" s="2" customFormat="1" ht="16.5" customHeight="1">
      <c r="A146" s="34"/>
      <c r="B146" s="185"/>
      <c r="C146" s="186" t="s">
        <v>280</v>
      </c>
      <c r="D146" s="186" t="s">
        <v>319</v>
      </c>
      <c r="E146" s="187" t="s">
        <v>2354</v>
      </c>
      <c r="F146" s="188" t="s">
        <v>2355</v>
      </c>
      <c r="G146" s="189" t="s">
        <v>433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4.3999999999999999E-05</v>
      </c>
      <c r="R146" s="196">
        <f>Q146*H146</f>
        <v>8.7999999999999998E-05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2356</v>
      </c>
    </row>
    <row r="147" s="2" customFormat="1" ht="24.15" customHeight="1">
      <c r="A147" s="34"/>
      <c r="B147" s="185"/>
      <c r="C147" s="200" t="s">
        <v>358</v>
      </c>
      <c r="D147" s="200" t="s">
        <v>353</v>
      </c>
      <c r="E147" s="201" t="s">
        <v>2357</v>
      </c>
      <c r="F147" s="202" t="s">
        <v>2358</v>
      </c>
      <c r="G147" s="203" t="s">
        <v>433</v>
      </c>
      <c r="H147" s="204">
        <v>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0.00076999999999999996</v>
      </c>
      <c r="R147" s="196">
        <f>Q147*H147</f>
        <v>0.0015399999999999999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2359</v>
      </c>
    </row>
    <row r="148" s="2" customFormat="1" ht="16.5" customHeight="1">
      <c r="A148" s="34"/>
      <c r="B148" s="185"/>
      <c r="C148" s="186" t="s">
        <v>362</v>
      </c>
      <c r="D148" s="186" t="s">
        <v>319</v>
      </c>
      <c r="E148" s="187" t="s">
        <v>2360</v>
      </c>
      <c r="F148" s="188" t="s">
        <v>2361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4.3999999999999999E-05</v>
      </c>
      <c r="R148" s="196">
        <f>Q148*H148</f>
        <v>4.3999999999999999E-05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2362</v>
      </c>
    </row>
    <row r="149" s="2" customFormat="1" ht="24.15" customHeight="1">
      <c r="A149" s="34"/>
      <c r="B149" s="185"/>
      <c r="C149" s="200" t="s">
        <v>364</v>
      </c>
      <c r="D149" s="200" t="s">
        <v>353</v>
      </c>
      <c r="E149" s="201" t="s">
        <v>2363</v>
      </c>
      <c r="F149" s="202" t="s">
        <v>2364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0.00027</v>
      </c>
      <c r="R149" s="196">
        <f>Q149*H149</f>
        <v>0.00027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2365</v>
      </c>
    </row>
    <row r="150" s="2" customFormat="1" ht="16.5" customHeight="1">
      <c r="A150" s="34"/>
      <c r="B150" s="185"/>
      <c r="C150" s="186" t="s">
        <v>368</v>
      </c>
      <c r="D150" s="186" t="s">
        <v>319</v>
      </c>
      <c r="E150" s="187" t="s">
        <v>2366</v>
      </c>
      <c r="F150" s="188" t="s">
        <v>2367</v>
      </c>
      <c r="G150" s="189" t="s">
        <v>452</v>
      </c>
      <c r="H150" s="190">
        <v>36.844999999999999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2368</v>
      </c>
    </row>
    <row r="151" s="2" customFormat="1" ht="33" customHeight="1">
      <c r="A151" s="34"/>
      <c r="B151" s="185"/>
      <c r="C151" s="186" t="s">
        <v>372</v>
      </c>
      <c r="D151" s="186" t="s">
        <v>319</v>
      </c>
      <c r="E151" s="187" t="s">
        <v>2369</v>
      </c>
      <c r="F151" s="188" t="s">
        <v>2370</v>
      </c>
      <c r="G151" s="189" t="s">
        <v>356</v>
      </c>
      <c r="H151" s="190">
        <v>0.063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2371</v>
      </c>
    </row>
    <row r="152" s="12" customFormat="1" ht="25.92" customHeight="1">
      <c r="A152" s="12"/>
      <c r="B152" s="172"/>
      <c r="C152" s="12"/>
      <c r="D152" s="173" t="s">
        <v>74</v>
      </c>
      <c r="E152" s="174" t="s">
        <v>2372</v>
      </c>
      <c r="F152" s="174" t="s">
        <v>2373</v>
      </c>
      <c r="G152" s="12"/>
      <c r="H152" s="12"/>
      <c r="I152" s="175"/>
      <c r="J152" s="176">
        <f>BK152</f>
        <v>0</v>
      </c>
      <c r="K152" s="12"/>
      <c r="L152" s="172"/>
      <c r="M152" s="177"/>
      <c r="N152" s="178"/>
      <c r="O152" s="178"/>
      <c r="P152" s="179">
        <f>P153+P172+P178+P214</f>
        <v>0</v>
      </c>
      <c r="Q152" s="178"/>
      <c r="R152" s="179">
        <f>R153+R172+R178+R214</f>
        <v>0.39367307973000004</v>
      </c>
      <c r="S152" s="178"/>
      <c r="T152" s="180">
        <f>T153+T172+T178+T214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75</v>
      </c>
      <c r="AY152" s="173" t="s">
        <v>317</v>
      </c>
      <c r="BK152" s="182">
        <f>BK153+BK172+BK178+BK214</f>
        <v>0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1765</v>
      </c>
      <c r="F153" s="183" t="s">
        <v>2374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SUM(P154:P171)</f>
        <v>0</v>
      </c>
      <c r="Q153" s="178"/>
      <c r="R153" s="179">
        <f>SUM(R154:R171)</f>
        <v>0.0027882650000000003</v>
      </c>
      <c r="S153" s="178"/>
      <c r="T153" s="180">
        <f>SUM(T154:T171)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87</v>
      </c>
      <c r="AT153" s="181" t="s">
        <v>74</v>
      </c>
      <c r="AU153" s="181" t="s">
        <v>82</v>
      </c>
      <c r="AY153" s="173" t="s">
        <v>317</v>
      </c>
      <c r="BK153" s="182">
        <f>SUM(BK154:BK171)</f>
        <v>0</v>
      </c>
    </row>
    <row r="154" s="2" customFormat="1" ht="24.15" customHeight="1">
      <c r="A154" s="34"/>
      <c r="B154" s="185"/>
      <c r="C154" s="186" t="s">
        <v>377</v>
      </c>
      <c r="D154" s="186" t="s">
        <v>319</v>
      </c>
      <c r="E154" s="187" t="s">
        <v>2375</v>
      </c>
      <c r="F154" s="188" t="s">
        <v>2376</v>
      </c>
      <c r="G154" s="189" t="s">
        <v>452</v>
      </c>
      <c r="H154" s="190">
        <v>31.364999999999998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9.0000000000000002E-06</v>
      </c>
      <c r="R154" s="196">
        <f>Q154*H154</f>
        <v>0.00028228500000000001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2377</v>
      </c>
    </row>
    <row r="155" s="2" customFormat="1" ht="33" customHeight="1">
      <c r="A155" s="34"/>
      <c r="B155" s="185"/>
      <c r="C155" s="200" t="s">
        <v>383</v>
      </c>
      <c r="D155" s="200" t="s">
        <v>353</v>
      </c>
      <c r="E155" s="201" t="s">
        <v>2378</v>
      </c>
      <c r="F155" s="202" t="s">
        <v>2379</v>
      </c>
      <c r="G155" s="203" t="s">
        <v>452</v>
      </c>
      <c r="H155" s="204">
        <v>5.5129999999999999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4.0000000000000003E-05</v>
      </c>
      <c r="R155" s="196">
        <f>Q155*H155</f>
        <v>0.00022052000000000001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529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2380</v>
      </c>
    </row>
    <row r="156" s="2" customFormat="1">
      <c r="A156" s="34"/>
      <c r="B156" s="35"/>
      <c r="C156" s="34"/>
      <c r="D156" s="216" t="s">
        <v>484</v>
      </c>
      <c r="E156" s="34"/>
      <c r="F156" s="217" t="s">
        <v>2381</v>
      </c>
      <c r="G156" s="34"/>
      <c r="H156" s="34"/>
      <c r="I156" s="218"/>
      <c r="J156" s="34"/>
      <c r="K156" s="34"/>
      <c r="L156" s="35"/>
      <c r="M156" s="219"/>
      <c r="N156" s="220"/>
      <c r="O156" s="78"/>
      <c r="P156" s="78"/>
      <c r="Q156" s="78"/>
      <c r="R156" s="78"/>
      <c r="S156" s="78"/>
      <c r="T156" s="79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T156" s="15" t="s">
        <v>484</v>
      </c>
      <c r="AU156" s="15" t="s">
        <v>87</v>
      </c>
    </row>
    <row r="157" s="2" customFormat="1" ht="33" customHeight="1">
      <c r="A157" s="34"/>
      <c r="B157" s="185"/>
      <c r="C157" s="200" t="s">
        <v>385</v>
      </c>
      <c r="D157" s="200" t="s">
        <v>353</v>
      </c>
      <c r="E157" s="201" t="s">
        <v>2382</v>
      </c>
      <c r="F157" s="202" t="s">
        <v>2383</v>
      </c>
      <c r="G157" s="203" t="s">
        <v>452</v>
      </c>
      <c r="H157" s="204">
        <v>16.800000000000001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1.0000000000000001E-05</v>
      </c>
      <c r="R157" s="196">
        <f>Q157*H157</f>
        <v>0.00016800000000000002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529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2384</v>
      </c>
    </row>
    <row r="158" s="2" customFormat="1">
      <c r="A158" s="34"/>
      <c r="B158" s="35"/>
      <c r="C158" s="34"/>
      <c r="D158" s="216" t="s">
        <v>484</v>
      </c>
      <c r="E158" s="34"/>
      <c r="F158" s="217" t="s">
        <v>2381</v>
      </c>
      <c r="G158" s="34"/>
      <c r="H158" s="34"/>
      <c r="I158" s="218"/>
      <c r="J158" s="34"/>
      <c r="K158" s="34"/>
      <c r="L158" s="35"/>
      <c r="M158" s="219"/>
      <c r="N158" s="220"/>
      <c r="O158" s="78"/>
      <c r="P158" s="78"/>
      <c r="Q158" s="78"/>
      <c r="R158" s="78"/>
      <c r="S158" s="78"/>
      <c r="T158" s="79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5" t="s">
        <v>484</v>
      </c>
      <c r="AU158" s="15" t="s">
        <v>87</v>
      </c>
    </row>
    <row r="159" s="2" customFormat="1" ht="33" customHeight="1">
      <c r="A159" s="34"/>
      <c r="B159" s="185"/>
      <c r="C159" s="200" t="s">
        <v>7</v>
      </c>
      <c r="D159" s="200" t="s">
        <v>353</v>
      </c>
      <c r="E159" s="201" t="s">
        <v>2385</v>
      </c>
      <c r="F159" s="202" t="s">
        <v>2386</v>
      </c>
      <c r="G159" s="203" t="s">
        <v>452</v>
      </c>
      <c r="H159" s="204">
        <v>8.1059999999999999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9.0000000000000006E-05</v>
      </c>
      <c r="R159" s="196">
        <f>Q159*H159</f>
        <v>0.00072953999999999998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529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2387</v>
      </c>
    </row>
    <row r="160" s="2" customFormat="1">
      <c r="A160" s="34"/>
      <c r="B160" s="35"/>
      <c r="C160" s="34"/>
      <c r="D160" s="216" t="s">
        <v>484</v>
      </c>
      <c r="E160" s="34"/>
      <c r="F160" s="217" t="s">
        <v>2381</v>
      </c>
      <c r="G160" s="34"/>
      <c r="H160" s="34"/>
      <c r="I160" s="218"/>
      <c r="J160" s="34"/>
      <c r="K160" s="34"/>
      <c r="L160" s="35"/>
      <c r="M160" s="219"/>
      <c r="N160" s="220"/>
      <c r="O160" s="78"/>
      <c r="P160" s="78"/>
      <c r="Q160" s="78"/>
      <c r="R160" s="78"/>
      <c r="S160" s="78"/>
      <c r="T160" s="79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T160" s="15" t="s">
        <v>484</v>
      </c>
      <c r="AU160" s="15" t="s">
        <v>87</v>
      </c>
    </row>
    <row r="161" s="2" customFormat="1" ht="33" customHeight="1">
      <c r="A161" s="34"/>
      <c r="B161" s="185"/>
      <c r="C161" s="200" t="s">
        <v>388</v>
      </c>
      <c r="D161" s="200" t="s">
        <v>353</v>
      </c>
      <c r="E161" s="201" t="s">
        <v>2388</v>
      </c>
      <c r="F161" s="202" t="s">
        <v>2389</v>
      </c>
      <c r="G161" s="203" t="s">
        <v>452</v>
      </c>
      <c r="H161" s="204">
        <v>1.869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8.0000000000000007E-05</v>
      </c>
      <c r="R161" s="196">
        <f>Q161*H161</f>
        <v>0.00014952000000000002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529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2390</v>
      </c>
    </row>
    <row r="162" s="2" customFormat="1">
      <c r="A162" s="34"/>
      <c r="B162" s="35"/>
      <c r="C162" s="34"/>
      <c r="D162" s="216" t="s">
        <v>484</v>
      </c>
      <c r="E162" s="34"/>
      <c r="F162" s="217" t="s">
        <v>2381</v>
      </c>
      <c r="G162" s="34"/>
      <c r="H162" s="34"/>
      <c r="I162" s="218"/>
      <c r="J162" s="34"/>
      <c r="K162" s="34"/>
      <c r="L162" s="35"/>
      <c r="M162" s="219"/>
      <c r="N162" s="220"/>
      <c r="O162" s="78"/>
      <c r="P162" s="78"/>
      <c r="Q162" s="78"/>
      <c r="R162" s="78"/>
      <c r="S162" s="78"/>
      <c r="T162" s="79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T162" s="15" t="s">
        <v>484</v>
      </c>
      <c r="AU162" s="15" t="s">
        <v>87</v>
      </c>
    </row>
    <row r="163" s="2" customFormat="1" ht="24.15" customHeight="1">
      <c r="A163" s="34"/>
      <c r="B163" s="185"/>
      <c r="C163" s="186" t="s">
        <v>392</v>
      </c>
      <c r="D163" s="186" t="s">
        <v>319</v>
      </c>
      <c r="E163" s="187" t="s">
        <v>2391</v>
      </c>
      <c r="F163" s="188" t="s">
        <v>2392</v>
      </c>
      <c r="G163" s="189" t="s">
        <v>452</v>
      </c>
      <c r="H163" s="190">
        <v>12.065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2.0000000000000002E-05</v>
      </c>
      <c r="R163" s="196">
        <f>Q163*H163</f>
        <v>0.00024130000000000001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2393</v>
      </c>
    </row>
    <row r="164" s="2" customFormat="1" ht="33" customHeight="1">
      <c r="A164" s="34"/>
      <c r="B164" s="185"/>
      <c r="C164" s="200" t="s">
        <v>396</v>
      </c>
      <c r="D164" s="200" t="s">
        <v>353</v>
      </c>
      <c r="E164" s="201" t="s">
        <v>2394</v>
      </c>
      <c r="F164" s="202" t="s">
        <v>2395</v>
      </c>
      <c r="G164" s="203" t="s">
        <v>452</v>
      </c>
      <c r="H164" s="204">
        <v>12.065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1.0000000000000001E-05</v>
      </c>
      <c r="R164" s="196">
        <f>Q164*H164</f>
        <v>0.00012065000000000001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2396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2381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1.75" customHeight="1">
      <c r="A166" s="34"/>
      <c r="B166" s="185"/>
      <c r="C166" s="186" t="s">
        <v>398</v>
      </c>
      <c r="D166" s="186" t="s">
        <v>319</v>
      </c>
      <c r="E166" s="187" t="s">
        <v>2397</v>
      </c>
      <c r="F166" s="188" t="s">
        <v>2398</v>
      </c>
      <c r="G166" s="189" t="s">
        <v>452</v>
      </c>
      <c r="H166" s="190">
        <v>9.6699999999999999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3.3000000000000003E-05</v>
      </c>
      <c r="R166" s="196">
        <f>Q166*H166</f>
        <v>0.00031911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2399</v>
      </c>
    </row>
    <row r="167" s="2" customFormat="1" ht="33" customHeight="1">
      <c r="A167" s="34"/>
      <c r="B167" s="185"/>
      <c r="C167" s="200" t="s">
        <v>402</v>
      </c>
      <c r="D167" s="200" t="s">
        <v>353</v>
      </c>
      <c r="E167" s="201" t="s">
        <v>2400</v>
      </c>
      <c r="F167" s="202" t="s">
        <v>2401</v>
      </c>
      <c r="G167" s="203" t="s">
        <v>452</v>
      </c>
      <c r="H167" s="204">
        <v>7.9589999999999996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6.0000000000000002E-05</v>
      </c>
      <c r="R167" s="196">
        <f>Q167*H167</f>
        <v>0.00047753999999999998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2402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2381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33" customHeight="1">
      <c r="A169" s="34"/>
      <c r="B169" s="185"/>
      <c r="C169" s="200" t="s">
        <v>408</v>
      </c>
      <c r="D169" s="200" t="s">
        <v>353</v>
      </c>
      <c r="E169" s="201" t="s">
        <v>2403</v>
      </c>
      <c r="F169" s="202" t="s">
        <v>2404</v>
      </c>
      <c r="G169" s="203" t="s">
        <v>452</v>
      </c>
      <c r="H169" s="204">
        <v>1.9950000000000001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4.0000000000000003E-05</v>
      </c>
      <c r="R169" s="196">
        <f>Q169*H169</f>
        <v>7.9800000000000015E-05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2405</v>
      </c>
    </row>
    <row r="170" s="2" customFormat="1">
      <c r="A170" s="34"/>
      <c r="B170" s="35"/>
      <c r="C170" s="34"/>
      <c r="D170" s="216" t="s">
        <v>484</v>
      </c>
      <c r="E170" s="34"/>
      <c r="F170" s="217" t="s">
        <v>2381</v>
      </c>
      <c r="G170" s="34"/>
      <c r="H170" s="34"/>
      <c r="I170" s="218"/>
      <c r="J170" s="34"/>
      <c r="K170" s="34"/>
      <c r="L170" s="35"/>
      <c r="M170" s="219"/>
      <c r="N170" s="220"/>
      <c r="O170" s="78"/>
      <c r="P170" s="78"/>
      <c r="Q170" s="78"/>
      <c r="R170" s="78"/>
      <c r="S170" s="78"/>
      <c r="T170" s="79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5" t="s">
        <v>484</v>
      </c>
      <c r="AU170" s="15" t="s">
        <v>87</v>
      </c>
    </row>
    <row r="171" s="2" customFormat="1" ht="24.15" customHeight="1">
      <c r="A171" s="34"/>
      <c r="B171" s="185"/>
      <c r="C171" s="186" t="s">
        <v>410</v>
      </c>
      <c r="D171" s="186" t="s">
        <v>319</v>
      </c>
      <c r="E171" s="187" t="s">
        <v>2406</v>
      </c>
      <c r="F171" s="188" t="s">
        <v>2407</v>
      </c>
      <c r="G171" s="189" t="s">
        <v>652</v>
      </c>
      <c r="H171" s="223"/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2408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2409</v>
      </c>
      <c r="F172" s="183" t="s">
        <v>2410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SUM(P173:P177)</f>
        <v>0</v>
      </c>
      <c r="Q172" s="178"/>
      <c r="R172" s="179">
        <f>SUM(R173:R177)</f>
        <v>0.037700386830000002</v>
      </c>
      <c r="S172" s="178"/>
      <c r="T172" s="180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87</v>
      </c>
      <c r="AT172" s="181" t="s">
        <v>74</v>
      </c>
      <c r="AU172" s="181" t="s">
        <v>82</v>
      </c>
      <c r="AY172" s="173" t="s">
        <v>317</v>
      </c>
      <c r="BK172" s="182">
        <f>SUM(BK173:BK177)</f>
        <v>0</v>
      </c>
    </row>
    <row r="173" s="2" customFormat="1" ht="16.5" customHeight="1">
      <c r="A173" s="34"/>
      <c r="B173" s="185"/>
      <c r="C173" s="186" t="s">
        <v>412</v>
      </c>
      <c r="D173" s="186" t="s">
        <v>319</v>
      </c>
      <c r="E173" s="187" t="s">
        <v>2411</v>
      </c>
      <c r="F173" s="188" t="s">
        <v>2412</v>
      </c>
      <c r="G173" s="189" t="s">
        <v>452</v>
      </c>
      <c r="H173" s="190">
        <v>5.3449999999999998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0.00086355000000000004</v>
      </c>
      <c r="R173" s="196">
        <f>Q173*H173</f>
        <v>0.0046156747499999998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2413</v>
      </c>
    </row>
    <row r="174" s="2" customFormat="1" ht="16.5" customHeight="1">
      <c r="A174" s="34"/>
      <c r="B174" s="185"/>
      <c r="C174" s="186" t="s">
        <v>414</v>
      </c>
      <c r="D174" s="186" t="s">
        <v>319</v>
      </c>
      <c r="E174" s="187" t="s">
        <v>2414</v>
      </c>
      <c r="F174" s="188" t="s">
        <v>2415</v>
      </c>
      <c r="G174" s="189" t="s">
        <v>452</v>
      </c>
      <c r="H174" s="190">
        <v>3.1499999999999999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0.0013770500000000001</v>
      </c>
      <c r="R174" s="196">
        <f>Q174*H174</f>
        <v>0.0043377075000000003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2416</v>
      </c>
    </row>
    <row r="175" s="2" customFormat="1" ht="16.5" customHeight="1">
      <c r="A175" s="34"/>
      <c r="B175" s="185"/>
      <c r="C175" s="186" t="s">
        <v>416</v>
      </c>
      <c r="D175" s="186" t="s">
        <v>319</v>
      </c>
      <c r="E175" s="187" t="s">
        <v>2417</v>
      </c>
      <c r="F175" s="188" t="s">
        <v>2418</v>
      </c>
      <c r="G175" s="189" t="s">
        <v>452</v>
      </c>
      <c r="H175" s="190">
        <v>9.891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0.0029063800000000001</v>
      </c>
      <c r="R175" s="196">
        <f>Q175*H175</f>
        <v>0.028747004580000002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372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372</v>
      </c>
      <c r="BM175" s="198" t="s">
        <v>2419</v>
      </c>
    </row>
    <row r="176" s="2" customFormat="1" ht="24.15" customHeight="1">
      <c r="A176" s="34"/>
      <c r="B176" s="185"/>
      <c r="C176" s="186" t="s">
        <v>418</v>
      </c>
      <c r="D176" s="186" t="s">
        <v>319</v>
      </c>
      <c r="E176" s="187" t="s">
        <v>2420</v>
      </c>
      <c r="F176" s="188" t="s">
        <v>2421</v>
      </c>
      <c r="G176" s="189" t="s">
        <v>452</v>
      </c>
      <c r="H176" s="190">
        <v>18.753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2422</v>
      </c>
    </row>
    <row r="177" s="2" customFormat="1" ht="24.15" customHeight="1">
      <c r="A177" s="34"/>
      <c r="B177" s="185"/>
      <c r="C177" s="186" t="s">
        <v>529</v>
      </c>
      <c r="D177" s="186" t="s">
        <v>319</v>
      </c>
      <c r="E177" s="187" t="s">
        <v>2423</v>
      </c>
      <c r="F177" s="188" t="s">
        <v>2424</v>
      </c>
      <c r="G177" s="189" t="s">
        <v>652</v>
      </c>
      <c r="H177" s="223"/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2425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2426</v>
      </c>
      <c r="F178" s="183" t="s">
        <v>2427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SUM(P179:P213)</f>
        <v>0</v>
      </c>
      <c r="Q178" s="178"/>
      <c r="R178" s="179">
        <f>SUM(R179:R213)</f>
        <v>0.0881662379</v>
      </c>
      <c r="S178" s="178"/>
      <c r="T178" s="180">
        <f>SUM(T179:T213)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87</v>
      </c>
      <c r="AT178" s="181" t="s">
        <v>74</v>
      </c>
      <c r="AU178" s="181" t="s">
        <v>82</v>
      </c>
      <c r="AY178" s="173" t="s">
        <v>317</v>
      </c>
      <c r="BK178" s="182">
        <f>SUM(BK179:BK213)</f>
        <v>0</v>
      </c>
    </row>
    <row r="179" s="2" customFormat="1" ht="24.15" customHeight="1">
      <c r="A179" s="34"/>
      <c r="B179" s="185"/>
      <c r="C179" s="186" t="s">
        <v>780</v>
      </c>
      <c r="D179" s="186" t="s">
        <v>319</v>
      </c>
      <c r="E179" s="187" t="s">
        <v>2428</v>
      </c>
      <c r="F179" s="188" t="s">
        <v>2429</v>
      </c>
      <c r="G179" s="189" t="s">
        <v>452</v>
      </c>
      <c r="H179" s="190">
        <v>8.9250000000000007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0.0011215999999999999</v>
      </c>
      <c r="R179" s="196">
        <f>Q179*H179</f>
        <v>0.01001028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2430</v>
      </c>
    </row>
    <row r="180" s="2" customFormat="1" ht="24.15" customHeight="1">
      <c r="A180" s="34"/>
      <c r="B180" s="185"/>
      <c r="C180" s="186" t="s">
        <v>784</v>
      </c>
      <c r="D180" s="186" t="s">
        <v>319</v>
      </c>
      <c r="E180" s="187" t="s">
        <v>2431</v>
      </c>
      <c r="F180" s="188" t="s">
        <v>2432</v>
      </c>
      <c r="G180" s="189" t="s">
        <v>452</v>
      </c>
      <c r="H180" s="190">
        <v>5.5129999999999999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0.00036010000000000003</v>
      </c>
      <c r="R180" s="196">
        <f>Q180*H180</f>
        <v>0.0019852313000000002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2433</v>
      </c>
    </row>
    <row r="181" s="2" customFormat="1" ht="24.15" customHeight="1">
      <c r="A181" s="34"/>
      <c r="B181" s="185"/>
      <c r="C181" s="186" t="s">
        <v>788</v>
      </c>
      <c r="D181" s="186" t="s">
        <v>319</v>
      </c>
      <c r="E181" s="187" t="s">
        <v>2434</v>
      </c>
      <c r="F181" s="188" t="s">
        <v>2435</v>
      </c>
      <c r="G181" s="189" t="s">
        <v>452</v>
      </c>
      <c r="H181" s="190">
        <v>28.864999999999998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0.00040309999999999999</v>
      </c>
      <c r="R181" s="196">
        <f>Q181*H181</f>
        <v>0.011635481499999999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372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2436</v>
      </c>
    </row>
    <row r="182" s="2" customFormat="1" ht="24.15" customHeight="1">
      <c r="A182" s="34"/>
      <c r="B182" s="185"/>
      <c r="C182" s="186" t="s">
        <v>792</v>
      </c>
      <c r="D182" s="186" t="s">
        <v>319</v>
      </c>
      <c r="E182" s="187" t="s">
        <v>2437</v>
      </c>
      <c r="F182" s="188" t="s">
        <v>2438</v>
      </c>
      <c r="G182" s="189" t="s">
        <v>452</v>
      </c>
      <c r="H182" s="190">
        <v>16.065000000000001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0.00043110000000000002</v>
      </c>
      <c r="R182" s="196">
        <f>Q182*H182</f>
        <v>0.0069256215000000005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2439</v>
      </c>
    </row>
    <row r="183" s="2" customFormat="1" ht="24.15" customHeight="1">
      <c r="A183" s="34"/>
      <c r="B183" s="185"/>
      <c r="C183" s="186" t="s">
        <v>796</v>
      </c>
      <c r="D183" s="186" t="s">
        <v>319</v>
      </c>
      <c r="E183" s="187" t="s">
        <v>2440</v>
      </c>
      <c r="F183" s="188" t="s">
        <v>2441</v>
      </c>
      <c r="G183" s="189" t="s">
        <v>452</v>
      </c>
      <c r="H183" s="190">
        <v>3.8639999999999999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0.00055957000000000001</v>
      </c>
      <c r="R183" s="196">
        <f>Q183*H183</f>
        <v>0.0021621784800000001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2442</v>
      </c>
    </row>
    <row r="184" s="2" customFormat="1" ht="24.15" customHeight="1">
      <c r="A184" s="34"/>
      <c r="B184" s="185"/>
      <c r="C184" s="186" t="s">
        <v>800</v>
      </c>
      <c r="D184" s="186" t="s">
        <v>319</v>
      </c>
      <c r="E184" s="187" t="s">
        <v>2443</v>
      </c>
      <c r="F184" s="188" t="s">
        <v>2444</v>
      </c>
      <c r="G184" s="189" t="s">
        <v>433</v>
      </c>
      <c r="H184" s="190">
        <v>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2.2670000000000001E-05</v>
      </c>
      <c r="R184" s="196">
        <f>Q184*H184</f>
        <v>2.2670000000000001E-05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2445</v>
      </c>
    </row>
    <row r="185" s="2" customFormat="1" ht="16.5" customHeight="1">
      <c r="A185" s="34"/>
      <c r="B185" s="185"/>
      <c r="C185" s="200" t="s">
        <v>804</v>
      </c>
      <c r="D185" s="200" t="s">
        <v>353</v>
      </c>
      <c r="E185" s="201" t="s">
        <v>2446</v>
      </c>
      <c r="F185" s="202" t="s">
        <v>2447</v>
      </c>
      <c r="G185" s="203" t="s">
        <v>433</v>
      </c>
      <c r="H185" s="204">
        <v>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8.0000000000000007E-05</v>
      </c>
      <c r="R185" s="196">
        <f>Q185*H185</f>
        <v>8.0000000000000007E-05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529</v>
      </c>
      <c r="AT185" s="198" t="s">
        <v>353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2448</v>
      </c>
    </row>
    <row r="186" s="2" customFormat="1" ht="24.15" customHeight="1">
      <c r="A186" s="34"/>
      <c r="B186" s="185"/>
      <c r="C186" s="186" t="s">
        <v>808</v>
      </c>
      <c r="D186" s="186" t="s">
        <v>319</v>
      </c>
      <c r="E186" s="187" t="s">
        <v>2449</v>
      </c>
      <c r="F186" s="188" t="s">
        <v>2450</v>
      </c>
      <c r="G186" s="189" t="s">
        <v>433</v>
      </c>
      <c r="H186" s="190">
        <v>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5.1539999999999998E-05</v>
      </c>
      <c r="R186" s="196">
        <f>Q186*H186</f>
        <v>0.00010308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2451</v>
      </c>
    </row>
    <row r="187" s="2" customFormat="1" ht="16.5" customHeight="1">
      <c r="A187" s="34"/>
      <c r="B187" s="185"/>
      <c r="C187" s="200" t="s">
        <v>812</v>
      </c>
      <c r="D187" s="200" t="s">
        <v>353</v>
      </c>
      <c r="E187" s="201" t="s">
        <v>2452</v>
      </c>
      <c r="F187" s="202" t="s">
        <v>2453</v>
      </c>
      <c r="G187" s="203" t="s">
        <v>433</v>
      </c>
      <c r="H187" s="204">
        <v>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0.00059000000000000003</v>
      </c>
      <c r="R187" s="196">
        <f>Q187*H187</f>
        <v>0.0011800000000000001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2454</v>
      </c>
    </row>
    <row r="188" s="2" customFormat="1" ht="24.15" customHeight="1">
      <c r="A188" s="34"/>
      <c r="B188" s="185"/>
      <c r="C188" s="186" t="s">
        <v>816</v>
      </c>
      <c r="D188" s="186" t="s">
        <v>319</v>
      </c>
      <c r="E188" s="187" t="s">
        <v>2455</v>
      </c>
      <c r="F188" s="188" t="s">
        <v>2456</v>
      </c>
      <c r="G188" s="189" t="s">
        <v>433</v>
      </c>
      <c r="H188" s="190">
        <v>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5.7609999999999999E-05</v>
      </c>
      <c r="R188" s="196">
        <f>Q188*H188</f>
        <v>0.00011522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2457</v>
      </c>
    </row>
    <row r="189" s="2" customFormat="1" ht="24.15" customHeight="1">
      <c r="A189" s="34"/>
      <c r="B189" s="185"/>
      <c r="C189" s="200" t="s">
        <v>820</v>
      </c>
      <c r="D189" s="200" t="s">
        <v>353</v>
      </c>
      <c r="E189" s="201" t="s">
        <v>2458</v>
      </c>
      <c r="F189" s="202" t="s">
        <v>2459</v>
      </c>
      <c r="G189" s="203" t="s">
        <v>433</v>
      </c>
      <c r="H189" s="204">
        <v>2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0.00075000000000000002</v>
      </c>
      <c r="R189" s="196">
        <f>Q189*H189</f>
        <v>0.0015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2460</v>
      </c>
    </row>
    <row r="190" s="2" customFormat="1" ht="21.75" customHeight="1">
      <c r="A190" s="34"/>
      <c r="B190" s="185"/>
      <c r="C190" s="186" t="s">
        <v>824</v>
      </c>
      <c r="D190" s="186" t="s">
        <v>319</v>
      </c>
      <c r="E190" s="187" t="s">
        <v>2461</v>
      </c>
      <c r="F190" s="188" t="s">
        <v>2462</v>
      </c>
      <c r="G190" s="189" t="s">
        <v>433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2.2670000000000001E-05</v>
      </c>
      <c r="R190" s="196">
        <f>Q190*H190</f>
        <v>4.5340000000000003E-05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2463</v>
      </c>
    </row>
    <row r="191" s="2" customFormat="1" ht="21.75" customHeight="1">
      <c r="A191" s="34"/>
      <c r="B191" s="185"/>
      <c r="C191" s="200" t="s">
        <v>828</v>
      </c>
      <c r="D191" s="200" t="s">
        <v>353</v>
      </c>
      <c r="E191" s="201" t="s">
        <v>2464</v>
      </c>
      <c r="F191" s="202" t="s">
        <v>2465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0.00012999999999999999</v>
      </c>
      <c r="R191" s="196">
        <f>Q191*H191</f>
        <v>0.00025999999999999998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2466</v>
      </c>
    </row>
    <row r="192" s="2" customFormat="1" ht="21.75" customHeight="1">
      <c r="A192" s="34"/>
      <c r="B192" s="185"/>
      <c r="C192" s="186" t="s">
        <v>832</v>
      </c>
      <c r="D192" s="186" t="s">
        <v>319</v>
      </c>
      <c r="E192" s="187" t="s">
        <v>2467</v>
      </c>
      <c r="F192" s="188" t="s">
        <v>2468</v>
      </c>
      <c r="G192" s="189" t="s">
        <v>433</v>
      </c>
      <c r="H192" s="190">
        <v>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2.0000000000000002E-05</v>
      </c>
      <c r="R192" s="196">
        <f>Q192*H192</f>
        <v>4.0000000000000003E-05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2469</v>
      </c>
    </row>
    <row r="193" s="2" customFormat="1" ht="24.15" customHeight="1">
      <c r="A193" s="34"/>
      <c r="B193" s="185"/>
      <c r="C193" s="200" t="s">
        <v>836</v>
      </c>
      <c r="D193" s="200" t="s">
        <v>353</v>
      </c>
      <c r="E193" s="201" t="s">
        <v>2470</v>
      </c>
      <c r="F193" s="202" t="s">
        <v>2471</v>
      </c>
      <c r="G193" s="203" t="s">
        <v>433</v>
      </c>
      <c r="H193" s="204">
        <v>2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0.00012999999999999999</v>
      </c>
      <c r="R193" s="196">
        <f>Q193*H193</f>
        <v>0.00025999999999999998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529</v>
      </c>
      <c r="AT193" s="198" t="s">
        <v>353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2472</v>
      </c>
    </row>
    <row r="194" s="2" customFormat="1" ht="21.75" customHeight="1">
      <c r="A194" s="34"/>
      <c r="B194" s="185"/>
      <c r="C194" s="186" t="s">
        <v>840</v>
      </c>
      <c r="D194" s="186" t="s">
        <v>319</v>
      </c>
      <c r="E194" s="187" t="s">
        <v>2473</v>
      </c>
      <c r="F194" s="188" t="s">
        <v>2474</v>
      </c>
      <c r="G194" s="189" t="s">
        <v>433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4.5479999999999998E-05</v>
      </c>
      <c r="R194" s="196">
        <f>Q194*H194</f>
        <v>4.5479999999999998E-05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2475</v>
      </c>
    </row>
    <row r="195" s="2" customFormat="1" ht="16.5" customHeight="1">
      <c r="A195" s="34"/>
      <c r="B195" s="185"/>
      <c r="C195" s="200" t="s">
        <v>844</v>
      </c>
      <c r="D195" s="200" t="s">
        <v>353</v>
      </c>
      <c r="E195" s="201" t="s">
        <v>2476</v>
      </c>
      <c r="F195" s="202" t="s">
        <v>2477</v>
      </c>
      <c r="G195" s="203" t="s">
        <v>433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0.00042999999999999999</v>
      </c>
      <c r="R195" s="196">
        <f>Q195*H195</f>
        <v>0.00042999999999999999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2478</v>
      </c>
    </row>
    <row r="196" s="2" customFormat="1" ht="16.5" customHeight="1">
      <c r="A196" s="34"/>
      <c r="B196" s="185"/>
      <c r="C196" s="186" t="s">
        <v>848</v>
      </c>
      <c r="D196" s="186" t="s">
        <v>319</v>
      </c>
      <c r="E196" s="187" t="s">
        <v>2479</v>
      </c>
      <c r="F196" s="188" t="s">
        <v>2480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4.5479999999999998E-05</v>
      </c>
      <c r="R196" s="196">
        <f>Q196*H196</f>
        <v>4.5479999999999998E-05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2481</v>
      </c>
    </row>
    <row r="197" s="2" customFormat="1" ht="24.15" customHeight="1">
      <c r="A197" s="34"/>
      <c r="B197" s="185"/>
      <c r="C197" s="200" t="s">
        <v>852</v>
      </c>
      <c r="D197" s="200" t="s">
        <v>353</v>
      </c>
      <c r="E197" s="201" t="s">
        <v>2482</v>
      </c>
      <c r="F197" s="202" t="s">
        <v>2483</v>
      </c>
      <c r="G197" s="203" t="s">
        <v>433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0.00067000000000000002</v>
      </c>
      <c r="R197" s="196">
        <f>Q197*H197</f>
        <v>0.00067000000000000002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2484</v>
      </c>
    </row>
    <row r="198" s="2" customFormat="1" ht="16.5" customHeight="1">
      <c r="A198" s="34"/>
      <c r="B198" s="185"/>
      <c r="C198" s="186" t="s">
        <v>858</v>
      </c>
      <c r="D198" s="186" t="s">
        <v>319</v>
      </c>
      <c r="E198" s="187" t="s">
        <v>2485</v>
      </c>
      <c r="F198" s="188" t="s">
        <v>2486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5.1539999999999998E-05</v>
      </c>
      <c r="R198" s="196">
        <f>Q198*H198</f>
        <v>5.1539999999999998E-05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2487</v>
      </c>
    </row>
    <row r="199" s="2" customFormat="1" ht="24.15" customHeight="1">
      <c r="A199" s="34"/>
      <c r="B199" s="185"/>
      <c r="C199" s="200" t="s">
        <v>862</v>
      </c>
      <c r="D199" s="200" t="s">
        <v>353</v>
      </c>
      <c r="E199" s="201" t="s">
        <v>2488</v>
      </c>
      <c r="F199" s="202" t="s">
        <v>2489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0.00077999999999999999</v>
      </c>
      <c r="R199" s="196">
        <f>Q199*H199</f>
        <v>0.00077999999999999999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2490</v>
      </c>
    </row>
    <row r="200" s="2" customFormat="1" ht="16.5" customHeight="1">
      <c r="A200" s="34"/>
      <c r="B200" s="185"/>
      <c r="C200" s="186" t="s">
        <v>866</v>
      </c>
      <c r="D200" s="186" t="s">
        <v>319</v>
      </c>
      <c r="E200" s="187" t="s">
        <v>2491</v>
      </c>
      <c r="F200" s="188" t="s">
        <v>2492</v>
      </c>
      <c r="G200" s="189" t="s">
        <v>433</v>
      </c>
      <c r="H200" s="190">
        <v>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5.1539999999999998E-05</v>
      </c>
      <c r="R200" s="196">
        <f>Q200*H200</f>
        <v>5.1539999999999998E-05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2493</v>
      </c>
    </row>
    <row r="201" s="2" customFormat="1" ht="16.5" customHeight="1">
      <c r="A201" s="34"/>
      <c r="B201" s="185"/>
      <c r="C201" s="200" t="s">
        <v>870</v>
      </c>
      <c r="D201" s="200" t="s">
        <v>353</v>
      </c>
      <c r="E201" s="201" t="s">
        <v>2494</v>
      </c>
      <c r="F201" s="202" t="s">
        <v>2495</v>
      </c>
      <c r="G201" s="203" t="s">
        <v>433</v>
      </c>
      <c r="H201" s="204">
        <v>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0.00068999999999999997</v>
      </c>
      <c r="R201" s="196">
        <f>Q201*H201</f>
        <v>0.00068999999999999997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529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2496</v>
      </c>
    </row>
    <row r="202" s="2" customFormat="1" ht="16.5" customHeight="1">
      <c r="A202" s="34"/>
      <c r="B202" s="185"/>
      <c r="C202" s="186" t="s">
        <v>874</v>
      </c>
      <c r="D202" s="186" t="s">
        <v>319</v>
      </c>
      <c r="E202" s="187" t="s">
        <v>2497</v>
      </c>
      <c r="F202" s="188" t="s">
        <v>2498</v>
      </c>
      <c r="G202" s="189" t="s">
        <v>433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2.0000000000000002E-05</v>
      </c>
      <c r="R202" s="196">
        <f>Q202*H202</f>
        <v>2.0000000000000002E-05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372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2499</v>
      </c>
    </row>
    <row r="203" s="2" customFormat="1" ht="21.75" customHeight="1">
      <c r="A203" s="34"/>
      <c r="B203" s="185"/>
      <c r="C203" s="200" t="s">
        <v>876</v>
      </c>
      <c r="D203" s="200" t="s">
        <v>353</v>
      </c>
      <c r="E203" s="201" t="s">
        <v>2500</v>
      </c>
      <c r="F203" s="202" t="s">
        <v>2501</v>
      </c>
      <c r="G203" s="203" t="s">
        <v>433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6.9999999999999994E-05</v>
      </c>
      <c r="R203" s="196">
        <f>Q203*H203</f>
        <v>6.9999999999999994E-05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529</v>
      </c>
      <c r="AT203" s="198" t="s">
        <v>353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2502</v>
      </c>
    </row>
    <row r="204" s="2" customFormat="1" ht="24.15" customHeight="1">
      <c r="A204" s="34"/>
      <c r="B204" s="185"/>
      <c r="C204" s="186" t="s">
        <v>881</v>
      </c>
      <c r="D204" s="186" t="s">
        <v>319</v>
      </c>
      <c r="E204" s="187" t="s">
        <v>2503</v>
      </c>
      <c r="F204" s="188" t="s">
        <v>2504</v>
      </c>
      <c r="G204" s="189" t="s">
        <v>2505</v>
      </c>
      <c r="H204" s="190">
        <v>2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0.00026244000000000001</v>
      </c>
      <c r="R204" s="196">
        <f>Q204*H204</f>
        <v>0.00052488000000000003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2506</v>
      </c>
    </row>
    <row r="205" s="2" customFormat="1" ht="21.75" customHeight="1">
      <c r="A205" s="34"/>
      <c r="B205" s="185"/>
      <c r="C205" s="200" t="s">
        <v>885</v>
      </c>
      <c r="D205" s="200" t="s">
        <v>353</v>
      </c>
      <c r="E205" s="201" t="s">
        <v>2507</v>
      </c>
      <c r="F205" s="202" t="s">
        <v>2508</v>
      </c>
      <c r="G205" s="203" t="s">
        <v>433</v>
      </c>
      <c r="H205" s="204">
        <v>1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0.018499999999999999</v>
      </c>
      <c r="R205" s="196">
        <f>Q205*H205</f>
        <v>0.018499999999999999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529</v>
      </c>
      <c r="AT205" s="198" t="s">
        <v>353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2509</v>
      </c>
    </row>
    <row r="206" s="2" customFormat="1">
      <c r="A206" s="34"/>
      <c r="B206" s="35"/>
      <c r="C206" s="34"/>
      <c r="D206" s="216" t="s">
        <v>484</v>
      </c>
      <c r="E206" s="34"/>
      <c r="F206" s="217" t="s">
        <v>2510</v>
      </c>
      <c r="G206" s="34"/>
      <c r="H206" s="34"/>
      <c r="I206" s="218"/>
      <c r="J206" s="34"/>
      <c r="K206" s="34"/>
      <c r="L206" s="35"/>
      <c r="M206" s="219"/>
      <c r="N206" s="220"/>
      <c r="O206" s="78"/>
      <c r="P206" s="78"/>
      <c r="Q206" s="78"/>
      <c r="R206" s="78"/>
      <c r="S206" s="78"/>
      <c r="T206" s="79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5" t="s">
        <v>484</v>
      </c>
      <c r="AU206" s="15" t="s">
        <v>87</v>
      </c>
    </row>
    <row r="207" s="2" customFormat="1" ht="24.15" customHeight="1">
      <c r="A207" s="34"/>
      <c r="B207" s="185"/>
      <c r="C207" s="200" t="s">
        <v>891</v>
      </c>
      <c r="D207" s="200" t="s">
        <v>353</v>
      </c>
      <c r="E207" s="201" t="s">
        <v>2511</v>
      </c>
      <c r="F207" s="202" t="s">
        <v>2512</v>
      </c>
      <c r="G207" s="203" t="s">
        <v>433</v>
      </c>
      <c r="H207" s="204">
        <v>1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41</v>
      </c>
      <c r="O207" s="78"/>
      <c r="P207" s="196">
        <f>O207*H207</f>
        <v>0</v>
      </c>
      <c r="Q207" s="196">
        <v>0.016789999999999999</v>
      </c>
      <c r="R207" s="196">
        <f>Q207*H207</f>
        <v>0.016789999999999999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529</v>
      </c>
      <c r="AT207" s="198" t="s">
        <v>353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2513</v>
      </c>
    </row>
    <row r="208" s="2" customFormat="1" ht="24.15" customHeight="1">
      <c r="A208" s="34"/>
      <c r="B208" s="185"/>
      <c r="C208" s="186" t="s">
        <v>1236</v>
      </c>
      <c r="D208" s="186" t="s">
        <v>319</v>
      </c>
      <c r="E208" s="187" t="s">
        <v>2514</v>
      </c>
      <c r="F208" s="188" t="s">
        <v>2515</v>
      </c>
      <c r="G208" s="189" t="s">
        <v>452</v>
      </c>
      <c r="H208" s="190">
        <v>54.305999999999997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0.00018652</v>
      </c>
      <c r="R208" s="196">
        <f>Q208*H208</f>
        <v>0.010129155119999999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372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2516</v>
      </c>
    </row>
    <row r="209" s="2" customFormat="1" ht="24.15" customHeight="1">
      <c r="A209" s="34"/>
      <c r="B209" s="185"/>
      <c r="C209" s="186" t="s">
        <v>1240</v>
      </c>
      <c r="D209" s="186" t="s">
        <v>319</v>
      </c>
      <c r="E209" s="187" t="s">
        <v>2517</v>
      </c>
      <c r="F209" s="188" t="s">
        <v>2518</v>
      </c>
      <c r="G209" s="189" t="s">
        <v>452</v>
      </c>
      <c r="H209" s="190">
        <v>54.305999999999997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1.0000000000000001E-05</v>
      </c>
      <c r="R209" s="196">
        <f>Q209*H209</f>
        <v>0.00054306000000000005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2519</v>
      </c>
    </row>
    <row r="210" s="2" customFormat="1" ht="24.15" customHeight="1">
      <c r="A210" s="34"/>
      <c r="B210" s="185"/>
      <c r="C210" s="186" t="s">
        <v>1244</v>
      </c>
      <c r="D210" s="186" t="s">
        <v>319</v>
      </c>
      <c r="E210" s="187" t="s">
        <v>2520</v>
      </c>
      <c r="F210" s="188" t="s">
        <v>2521</v>
      </c>
      <c r="G210" s="189" t="s">
        <v>433</v>
      </c>
      <c r="H210" s="190">
        <v>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2522</v>
      </c>
    </row>
    <row r="211" s="2" customFormat="1" ht="24.15" customHeight="1">
      <c r="A211" s="34"/>
      <c r="B211" s="185"/>
      <c r="C211" s="200" t="s">
        <v>453</v>
      </c>
      <c r="D211" s="200" t="s">
        <v>353</v>
      </c>
      <c r="E211" s="201" t="s">
        <v>2523</v>
      </c>
      <c r="F211" s="202" t="s">
        <v>2524</v>
      </c>
      <c r="G211" s="203" t="s">
        <v>433</v>
      </c>
      <c r="H211" s="204">
        <v>1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0.0025000000000000001</v>
      </c>
      <c r="R211" s="196">
        <f>Q211*H211</f>
        <v>0.0025000000000000001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271</v>
      </c>
      <c r="AT211" s="198" t="s">
        <v>353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2525</v>
      </c>
    </row>
    <row r="212" s="2" customFormat="1">
      <c r="A212" s="34"/>
      <c r="B212" s="35"/>
      <c r="C212" s="34"/>
      <c r="D212" s="216" t="s">
        <v>484</v>
      </c>
      <c r="E212" s="34"/>
      <c r="F212" s="217" t="s">
        <v>2526</v>
      </c>
      <c r="G212" s="34"/>
      <c r="H212" s="34"/>
      <c r="I212" s="218"/>
      <c r="J212" s="34"/>
      <c r="K212" s="34"/>
      <c r="L212" s="35"/>
      <c r="M212" s="219"/>
      <c r="N212" s="220"/>
      <c r="O212" s="78"/>
      <c r="P212" s="78"/>
      <c r="Q212" s="78"/>
      <c r="R212" s="78"/>
      <c r="S212" s="78"/>
      <c r="T212" s="79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5" t="s">
        <v>484</v>
      </c>
      <c r="AU212" s="15" t="s">
        <v>87</v>
      </c>
    </row>
    <row r="213" s="2" customFormat="1" ht="24.15" customHeight="1">
      <c r="A213" s="34"/>
      <c r="B213" s="185"/>
      <c r="C213" s="186" t="s">
        <v>1251</v>
      </c>
      <c r="D213" s="186" t="s">
        <v>319</v>
      </c>
      <c r="E213" s="187" t="s">
        <v>2527</v>
      </c>
      <c r="F213" s="188" t="s">
        <v>2528</v>
      </c>
      <c r="G213" s="189" t="s">
        <v>652</v>
      </c>
      <c r="H213" s="223"/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372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2529</v>
      </c>
    </row>
    <row r="214" s="12" customFormat="1" ht="22.8" customHeight="1">
      <c r="A214" s="12"/>
      <c r="B214" s="172"/>
      <c r="C214" s="12"/>
      <c r="D214" s="173" t="s">
        <v>74</v>
      </c>
      <c r="E214" s="183" t="s">
        <v>2530</v>
      </c>
      <c r="F214" s="183" t="s">
        <v>2531</v>
      </c>
      <c r="G214" s="12"/>
      <c r="H214" s="12"/>
      <c r="I214" s="175"/>
      <c r="J214" s="184">
        <f>BK214</f>
        <v>0</v>
      </c>
      <c r="K214" s="12"/>
      <c r="L214" s="172"/>
      <c r="M214" s="177"/>
      <c r="N214" s="178"/>
      <c r="O214" s="178"/>
      <c r="P214" s="179">
        <f>SUM(P215:P248)</f>
        <v>0</v>
      </c>
      <c r="Q214" s="178"/>
      <c r="R214" s="179">
        <f>SUM(R215:R248)</f>
        <v>0.26501819000000004</v>
      </c>
      <c r="S214" s="178"/>
      <c r="T214" s="180">
        <f>SUM(T215:T248)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3" t="s">
        <v>87</v>
      </c>
      <c r="AT214" s="181" t="s">
        <v>74</v>
      </c>
      <c r="AU214" s="181" t="s">
        <v>82</v>
      </c>
      <c r="AY214" s="173" t="s">
        <v>317</v>
      </c>
      <c r="BK214" s="182">
        <f>SUM(BK215:BK248)</f>
        <v>0</v>
      </c>
    </row>
    <row r="215" s="2" customFormat="1" ht="24.15" customHeight="1">
      <c r="A215" s="34"/>
      <c r="B215" s="185"/>
      <c r="C215" s="186" t="s">
        <v>1255</v>
      </c>
      <c r="D215" s="186" t="s">
        <v>319</v>
      </c>
      <c r="E215" s="187" t="s">
        <v>2532</v>
      </c>
      <c r="F215" s="188" t="s">
        <v>2533</v>
      </c>
      <c r="G215" s="189" t="s">
        <v>433</v>
      </c>
      <c r="H215" s="190">
        <v>2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372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2534</v>
      </c>
    </row>
    <row r="216" s="2" customFormat="1" ht="24.15" customHeight="1">
      <c r="A216" s="34"/>
      <c r="B216" s="185"/>
      <c r="C216" s="200" t="s">
        <v>1259</v>
      </c>
      <c r="D216" s="200" t="s">
        <v>353</v>
      </c>
      <c r="E216" s="201" t="s">
        <v>2535</v>
      </c>
      <c r="F216" s="202" t="s">
        <v>2536</v>
      </c>
      <c r="G216" s="203" t="s">
        <v>433</v>
      </c>
      <c r="H216" s="204">
        <v>2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0.00025000000000000001</v>
      </c>
      <c r="R216" s="196">
        <f>Q216*H216</f>
        <v>0.00050000000000000001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529</v>
      </c>
      <c r="AT216" s="198" t="s">
        <v>353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2537</v>
      </c>
    </row>
    <row r="217" s="2" customFormat="1" ht="24.15" customHeight="1">
      <c r="A217" s="34"/>
      <c r="B217" s="185"/>
      <c r="C217" s="186" t="s">
        <v>1263</v>
      </c>
      <c r="D217" s="186" t="s">
        <v>319</v>
      </c>
      <c r="E217" s="187" t="s">
        <v>2538</v>
      </c>
      <c r="F217" s="188" t="s">
        <v>2539</v>
      </c>
      <c r="G217" s="189" t="s">
        <v>433</v>
      </c>
      <c r="H217" s="190">
        <v>3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372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2540</v>
      </c>
    </row>
    <row r="218" s="2" customFormat="1" ht="37.8" customHeight="1">
      <c r="A218" s="34"/>
      <c r="B218" s="185"/>
      <c r="C218" s="200" t="s">
        <v>1265</v>
      </c>
      <c r="D218" s="200" t="s">
        <v>353</v>
      </c>
      <c r="E218" s="201" t="s">
        <v>2541</v>
      </c>
      <c r="F218" s="202" t="s">
        <v>2542</v>
      </c>
      <c r="G218" s="203" t="s">
        <v>433</v>
      </c>
      <c r="H218" s="204">
        <v>3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0.016049999999999998</v>
      </c>
      <c r="R218" s="196">
        <f>Q218*H218</f>
        <v>0.048149999999999998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529</v>
      </c>
      <c r="AT218" s="198" t="s">
        <v>353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2543</v>
      </c>
    </row>
    <row r="219" s="2" customFormat="1" ht="16.5" customHeight="1">
      <c r="A219" s="34"/>
      <c r="B219" s="185"/>
      <c r="C219" s="186" t="s">
        <v>1269</v>
      </c>
      <c r="D219" s="186" t="s">
        <v>319</v>
      </c>
      <c r="E219" s="187" t="s">
        <v>2544</v>
      </c>
      <c r="F219" s="188" t="s">
        <v>2545</v>
      </c>
      <c r="G219" s="189" t="s">
        <v>433</v>
      </c>
      <c r="H219" s="190">
        <v>3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372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2546</v>
      </c>
    </row>
    <row r="220" s="2" customFormat="1" ht="24.15" customHeight="1">
      <c r="A220" s="34"/>
      <c r="B220" s="185"/>
      <c r="C220" s="200" t="s">
        <v>1274</v>
      </c>
      <c r="D220" s="200" t="s">
        <v>353</v>
      </c>
      <c r="E220" s="201" t="s">
        <v>2547</v>
      </c>
      <c r="F220" s="202" t="s">
        <v>2548</v>
      </c>
      <c r="G220" s="203" t="s">
        <v>433</v>
      </c>
      <c r="H220" s="204">
        <v>3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0.0135</v>
      </c>
      <c r="R220" s="196">
        <f>Q220*H220</f>
        <v>0.040500000000000001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529</v>
      </c>
      <c r="AT220" s="198" t="s">
        <v>353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2549</v>
      </c>
    </row>
    <row r="221" s="2" customFormat="1" ht="24.15" customHeight="1">
      <c r="A221" s="34"/>
      <c r="B221" s="185"/>
      <c r="C221" s="200" t="s">
        <v>1278</v>
      </c>
      <c r="D221" s="200" t="s">
        <v>353</v>
      </c>
      <c r="E221" s="201" t="s">
        <v>2550</v>
      </c>
      <c r="F221" s="202" t="s">
        <v>2551</v>
      </c>
      <c r="G221" s="203" t="s">
        <v>433</v>
      </c>
      <c r="H221" s="204">
        <v>3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0.00033</v>
      </c>
      <c r="R221" s="196">
        <f>Q221*H221</f>
        <v>0.00098999999999999999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2552</v>
      </c>
    </row>
    <row r="222" s="2" customFormat="1" ht="24.15" customHeight="1">
      <c r="A222" s="34"/>
      <c r="B222" s="185"/>
      <c r="C222" s="186" t="s">
        <v>1282</v>
      </c>
      <c r="D222" s="186" t="s">
        <v>319</v>
      </c>
      <c r="E222" s="187" t="s">
        <v>2553</v>
      </c>
      <c r="F222" s="188" t="s">
        <v>2554</v>
      </c>
      <c r="G222" s="189" t="s">
        <v>433</v>
      </c>
      <c r="H222" s="190">
        <v>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2555</v>
      </c>
    </row>
    <row r="223" s="2" customFormat="1" ht="24.15" customHeight="1">
      <c r="A223" s="34"/>
      <c r="B223" s="185"/>
      <c r="C223" s="200" t="s">
        <v>1286</v>
      </c>
      <c r="D223" s="200" t="s">
        <v>353</v>
      </c>
      <c r="E223" s="201" t="s">
        <v>2556</v>
      </c>
      <c r="F223" s="202" t="s">
        <v>2557</v>
      </c>
      <c r="G223" s="203" t="s">
        <v>433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0.013100000000000001</v>
      </c>
      <c r="R223" s="196">
        <f>Q223*H223</f>
        <v>0.013100000000000001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2558</v>
      </c>
    </row>
    <row r="224" s="2" customFormat="1" ht="16.5" customHeight="1">
      <c r="A224" s="34"/>
      <c r="B224" s="185"/>
      <c r="C224" s="186" t="s">
        <v>1290</v>
      </c>
      <c r="D224" s="186" t="s">
        <v>319</v>
      </c>
      <c r="E224" s="187" t="s">
        <v>2559</v>
      </c>
      <c r="F224" s="188" t="s">
        <v>2560</v>
      </c>
      <c r="G224" s="189" t="s">
        <v>433</v>
      </c>
      <c r="H224" s="190">
        <v>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372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2561</v>
      </c>
    </row>
    <row r="225" s="2" customFormat="1" ht="16.5" customHeight="1">
      <c r="A225" s="34"/>
      <c r="B225" s="185"/>
      <c r="C225" s="200" t="s">
        <v>1294</v>
      </c>
      <c r="D225" s="200" t="s">
        <v>353</v>
      </c>
      <c r="E225" s="201" t="s">
        <v>2562</v>
      </c>
      <c r="F225" s="202" t="s">
        <v>2563</v>
      </c>
      <c r="G225" s="203" t="s">
        <v>433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0.02</v>
      </c>
      <c r="R225" s="196">
        <f>Q225*H225</f>
        <v>0.02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2564</v>
      </c>
    </row>
    <row r="226" s="2" customFormat="1" ht="24.15" customHeight="1">
      <c r="A226" s="34"/>
      <c r="B226" s="185"/>
      <c r="C226" s="186" t="s">
        <v>1298</v>
      </c>
      <c r="D226" s="186" t="s">
        <v>319</v>
      </c>
      <c r="E226" s="187" t="s">
        <v>2565</v>
      </c>
      <c r="F226" s="188" t="s">
        <v>2566</v>
      </c>
      <c r="G226" s="189" t="s">
        <v>433</v>
      </c>
      <c r="H226" s="190">
        <v>4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0.00027999999999999998</v>
      </c>
      <c r="R226" s="196">
        <f>Q226*H226</f>
        <v>0.0011199999999999999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372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2567</v>
      </c>
    </row>
    <row r="227" s="2" customFormat="1" ht="16.5" customHeight="1">
      <c r="A227" s="34"/>
      <c r="B227" s="185"/>
      <c r="C227" s="200" t="s">
        <v>1303</v>
      </c>
      <c r="D227" s="200" t="s">
        <v>353</v>
      </c>
      <c r="E227" s="201" t="s">
        <v>2568</v>
      </c>
      <c r="F227" s="202" t="s">
        <v>2569</v>
      </c>
      <c r="G227" s="203" t="s">
        <v>433</v>
      </c>
      <c r="H227" s="204">
        <v>4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0.0141</v>
      </c>
      <c r="R227" s="196">
        <f>Q227*H227</f>
        <v>0.056399999999999999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529</v>
      </c>
      <c r="AT227" s="198" t="s">
        <v>353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2570</v>
      </c>
    </row>
    <row r="228" s="2" customFormat="1" ht="33" customHeight="1">
      <c r="A228" s="34"/>
      <c r="B228" s="185"/>
      <c r="C228" s="186" t="s">
        <v>1307</v>
      </c>
      <c r="D228" s="186" t="s">
        <v>319</v>
      </c>
      <c r="E228" s="187" t="s">
        <v>2571</v>
      </c>
      <c r="F228" s="188" t="s">
        <v>2572</v>
      </c>
      <c r="G228" s="189" t="s">
        <v>433</v>
      </c>
      <c r="H228" s="190">
        <v>2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0.00063139999999999995</v>
      </c>
      <c r="R228" s="196">
        <f>Q228*H228</f>
        <v>0.0012627999999999999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372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2573</v>
      </c>
    </row>
    <row r="229" s="2" customFormat="1" ht="24.15" customHeight="1">
      <c r="A229" s="34"/>
      <c r="B229" s="185"/>
      <c r="C229" s="200" t="s">
        <v>1312</v>
      </c>
      <c r="D229" s="200" t="s">
        <v>353</v>
      </c>
      <c r="E229" s="201" t="s">
        <v>2574</v>
      </c>
      <c r="F229" s="202" t="s">
        <v>2575</v>
      </c>
      <c r="G229" s="203" t="s">
        <v>433</v>
      </c>
      <c r="H229" s="204">
        <v>2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0.0012999999999999999</v>
      </c>
      <c r="R229" s="196">
        <f>Q229*H229</f>
        <v>0.0025999999999999999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529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2576</v>
      </c>
    </row>
    <row r="230" s="2" customFormat="1" ht="24.15" customHeight="1">
      <c r="A230" s="34"/>
      <c r="B230" s="185"/>
      <c r="C230" s="186" t="s">
        <v>1316</v>
      </c>
      <c r="D230" s="186" t="s">
        <v>319</v>
      </c>
      <c r="E230" s="187" t="s">
        <v>2577</v>
      </c>
      <c r="F230" s="188" t="s">
        <v>2578</v>
      </c>
      <c r="G230" s="189" t="s">
        <v>433</v>
      </c>
      <c r="H230" s="190">
        <v>1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0.00027999999999999998</v>
      </c>
      <c r="R230" s="196">
        <f>Q230*H230</f>
        <v>0.00027999999999999998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372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2579</v>
      </c>
    </row>
    <row r="231" s="2" customFormat="1" ht="16.5" customHeight="1">
      <c r="A231" s="34"/>
      <c r="B231" s="185"/>
      <c r="C231" s="200" t="s">
        <v>1320</v>
      </c>
      <c r="D231" s="200" t="s">
        <v>353</v>
      </c>
      <c r="E231" s="201" t="s">
        <v>2580</v>
      </c>
      <c r="F231" s="202" t="s">
        <v>2581</v>
      </c>
      <c r="G231" s="203" t="s">
        <v>433</v>
      </c>
      <c r="H231" s="204">
        <v>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0.018499999999999999</v>
      </c>
      <c r="R231" s="196">
        <f>Q231*H231</f>
        <v>0.018499999999999999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529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2582</v>
      </c>
    </row>
    <row r="232" s="2" customFormat="1" ht="24.15" customHeight="1">
      <c r="A232" s="34"/>
      <c r="B232" s="185"/>
      <c r="C232" s="186" t="s">
        <v>1324</v>
      </c>
      <c r="D232" s="186" t="s">
        <v>319</v>
      </c>
      <c r="E232" s="187" t="s">
        <v>2583</v>
      </c>
      <c r="F232" s="188" t="s">
        <v>2584</v>
      </c>
      <c r="G232" s="189" t="s">
        <v>433</v>
      </c>
      <c r="H232" s="190">
        <v>1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0.0010632</v>
      </c>
      <c r="R232" s="196">
        <f>Q232*H232</f>
        <v>0.0010632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372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2585</v>
      </c>
    </row>
    <row r="233" s="2" customFormat="1" ht="24.15" customHeight="1">
      <c r="A233" s="34"/>
      <c r="B233" s="185"/>
      <c r="C233" s="200" t="s">
        <v>1328</v>
      </c>
      <c r="D233" s="200" t="s">
        <v>353</v>
      </c>
      <c r="E233" s="201" t="s">
        <v>2586</v>
      </c>
      <c r="F233" s="202" t="s">
        <v>2587</v>
      </c>
      <c r="G233" s="203" t="s">
        <v>433</v>
      </c>
      <c r="H233" s="204">
        <v>1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0.039100000000000003</v>
      </c>
      <c r="R233" s="196">
        <f>Q233*H233</f>
        <v>0.039100000000000003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529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2588</v>
      </c>
    </row>
    <row r="234" s="2" customFormat="1">
      <c r="A234" s="34"/>
      <c r="B234" s="35"/>
      <c r="C234" s="34"/>
      <c r="D234" s="216" t="s">
        <v>484</v>
      </c>
      <c r="E234" s="34"/>
      <c r="F234" s="217" t="s">
        <v>2589</v>
      </c>
      <c r="G234" s="34"/>
      <c r="H234" s="34"/>
      <c r="I234" s="218"/>
      <c r="J234" s="34"/>
      <c r="K234" s="34"/>
      <c r="L234" s="35"/>
      <c r="M234" s="219"/>
      <c r="N234" s="220"/>
      <c r="O234" s="78"/>
      <c r="P234" s="78"/>
      <c r="Q234" s="78"/>
      <c r="R234" s="78"/>
      <c r="S234" s="78"/>
      <c r="T234" s="79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T234" s="15" t="s">
        <v>484</v>
      </c>
      <c r="AU234" s="15" t="s">
        <v>87</v>
      </c>
    </row>
    <row r="235" s="2" customFormat="1" ht="21.75" customHeight="1">
      <c r="A235" s="34"/>
      <c r="B235" s="185"/>
      <c r="C235" s="186" t="s">
        <v>1330</v>
      </c>
      <c r="D235" s="186" t="s">
        <v>319</v>
      </c>
      <c r="E235" s="187" t="s">
        <v>2590</v>
      </c>
      <c r="F235" s="188" t="s">
        <v>2591</v>
      </c>
      <c r="G235" s="189" t="s">
        <v>433</v>
      </c>
      <c r="H235" s="190">
        <v>16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8.0000000000000007E-05</v>
      </c>
      <c r="R235" s="196">
        <f>Q235*H235</f>
        <v>0.0012800000000000001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2592</v>
      </c>
    </row>
    <row r="236" s="2" customFormat="1" ht="24.15" customHeight="1">
      <c r="A236" s="34"/>
      <c r="B236" s="185"/>
      <c r="C236" s="200" t="s">
        <v>1334</v>
      </c>
      <c r="D236" s="200" t="s">
        <v>353</v>
      </c>
      <c r="E236" s="201" t="s">
        <v>2593</v>
      </c>
      <c r="F236" s="202" t="s">
        <v>2594</v>
      </c>
      <c r="G236" s="203" t="s">
        <v>433</v>
      </c>
      <c r="H236" s="204">
        <v>16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0.00040000000000000002</v>
      </c>
      <c r="R236" s="196">
        <f>Q236*H236</f>
        <v>0.0064000000000000003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2595</v>
      </c>
    </row>
    <row r="237" s="2" customFormat="1" ht="33" customHeight="1">
      <c r="A237" s="34"/>
      <c r="B237" s="185"/>
      <c r="C237" s="186" t="s">
        <v>1336</v>
      </c>
      <c r="D237" s="186" t="s">
        <v>319</v>
      </c>
      <c r="E237" s="187" t="s">
        <v>2596</v>
      </c>
      <c r="F237" s="188" t="s">
        <v>2597</v>
      </c>
      <c r="G237" s="189" t="s">
        <v>433</v>
      </c>
      <c r="H237" s="190">
        <v>6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4.1999999999999996E-06</v>
      </c>
      <c r="R237" s="196">
        <f>Q237*H237</f>
        <v>2.5199999999999996E-05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2598</v>
      </c>
    </row>
    <row r="238" s="2" customFormat="1" ht="16.5" customHeight="1">
      <c r="A238" s="34"/>
      <c r="B238" s="185"/>
      <c r="C238" s="200" t="s">
        <v>1340</v>
      </c>
      <c r="D238" s="200" t="s">
        <v>353</v>
      </c>
      <c r="E238" s="201" t="s">
        <v>2599</v>
      </c>
      <c r="F238" s="202" t="s">
        <v>2600</v>
      </c>
      <c r="G238" s="203" t="s">
        <v>433</v>
      </c>
      <c r="H238" s="204">
        <v>5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0.002</v>
      </c>
      <c r="R238" s="196">
        <f>Q238*H238</f>
        <v>0.01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529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2601</v>
      </c>
    </row>
    <row r="239" s="2" customFormat="1" ht="16.5" customHeight="1">
      <c r="A239" s="34"/>
      <c r="B239" s="185"/>
      <c r="C239" s="200" t="s">
        <v>1344</v>
      </c>
      <c r="D239" s="200" t="s">
        <v>353</v>
      </c>
      <c r="E239" s="201" t="s">
        <v>2602</v>
      </c>
      <c r="F239" s="202" t="s">
        <v>2603</v>
      </c>
      <c r="G239" s="203" t="s">
        <v>433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0.0012999999999999999</v>
      </c>
      <c r="R239" s="196">
        <f>Q239*H239</f>
        <v>0.0012999999999999999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2604</v>
      </c>
    </row>
    <row r="240" s="2" customFormat="1" ht="24.15" customHeight="1">
      <c r="A240" s="34"/>
      <c r="B240" s="185"/>
      <c r="C240" s="186" t="s">
        <v>1347</v>
      </c>
      <c r="D240" s="186" t="s">
        <v>319</v>
      </c>
      <c r="E240" s="187" t="s">
        <v>2605</v>
      </c>
      <c r="F240" s="188" t="s">
        <v>2606</v>
      </c>
      <c r="G240" s="189" t="s">
        <v>433</v>
      </c>
      <c r="H240" s="190">
        <v>4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2607</v>
      </c>
    </row>
    <row r="241" s="2" customFormat="1" ht="21.75" customHeight="1">
      <c r="A241" s="34"/>
      <c r="B241" s="185"/>
      <c r="C241" s="200" t="s">
        <v>1349</v>
      </c>
      <c r="D241" s="200" t="s">
        <v>353</v>
      </c>
      <c r="E241" s="201" t="s">
        <v>2608</v>
      </c>
      <c r="F241" s="202" t="s">
        <v>2609</v>
      </c>
      <c r="G241" s="203" t="s">
        <v>433</v>
      </c>
      <c r="H241" s="204">
        <v>4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0.00033</v>
      </c>
      <c r="R241" s="196">
        <f>Q241*H241</f>
        <v>0.00132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2610</v>
      </c>
    </row>
    <row r="242" s="2" customFormat="1" ht="33" customHeight="1">
      <c r="A242" s="34"/>
      <c r="B242" s="185"/>
      <c r="C242" s="186" t="s">
        <v>1353</v>
      </c>
      <c r="D242" s="186" t="s">
        <v>319</v>
      </c>
      <c r="E242" s="187" t="s">
        <v>2611</v>
      </c>
      <c r="F242" s="188" t="s">
        <v>2612</v>
      </c>
      <c r="G242" s="189" t="s">
        <v>433</v>
      </c>
      <c r="H242" s="190">
        <v>1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6.99E-06</v>
      </c>
      <c r="R242" s="196">
        <f>Q242*H242</f>
        <v>6.99E-06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2613</v>
      </c>
    </row>
    <row r="243" s="2" customFormat="1" ht="37.8" customHeight="1">
      <c r="A243" s="34"/>
      <c r="B243" s="185"/>
      <c r="C243" s="200" t="s">
        <v>1357</v>
      </c>
      <c r="D243" s="200" t="s">
        <v>353</v>
      </c>
      <c r="E243" s="201" t="s">
        <v>2614</v>
      </c>
      <c r="F243" s="202" t="s">
        <v>2615</v>
      </c>
      <c r="G243" s="203" t="s">
        <v>433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0.00022000000000000001</v>
      </c>
      <c r="R243" s="196">
        <f>Q243*H243</f>
        <v>0.00022000000000000001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271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2616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2617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4.15" customHeight="1">
      <c r="A245" s="34"/>
      <c r="B245" s="185"/>
      <c r="C245" s="186" t="s">
        <v>1361</v>
      </c>
      <c r="D245" s="186" t="s">
        <v>319</v>
      </c>
      <c r="E245" s="187" t="s">
        <v>2618</v>
      </c>
      <c r="F245" s="188" t="s">
        <v>2619</v>
      </c>
      <c r="G245" s="189" t="s">
        <v>433</v>
      </c>
      <c r="H245" s="190">
        <v>1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2620</v>
      </c>
    </row>
    <row r="246" s="2" customFormat="1" ht="33" customHeight="1">
      <c r="A246" s="34"/>
      <c r="B246" s="185"/>
      <c r="C246" s="200" t="s">
        <v>1365</v>
      </c>
      <c r="D246" s="200" t="s">
        <v>353</v>
      </c>
      <c r="E246" s="201" t="s">
        <v>2621</v>
      </c>
      <c r="F246" s="202" t="s">
        <v>2622</v>
      </c>
      <c r="G246" s="203" t="s">
        <v>433</v>
      </c>
      <c r="H246" s="204">
        <v>1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0.00089999999999999998</v>
      </c>
      <c r="R246" s="196">
        <f>Q246*H246</f>
        <v>0.00089999999999999998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529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2623</v>
      </c>
    </row>
    <row r="247" s="2" customFormat="1">
      <c r="A247" s="34"/>
      <c r="B247" s="35"/>
      <c r="C247" s="34"/>
      <c r="D247" s="216" t="s">
        <v>484</v>
      </c>
      <c r="E247" s="34"/>
      <c r="F247" s="217" t="s">
        <v>2624</v>
      </c>
      <c r="G247" s="34"/>
      <c r="H247" s="34"/>
      <c r="I247" s="218"/>
      <c r="J247" s="34"/>
      <c r="K247" s="34"/>
      <c r="L247" s="35"/>
      <c r="M247" s="219"/>
      <c r="N247" s="220"/>
      <c r="O247" s="78"/>
      <c r="P247" s="78"/>
      <c r="Q247" s="78"/>
      <c r="R247" s="78"/>
      <c r="S247" s="78"/>
      <c r="T247" s="79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5" t="s">
        <v>484</v>
      </c>
      <c r="AU247" s="15" t="s">
        <v>87</v>
      </c>
    </row>
    <row r="248" s="2" customFormat="1" ht="24.15" customHeight="1">
      <c r="A248" s="34"/>
      <c r="B248" s="185"/>
      <c r="C248" s="186" t="s">
        <v>1369</v>
      </c>
      <c r="D248" s="186" t="s">
        <v>319</v>
      </c>
      <c r="E248" s="187" t="s">
        <v>2625</v>
      </c>
      <c r="F248" s="188" t="s">
        <v>2626</v>
      </c>
      <c r="G248" s="189" t="s">
        <v>652</v>
      </c>
      <c r="H248" s="223"/>
      <c r="I248" s="191"/>
      <c r="J248" s="192">
        <f>ROUND(I248*H248,2)</f>
        <v>0</v>
      </c>
      <c r="K248" s="193"/>
      <c r="L248" s="35"/>
      <c r="M248" s="211" t="s">
        <v>1</v>
      </c>
      <c r="N248" s="212" t="s">
        <v>41</v>
      </c>
      <c r="O248" s="213"/>
      <c r="P248" s="214">
        <f>O248*H248</f>
        <v>0</v>
      </c>
      <c r="Q248" s="214">
        <v>0</v>
      </c>
      <c r="R248" s="214">
        <f>Q248*H248</f>
        <v>0</v>
      </c>
      <c r="S248" s="214">
        <v>0</v>
      </c>
      <c r="T248" s="215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2627</v>
      </c>
    </row>
    <row r="249" s="2" customFormat="1" ht="6.96" customHeight="1">
      <c r="A249" s="34"/>
      <c r="B249" s="61"/>
      <c r="C249" s="62"/>
      <c r="D249" s="62"/>
      <c r="E249" s="62"/>
      <c r="F249" s="62"/>
      <c r="G249" s="62"/>
      <c r="H249" s="62"/>
      <c r="I249" s="62"/>
      <c r="J249" s="62"/>
      <c r="K249" s="62"/>
      <c r="L249" s="35"/>
      <c r="M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</row>
  </sheetData>
  <autoFilter ref="C130:K24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2628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2629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ROUND((SUM(BE128:BE171)),  2)</f>
        <v>0</v>
      </c>
      <c r="G35" s="138"/>
      <c r="H35" s="138"/>
      <c r="I35" s="139">
        <v>0.20000000000000001</v>
      </c>
      <c r="J35" s="137">
        <f>ROUND(((SUM(BE128:BE171))*I35),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ROUND((SUM(BF128:BF171)),  2)</f>
        <v>0</v>
      </c>
      <c r="G36" s="138"/>
      <c r="H36" s="138"/>
      <c r="I36" s="139">
        <v>0.20000000000000001</v>
      </c>
      <c r="J36" s="137">
        <f>ROUND(((SUM(BF128:BF171))*I36),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ROUND((SUM(BG128:BG171)),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ROUND((SUM(BH128:BH171)),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ROUND((SUM(BI128:BI171)),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2628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SO-3.1 - Amfiteáter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2631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2632</v>
      </c>
      <c r="E102" s="159"/>
      <c r="F102" s="159"/>
      <c r="G102" s="159"/>
      <c r="H102" s="159"/>
      <c r="I102" s="159"/>
      <c r="J102" s="160">
        <f>J155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2633</v>
      </c>
      <c r="E103" s="159"/>
      <c r="F103" s="159"/>
      <c r="G103" s="159"/>
      <c r="H103" s="159"/>
      <c r="I103" s="159"/>
      <c r="J103" s="160">
        <f>J158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2634</v>
      </c>
      <c r="E104" s="159"/>
      <c r="F104" s="159"/>
      <c r="G104" s="159"/>
      <c r="H104" s="159"/>
      <c r="I104" s="159"/>
      <c r="J104" s="160">
        <f>J160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2635</v>
      </c>
      <c r="E105" s="159"/>
      <c r="F105" s="159"/>
      <c r="G105" s="159"/>
      <c r="H105" s="159"/>
      <c r="I105" s="159"/>
      <c r="J105" s="160">
        <f>J167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2636</v>
      </c>
      <c r="E106" s="159"/>
      <c r="F106" s="159"/>
      <c r="G106" s="159"/>
      <c r="H106" s="159"/>
      <c r="I106" s="159"/>
      <c r="J106" s="160">
        <f>J170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2" customFormat="1" ht="16.5" customHeight="1">
      <c r="A118" s="34"/>
      <c r="B118" s="35"/>
      <c r="C118" s="34"/>
      <c r="D118" s="34"/>
      <c r="E118" s="131" t="s">
        <v>2628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289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SO-3.1 - Amfiteáter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okrajová časť obce Bojná</v>
      </c>
      <c r="G122" s="34"/>
      <c r="H122" s="34"/>
      <c r="I122" s="28" t="s">
        <v>21</v>
      </c>
      <c r="J122" s="70" t="str">
        <f>IF(J14="","",J14)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E17</f>
        <v>Obec Bojná, 201 Bojná, 956 01 Bojná</v>
      </c>
      <c r="G124" s="34"/>
      <c r="H124" s="34"/>
      <c r="I124" s="28" t="s">
        <v>29</v>
      </c>
      <c r="J124" s="32" t="str">
        <f>E23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</f>
        <v>0</v>
      </c>
      <c r="Q128" s="91"/>
      <c r="R128" s="169">
        <f>R129</f>
        <v>436.79730575000008</v>
      </c>
      <c r="S128" s="91"/>
      <c r="T128" s="170">
        <f>T129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315</v>
      </c>
      <c r="F129" s="174" t="s">
        <v>316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P130+P153+P155+P158+P160+P167+P170</f>
        <v>0</v>
      </c>
      <c r="Q129" s="178"/>
      <c r="R129" s="179">
        <f>R130+R153+R155+R158+R160+R167+R170</f>
        <v>436.79730575000008</v>
      </c>
      <c r="S129" s="178"/>
      <c r="T129" s="180">
        <f>T130+T153+T155+T158+T160+T167+T170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BK130+BK153+BK155+BK158+BK160+BK167+BK170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82</v>
      </c>
      <c r="F130" s="183" t="s">
        <v>2637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SUM(P131:P152)</f>
        <v>0</v>
      </c>
      <c r="Q130" s="178"/>
      <c r="R130" s="179">
        <f>SUM(R131:R152)</f>
        <v>330.27426400000002</v>
      </c>
      <c r="S130" s="178"/>
      <c r="T130" s="180">
        <f>SUM(T131:T152)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317</v>
      </c>
      <c r="BK130" s="182">
        <f>SUM(BK131:BK152)</f>
        <v>0</v>
      </c>
    </row>
    <row r="131" s="2" customFormat="1" ht="33" customHeight="1">
      <c r="A131" s="34"/>
      <c r="B131" s="185"/>
      <c r="C131" s="186" t="s">
        <v>82</v>
      </c>
      <c r="D131" s="186" t="s">
        <v>319</v>
      </c>
      <c r="E131" s="187" t="s">
        <v>2638</v>
      </c>
      <c r="F131" s="188" t="s">
        <v>2639</v>
      </c>
      <c r="G131" s="189" t="s">
        <v>322</v>
      </c>
      <c r="H131" s="190">
        <v>57.5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2640</v>
      </c>
    </row>
    <row r="132" s="2" customFormat="1" ht="24.15" customHeight="1">
      <c r="A132" s="34"/>
      <c r="B132" s="185"/>
      <c r="C132" s="186" t="s">
        <v>87</v>
      </c>
      <c r="D132" s="186" t="s">
        <v>319</v>
      </c>
      <c r="E132" s="187" t="s">
        <v>2641</v>
      </c>
      <c r="F132" s="188" t="s">
        <v>2642</v>
      </c>
      <c r="G132" s="189" t="s">
        <v>322</v>
      </c>
      <c r="H132" s="190">
        <v>212.30000000000001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2643</v>
      </c>
    </row>
    <row r="133" s="2" customFormat="1" ht="24.15" customHeight="1">
      <c r="A133" s="34"/>
      <c r="B133" s="185"/>
      <c r="C133" s="186" t="s">
        <v>92</v>
      </c>
      <c r="D133" s="186" t="s">
        <v>319</v>
      </c>
      <c r="E133" s="187" t="s">
        <v>2644</v>
      </c>
      <c r="F133" s="188" t="s">
        <v>2645</v>
      </c>
      <c r="G133" s="189" t="s">
        <v>322</v>
      </c>
      <c r="H133" s="190">
        <v>106.15000000000001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2646</v>
      </c>
    </row>
    <row r="134" s="2" customFormat="1" ht="37.8" customHeight="1">
      <c r="A134" s="34"/>
      <c r="B134" s="185"/>
      <c r="C134" s="186" t="s">
        <v>259</v>
      </c>
      <c r="D134" s="186" t="s">
        <v>319</v>
      </c>
      <c r="E134" s="187" t="s">
        <v>2647</v>
      </c>
      <c r="F134" s="188" t="s">
        <v>2648</v>
      </c>
      <c r="G134" s="189" t="s">
        <v>322</v>
      </c>
      <c r="H134" s="190">
        <v>43.700000000000003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2649</v>
      </c>
    </row>
    <row r="135" s="2" customFormat="1" ht="37.8" customHeight="1">
      <c r="A135" s="34"/>
      <c r="B135" s="185"/>
      <c r="C135" s="186" t="s">
        <v>262</v>
      </c>
      <c r="D135" s="186" t="s">
        <v>319</v>
      </c>
      <c r="E135" s="187" t="s">
        <v>2650</v>
      </c>
      <c r="F135" s="188" t="s">
        <v>2651</v>
      </c>
      <c r="G135" s="189" t="s">
        <v>322</v>
      </c>
      <c r="H135" s="190">
        <v>37.700000000000003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2652</v>
      </c>
    </row>
    <row r="136" s="2" customFormat="1" ht="44.25" customHeight="1">
      <c r="A136" s="34"/>
      <c r="B136" s="185"/>
      <c r="C136" s="186" t="s">
        <v>265</v>
      </c>
      <c r="D136" s="186" t="s">
        <v>319</v>
      </c>
      <c r="E136" s="187" t="s">
        <v>2653</v>
      </c>
      <c r="F136" s="188" t="s">
        <v>2654</v>
      </c>
      <c r="G136" s="189" t="s">
        <v>322</v>
      </c>
      <c r="H136" s="190">
        <v>904.79999999999995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2655</v>
      </c>
    </row>
    <row r="137" s="2" customFormat="1" ht="24.15" customHeight="1">
      <c r="A137" s="34"/>
      <c r="B137" s="185"/>
      <c r="C137" s="186" t="s">
        <v>268</v>
      </c>
      <c r="D137" s="186" t="s">
        <v>319</v>
      </c>
      <c r="E137" s="187" t="s">
        <v>2656</v>
      </c>
      <c r="F137" s="188" t="s">
        <v>2657</v>
      </c>
      <c r="G137" s="189" t="s">
        <v>322</v>
      </c>
      <c r="H137" s="190">
        <v>37.700000000000003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2658</v>
      </c>
    </row>
    <row r="138" s="2" customFormat="1" ht="21.75" customHeight="1">
      <c r="A138" s="34"/>
      <c r="B138" s="185"/>
      <c r="C138" s="186" t="s">
        <v>271</v>
      </c>
      <c r="D138" s="186" t="s">
        <v>319</v>
      </c>
      <c r="E138" s="187" t="s">
        <v>2659</v>
      </c>
      <c r="F138" s="188" t="s">
        <v>2660</v>
      </c>
      <c r="G138" s="189" t="s">
        <v>322</v>
      </c>
      <c r="H138" s="190">
        <v>174.59999999999999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2661</v>
      </c>
    </row>
    <row r="139" s="2" customFormat="1" ht="24.15" customHeight="1">
      <c r="A139" s="34"/>
      <c r="B139" s="185"/>
      <c r="C139" s="186" t="s">
        <v>274</v>
      </c>
      <c r="D139" s="186" t="s">
        <v>319</v>
      </c>
      <c r="E139" s="187" t="s">
        <v>2662</v>
      </c>
      <c r="F139" s="188" t="s">
        <v>2663</v>
      </c>
      <c r="G139" s="189" t="s">
        <v>356</v>
      </c>
      <c r="H139" s="190">
        <v>62.204999999999998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2664</v>
      </c>
    </row>
    <row r="140" s="2" customFormat="1" ht="33" customHeight="1">
      <c r="A140" s="34"/>
      <c r="B140" s="185"/>
      <c r="C140" s="186" t="s">
        <v>277</v>
      </c>
      <c r="D140" s="186" t="s">
        <v>319</v>
      </c>
      <c r="E140" s="187" t="s">
        <v>2665</v>
      </c>
      <c r="F140" s="188" t="s">
        <v>2666</v>
      </c>
      <c r="G140" s="189" t="s">
        <v>322</v>
      </c>
      <c r="H140" s="190">
        <v>174.59999999999999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2667</v>
      </c>
    </row>
    <row r="141" s="2" customFormat="1" ht="16.5" customHeight="1">
      <c r="A141" s="34"/>
      <c r="B141" s="185"/>
      <c r="C141" s="200" t="s">
        <v>280</v>
      </c>
      <c r="D141" s="200" t="s">
        <v>353</v>
      </c>
      <c r="E141" s="201" t="s">
        <v>354</v>
      </c>
      <c r="F141" s="202" t="s">
        <v>355</v>
      </c>
      <c r="G141" s="203" t="s">
        <v>356</v>
      </c>
      <c r="H141" s="204">
        <v>329.99400000000003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1</v>
      </c>
      <c r="R141" s="196">
        <f>Q141*H141</f>
        <v>329.99400000000003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2668</v>
      </c>
    </row>
    <row r="142" s="2" customFormat="1" ht="24.15" customHeight="1">
      <c r="A142" s="34"/>
      <c r="B142" s="185"/>
      <c r="C142" s="186" t="s">
        <v>358</v>
      </c>
      <c r="D142" s="186" t="s">
        <v>319</v>
      </c>
      <c r="E142" s="187" t="s">
        <v>2669</v>
      </c>
      <c r="F142" s="188" t="s">
        <v>2670</v>
      </c>
      <c r="G142" s="189" t="s">
        <v>322</v>
      </c>
      <c r="H142" s="190">
        <v>13.800000000000001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2671</v>
      </c>
    </row>
    <row r="143" s="2" customFormat="1" ht="21.75" customHeight="1">
      <c r="A143" s="34"/>
      <c r="B143" s="185"/>
      <c r="C143" s="186" t="s">
        <v>362</v>
      </c>
      <c r="D143" s="186" t="s">
        <v>319</v>
      </c>
      <c r="E143" s="187" t="s">
        <v>2672</v>
      </c>
      <c r="F143" s="188" t="s">
        <v>2673</v>
      </c>
      <c r="G143" s="189" t="s">
        <v>375</v>
      </c>
      <c r="H143" s="190">
        <v>138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2674</v>
      </c>
    </row>
    <row r="144" s="2" customFormat="1" ht="16.5" customHeight="1">
      <c r="A144" s="34"/>
      <c r="B144" s="185"/>
      <c r="C144" s="200" t="s">
        <v>364</v>
      </c>
      <c r="D144" s="200" t="s">
        <v>353</v>
      </c>
      <c r="E144" s="201" t="s">
        <v>2675</v>
      </c>
      <c r="F144" s="202" t="s">
        <v>2676</v>
      </c>
      <c r="G144" s="203" t="s">
        <v>1711</v>
      </c>
      <c r="H144" s="204">
        <v>4.2640000000000002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0.001</v>
      </c>
      <c r="R144" s="196">
        <f>Q144*H144</f>
        <v>0.0042640000000000004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2677</v>
      </c>
    </row>
    <row r="145" s="2" customFormat="1" ht="33" customHeight="1">
      <c r="A145" s="34"/>
      <c r="B145" s="185"/>
      <c r="C145" s="186" t="s">
        <v>368</v>
      </c>
      <c r="D145" s="186" t="s">
        <v>319</v>
      </c>
      <c r="E145" s="187" t="s">
        <v>2678</v>
      </c>
      <c r="F145" s="188" t="s">
        <v>2679</v>
      </c>
      <c r="G145" s="189" t="s">
        <v>375</v>
      </c>
      <c r="H145" s="190">
        <v>138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2680</v>
      </c>
    </row>
    <row r="146" s="2" customFormat="1" ht="24.15" customHeight="1">
      <c r="A146" s="34"/>
      <c r="B146" s="185"/>
      <c r="C146" s="186" t="s">
        <v>372</v>
      </c>
      <c r="D146" s="186" t="s">
        <v>319</v>
      </c>
      <c r="E146" s="187" t="s">
        <v>2681</v>
      </c>
      <c r="F146" s="188" t="s">
        <v>2682</v>
      </c>
      <c r="G146" s="189" t="s">
        <v>375</v>
      </c>
      <c r="H146" s="190">
        <v>138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2683</v>
      </c>
    </row>
    <row r="147" s="2" customFormat="1" ht="24.15" customHeight="1">
      <c r="A147" s="34"/>
      <c r="B147" s="185"/>
      <c r="C147" s="186" t="s">
        <v>377</v>
      </c>
      <c r="D147" s="186" t="s">
        <v>319</v>
      </c>
      <c r="E147" s="187" t="s">
        <v>2684</v>
      </c>
      <c r="F147" s="188" t="s">
        <v>2685</v>
      </c>
      <c r="G147" s="189" t="s">
        <v>375</v>
      </c>
      <c r="H147" s="190">
        <v>138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2686</v>
      </c>
    </row>
    <row r="148" s="2" customFormat="1" ht="24.15" customHeight="1">
      <c r="A148" s="34"/>
      <c r="B148" s="185"/>
      <c r="C148" s="186" t="s">
        <v>383</v>
      </c>
      <c r="D148" s="186" t="s">
        <v>319</v>
      </c>
      <c r="E148" s="187" t="s">
        <v>2687</v>
      </c>
      <c r="F148" s="188" t="s">
        <v>2688</v>
      </c>
      <c r="G148" s="189" t="s">
        <v>375</v>
      </c>
      <c r="H148" s="190">
        <v>138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2689</v>
      </c>
    </row>
    <row r="149" s="2" customFormat="1" ht="21.75" customHeight="1">
      <c r="A149" s="34"/>
      <c r="B149" s="185"/>
      <c r="C149" s="200" t="s">
        <v>385</v>
      </c>
      <c r="D149" s="200" t="s">
        <v>353</v>
      </c>
      <c r="E149" s="201" t="s">
        <v>2690</v>
      </c>
      <c r="F149" s="202" t="s">
        <v>2691</v>
      </c>
      <c r="G149" s="203" t="s">
        <v>356</v>
      </c>
      <c r="H149" s="204">
        <v>0.27600000000000002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1</v>
      </c>
      <c r="R149" s="196">
        <f>Q149*H149</f>
        <v>0.27600000000000002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2692</v>
      </c>
    </row>
    <row r="150" s="2" customFormat="1" ht="33" customHeight="1">
      <c r="A150" s="34"/>
      <c r="B150" s="185"/>
      <c r="C150" s="186" t="s">
        <v>7</v>
      </c>
      <c r="D150" s="186" t="s">
        <v>319</v>
      </c>
      <c r="E150" s="187" t="s">
        <v>2693</v>
      </c>
      <c r="F150" s="188" t="s">
        <v>2694</v>
      </c>
      <c r="G150" s="189" t="s">
        <v>452</v>
      </c>
      <c r="H150" s="190">
        <v>13.4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2695</v>
      </c>
    </row>
    <row r="151" s="2" customFormat="1" ht="24.15" customHeight="1">
      <c r="A151" s="34"/>
      <c r="B151" s="185"/>
      <c r="C151" s="200" t="s">
        <v>388</v>
      </c>
      <c r="D151" s="200" t="s">
        <v>353</v>
      </c>
      <c r="E151" s="201" t="s">
        <v>2696</v>
      </c>
      <c r="F151" s="202" t="s">
        <v>2697</v>
      </c>
      <c r="G151" s="203" t="s">
        <v>433</v>
      </c>
      <c r="H151" s="204">
        <v>26.800000000000001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2698</v>
      </c>
    </row>
    <row r="152" s="2" customFormat="1" ht="24.15" customHeight="1">
      <c r="A152" s="34"/>
      <c r="B152" s="185"/>
      <c r="C152" s="200" t="s">
        <v>392</v>
      </c>
      <c r="D152" s="200" t="s">
        <v>353</v>
      </c>
      <c r="E152" s="201" t="s">
        <v>2699</v>
      </c>
      <c r="F152" s="202" t="s">
        <v>2700</v>
      </c>
      <c r="G152" s="203" t="s">
        <v>433</v>
      </c>
      <c r="H152" s="204">
        <v>13.802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2701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87</v>
      </c>
      <c r="F153" s="183" t="s">
        <v>2702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50.599079999999994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24.15" customHeight="1">
      <c r="A154" s="34"/>
      <c r="B154" s="185"/>
      <c r="C154" s="186" t="s">
        <v>396</v>
      </c>
      <c r="D154" s="186" t="s">
        <v>319</v>
      </c>
      <c r="E154" s="187" t="s">
        <v>2703</v>
      </c>
      <c r="F154" s="188" t="s">
        <v>2704</v>
      </c>
      <c r="G154" s="189" t="s">
        <v>322</v>
      </c>
      <c r="H154" s="190">
        <v>24.443999999999999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2.0699999999999998</v>
      </c>
      <c r="R154" s="196">
        <f>Q154*H154</f>
        <v>50.599079999999994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2705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92</v>
      </c>
      <c r="F155" s="183" t="s">
        <v>2706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SUM(P156:P157)</f>
        <v>0</v>
      </c>
      <c r="Q155" s="178"/>
      <c r="R155" s="179">
        <f>SUM(R156:R157)</f>
        <v>35.601059999999997</v>
      </c>
      <c r="S155" s="178"/>
      <c r="T155" s="180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SUM(BK156:BK157)</f>
        <v>0</v>
      </c>
    </row>
    <row r="156" s="2" customFormat="1" ht="33" customHeight="1">
      <c r="A156" s="34"/>
      <c r="B156" s="185"/>
      <c r="C156" s="186" t="s">
        <v>398</v>
      </c>
      <c r="D156" s="186" t="s">
        <v>319</v>
      </c>
      <c r="E156" s="187" t="s">
        <v>2707</v>
      </c>
      <c r="F156" s="188" t="s">
        <v>2708</v>
      </c>
      <c r="G156" s="189" t="s">
        <v>433</v>
      </c>
      <c r="H156" s="190">
        <v>374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0.095189999999999997</v>
      </c>
      <c r="R156" s="196">
        <f>Q156*H156</f>
        <v>35.601059999999997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2709</v>
      </c>
    </row>
    <row r="157" s="2" customFormat="1" ht="24.15" customHeight="1">
      <c r="A157" s="34"/>
      <c r="B157" s="185"/>
      <c r="C157" s="200" t="s">
        <v>402</v>
      </c>
      <c r="D157" s="200" t="s">
        <v>353</v>
      </c>
      <c r="E157" s="201" t="s">
        <v>2710</v>
      </c>
      <c r="F157" s="202" t="s">
        <v>2711</v>
      </c>
      <c r="G157" s="203" t="s">
        <v>433</v>
      </c>
      <c r="H157" s="204">
        <v>374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2712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259</v>
      </c>
      <c r="F158" s="183" t="s">
        <v>2713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P159</f>
        <v>0</v>
      </c>
      <c r="Q158" s="178"/>
      <c r="R158" s="179">
        <f>R159</f>
        <v>8.5007999999999999</v>
      </c>
      <c r="S158" s="178"/>
      <c r="T158" s="18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82</v>
      </c>
      <c r="AT158" s="181" t="s">
        <v>74</v>
      </c>
      <c r="AU158" s="181" t="s">
        <v>82</v>
      </c>
      <c r="AY158" s="173" t="s">
        <v>317</v>
      </c>
      <c r="BK158" s="182">
        <f>BK159</f>
        <v>0</v>
      </c>
    </row>
    <row r="159" s="2" customFormat="1" ht="33" customHeight="1">
      <c r="A159" s="34"/>
      <c r="B159" s="185"/>
      <c r="C159" s="186" t="s">
        <v>408</v>
      </c>
      <c r="D159" s="186" t="s">
        <v>319</v>
      </c>
      <c r="E159" s="187" t="s">
        <v>2714</v>
      </c>
      <c r="F159" s="188" t="s">
        <v>2715</v>
      </c>
      <c r="G159" s="189" t="s">
        <v>375</v>
      </c>
      <c r="H159" s="190">
        <v>52.5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0.16192000000000001</v>
      </c>
      <c r="R159" s="196">
        <f>Q159*H159</f>
        <v>8.5007999999999999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2716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262</v>
      </c>
      <c r="F160" s="183" t="s">
        <v>2717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SUM(P161:P166)</f>
        <v>0</v>
      </c>
      <c r="Q160" s="178"/>
      <c r="R160" s="179">
        <f>SUM(R161:R166)</f>
        <v>11.81989175</v>
      </c>
      <c r="S160" s="178"/>
      <c r="T160" s="180">
        <f>SUM(T161:T166)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SUM(BK161:BK166)</f>
        <v>0</v>
      </c>
    </row>
    <row r="161" s="2" customFormat="1" ht="44.25" customHeight="1">
      <c r="A161" s="34"/>
      <c r="B161" s="185"/>
      <c r="C161" s="186" t="s">
        <v>410</v>
      </c>
      <c r="D161" s="186" t="s">
        <v>319</v>
      </c>
      <c r="E161" s="187" t="s">
        <v>2718</v>
      </c>
      <c r="F161" s="188" t="s">
        <v>2719</v>
      </c>
      <c r="G161" s="189" t="s">
        <v>375</v>
      </c>
      <c r="H161" s="190">
        <v>11.891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0.112</v>
      </c>
      <c r="R161" s="196">
        <f>Q161*H161</f>
        <v>1.3317920000000001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2720</v>
      </c>
    </row>
    <row r="162" s="2" customFormat="1" ht="37.8" customHeight="1">
      <c r="A162" s="34"/>
      <c r="B162" s="185"/>
      <c r="C162" s="186" t="s">
        <v>412</v>
      </c>
      <c r="D162" s="186" t="s">
        <v>319</v>
      </c>
      <c r="E162" s="187" t="s">
        <v>2721</v>
      </c>
      <c r="F162" s="188" t="s">
        <v>2722</v>
      </c>
      <c r="G162" s="189" t="s">
        <v>375</v>
      </c>
      <c r="H162" s="190">
        <v>11.891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0.112</v>
      </c>
      <c r="R162" s="196">
        <f>Q162*H162</f>
        <v>1.3317920000000001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2723</v>
      </c>
    </row>
    <row r="163" s="2" customFormat="1" ht="37.8" customHeight="1">
      <c r="A163" s="34"/>
      <c r="B163" s="185"/>
      <c r="C163" s="186" t="s">
        <v>414</v>
      </c>
      <c r="D163" s="186" t="s">
        <v>319</v>
      </c>
      <c r="E163" s="187" t="s">
        <v>2724</v>
      </c>
      <c r="F163" s="188" t="s">
        <v>2725</v>
      </c>
      <c r="G163" s="189" t="s">
        <v>375</v>
      </c>
      <c r="H163" s="190">
        <v>11.891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0.29899999999999999</v>
      </c>
      <c r="R163" s="196">
        <f>Q163*H163</f>
        <v>3.555409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2726</v>
      </c>
    </row>
    <row r="164" s="2" customFormat="1" ht="37.8" customHeight="1">
      <c r="A164" s="34"/>
      <c r="B164" s="185"/>
      <c r="C164" s="186" t="s">
        <v>416</v>
      </c>
      <c r="D164" s="186" t="s">
        <v>319</v>
      </c>
      <c r="E164" s="187" t="s">
        <v>2727</v>
      </c>
      <c r="F164" s="188" t="s">
        <v>2728</v>
      </c>
      <c r="G164" s="189" t="s">
        <v>375</v>
      </c>
      <c r="H164" s="190">
        <v>11.891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0.38624999999999998</v>
      </c>
      <c r="R164" s="196">
        <f>Q164*H164</f>
        <v>4.5928987499999998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2729</v>
      </c>
    </row>
    <row r="165" s="2" customFormat="1" ht="21.75" customHeight="1">
      <c r="A165" s="34"/>
      <c r="B165" s="185"/>
      <c r="C165" s="186" t="s">
        <v>418</v>
      </c>
      <c r="D165" s="186" t="s">
        <v>319</v>
      </c>
      <c r="E165" s="187" t="s">
        <v>2730</v>
      </c>
      <c r="F165" s="188" t="s">
        <v>2731</v>
      </c>
      <c r="G165" s="189" t="s">
        <v>433</v>
      </c>
      <c r="H165" s="190">
        <v>12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0.084000000000000005</v>
      </c>
      <c r="R165" s="196">
        <f>Q165*H165</f>
        <v>1.008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2732</v>
      </c>
    </row>
    <row r="166" s="2" customFormat="1" ht="24.15" customHeight="1">
      <c r="A166" s="34"/>
      <c r="B166" s="185"/>
      <c r="C166" s="200" t="s">
        <v>529</v>
      </c>
      <c r="D166" s="200" t="s">
        <v>353</v>
      </c>
      <c r="E166" s="201" t="s">
        <v>2733</v>
      </c>
      <c r="F166" s="202" t="s">
        <v>2734</v>
      </c>
      <c r="G166" s="203" t="s">
        <v>433</v>
      </c>
      <c r="H166" s="204">
        <v>12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2735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274</v>
      </c>
      <c r="F167" s="183" t="s">
        <v>2736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SUM(P168:P169)</f>
        <v>0</v>
      </c>
      <c r="Q167" s="178"/>
      <c r="R167" s="179">
        <f>SUM(R168:R169)</f>
        <v>0.0022100000000000002</v>
      </c>
      <c r="S167" s="178"/>
      <c r="T167" s="180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82</v>
      </c>
      <c r="AY167" s="173" t="s">
        <v>317</v>
      </c>
      <c r="BK167" s="182">
        <f>SUM(BK168:BK169)</f>
        <v>0</v>
      </c>
    </row>
    <row r="168" s="2" customFormat="1" ht="37.8" customHeight="1">
      <c r="A168" s="34"/>
      <c r="B168" s="185"/>
      <c r="C168" s="186" t="s">
        <v>780</v>
      </c>
      <c r="D168" s="186" t="s">
        <v>319</v>
      </c>
      <c r="E168" s="187" t="s">
        <v>2737</v>
      </c>
      <c r="F168" s="188" t="s">
        <v>2738</v>
      </c>
      <c r="G168" s="189" t="s">
        <v>1701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0.0022100000000000002</v>
      </c>
      <c r="R168" s="196">
        <f>Q168*H168</f>
        <v>0.0022100000000000002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2739</v>
      </c>
    </row>
    <row r="169" s="2" customFormat="1">
      <c r="A169" s="34"/>
      <c r="B169" s="35"/>
      <c r="C169" s="34"/>
      <c r="D169" s="216" t="s">
        <v>484</v>
      </c>
      <c r="E169" s="34"/>
      <c r="F169" s="217" t="s">
        <v>2740</v>
      </c>
      <c r="G169" s="34"/>
      <c r="H169" s="34"/>
      <c r="I169" s="218"/>
      <c r="J169" s="34"/>
      <c r="K169" s="34"/>
      <c r="L169" s="35"/>
      <c r="M169" s="219"/>
      <c r="N169" s="220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484</v>
      </c>
      <c r="AU169" s="15" t="s">
        <v>87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589</v>
      </c>
      <c r="F170" s="183" t="s">
        <v>2741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P171</f>
        <v>0</v>
      </c>
      <c r="Q170" s="178"/>
      <c r="R170" s="179">
        <f>R171</f>
        <v>0</v>
      </c>
      <c r="S170" s="178"/>
      <c r="T170" s="18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BK171</f>
        <v>0</v>
      </c>
    </row>
    <row r="171" s="2" customFormat="1" ht="24.15" customHeight="1">
      <c r="A171" s="34"/>
      <c r="B171" s="185"/>
      <c r="C171" s="186" t="s">
        <v>784</v>
      </c>
      <c r="D171" s="186" t="s">
        <v>319</v>
      </c>
      <c r="E171" s="187" t="s">
        <v>2742</v>
      </c>
      <c r="F171" s="188" t="s">
        <v>2743</v>
      </c>
      <c r="G171" s="189" t="s">
        <v>356</v>
      </c>
      <c r="H171" s="190">
        <v>436.79700000000003</v>
      </c>
      <c r="I171" s="191"/>
      <c r="J171" s="192">
        <f>ROUND(I171*H171,2)</f>
        <v>0</v>
      </c>
      <c r="K171" s="193"/>
      <c r="L171" s="35"/>
      <c r="M171" s="211" t="s">
        <v>1</v>
      </c>
      <c r="N171" s="212" t="s">
        <v>41</v>
      </c>
      <c r="O171" s="213"/>
      <c r="P171" s="214">
        <f>O171*H171</f>
        <v>0</v>
      </c>
      <c r="Q171" s="214">
        <v>0</v>
      </c>
      <c r="R171" s="214">
        <f>Q171*H171</f>
        <v>0</v>
      </c>
      <c r="S171" s="214">
        <v>0</v>
      </c>
      <c r="T171" s="21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2744</v>
      </c>
    </row>
    <row r="172" s="2" customFormat="1" ht="6.96" customHeight="1">
      <c r="A172" s="34"/>
      <c r="B172" s="61"/>
      <c r="C172" s="62"/>
      <c r="D172" s="62"/>
      <c r="E172" s="62"/>
      <c r="F172" s="62"/>
      <c r="G172" s="62"/>
      <c r="H172" s="62"/>
      <c r="I172" s="62"/>
      <c r="J172" s="62"/>
      <c r="K172" s="62"/>
      <c r="L172" s="35"/>
      <c r="M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</sheetData>
  <autoFilter ref="C127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2628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2745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ROUND((SUM(BE133:BE195)),  2)</f>
        <v>0</v>
      </c>
      <c r="G35" s="138"/>
      <c r="H35" s="138"/>
      <c r="I35" s="139">
        <v>0.20000000000000001</v>
      </c>
      <c r="J35" s="137">
        <f>ROUND(((SUM(BE133:BE195))*I35),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ROUND((SUM(BF133:BF195)),  2)</f>
        <v>0</v>
      </c>
      <c r="G36" s="138"/>
      <c r="H36" s="138"/>
      <c r="I36" s="139">
        <v>0.20000000000000001</v>
      </c>
      <c r="J36" s="137">
        <f>ROUND(((SUM(BF133:BF195))*I36),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ROUND((SUM(BG133:BG195)),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ROUND((SUM(BH133:BH195)),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ROUND((SUM(BI133:BI195)),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2628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SO-3.2 - Pódium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J135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2631</v>
      </c>
      <c r="E101" s="159"/>
      <c r="F101" s="159"/>
      <c r="G101" s="159"/>
      <c r="H101" s="159"/>
      <c r="I101" s="159"/>
      <c r="J101" s="160">
        <f>J144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2746</v>
      </c>
      <c r="E102" s="159"/>
      <c r="F102" s="159"/>
      <c r="G102" s="159"/>
      <c r="H102" s="159"/>
      <c r="I102" s="159"/>
      <c r="J102" s="160">
        <f>J156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2635</v>
      </c>
      <c r="E103" s="159"/>
      <c r="F103" s="159"/>
      <c r="G103" s="159"/>
      <c r="H103" s="159"/>
      <c r="I103" s="159"/>
      <c r="J103" s="160">
        <f>J158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2636</v>
      </c>
      <c r="E104" s="159"/>
      <c r="F104" s="159"/>
      <c r="G104" s="159"/>
      <c r="H104" s="159"/>
      <c r="I104" s="159"/>
      <c r="J104" s="160">
        <f>J160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2316</v>
      </c>
      <c r="E105" s="155"/>
      <c r="F105" s="155"/>
      <c r="G105" s="155"/>
      <c r="H105" s="155"/>
      <c r="I105" s="155"/>
      <c r="J105" s="156">
        <f>J162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2747</v>
      </c>
      <c r="E106" s="159"/>
      <c r="F106" s="159"/>
      <c r="G106" s="159"/>
      <c r="H106" s="159"/>
      <c r="I106" s="159"/>
      <c r="J106" s="160">
        <f>J163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543</v>
      </c>
      <c r="E107" s="159"/>
      <c r="F107" s="159"/>
      <c r="G107" s="159"/>
      <c r="H107" s="159"/>
      <c r="I107" s="159"/>
      <c r="J107" s="160">
        <f>J166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2748</v>
      </c>
      <c r="E108" s="159"/>
      <c r="F108" s="159"/>
      <c r="G108" s="159"/>
      <c r="H108" s="159"/>
      <c r="I108" s="159"/>
      <c r="J108" s="160">
        <f>J175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2749</v>
      </c>
      <c r="E109" s="159"/>
      <c r="F109" s="159"/>
      <c r="G109" s="159"/>
      <c r="H109" s="159"/>
      <c r="I109" s="159"/>
      <c r="J109" s="160">
        <f>J184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2750</v>
      </c>
      <c r="E110" s="159"/>
      <c r="F110" s="159"/>
      <c r="G110" s="159"/>
      <c r="H110" s="159"/>
      <c r="I110" s="159"/>
      <c r="J110" s="160">
        <f>J188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545</v>
      </c>
      <c r="E111" s="159"/>
      <c r="F111" s="159"/>
      <c r="G111" s="159"/>
      <c r="H111" s="159"/>
      <c r="I111" s="159"/>
      <c r="J111" s="160">
        <f>J193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303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1" t="str">
        <f>E7</f>
        <v>Archeoskanzen Bojná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287</v>
      </c>
      <c r="L122" s="18"/>
    </row>
    <row r="123" s="2" customFormat="1" ht="16.5" customHeight="1">
      <c r="A123" s="34"/>
      <c r="B123" s="35"/>
      <c r="C123" s="34"/>
      <c r="D123" s="34"/>
      <c r="E123" s="131" t="s">
        <v>2628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289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E11</f>
        <v>SO-3.2 - Pódium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okrajová časť obce Bojná</v>
      </c>
      <c r="G127" s="34"/>
      <c r="H127" s="34"/>
      <c r="I127" s="28" t="s">
        <v>21</v>
      </c>
      <c r="J127" s="70" t="str">
        <f>IF(J14="","",J14)</f>
        <v>19. 6. 2024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23</v>
      </c>
      <c r="D129" s="34"/>
      <c r="E129" s="34"/>
      <c r="F129" s="23" t="str">
        <f>E17</f>
        <v>Obec Bojná, 201 Bojná, 956 01 Bojná</v>
      </c>
      <c r="G129" s="34"/>
      <c r="H129" s="34"/>
      <c r="I129" s="28" t="s">
        <v>29</v>
      </c>
      <c r="J129" s="32" t="str">
        <f>E23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40.0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>Projekt design s.r.o., Brezová 89/1B, Tovarníky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304</v>
      </c>
      <c r="D132" s="164" t="s">
        <v>60</v>
      </c>
      <c r="E132" s="164" t="s">
        <v>56</v>
      </c>
      <c r="F132" s="164" t="s">
        <v>57</v>
      </c>
      <c r="G132" s="164" t="s">
        <v>305</v>
      </c>
      <c r="H132" s="164" t="s">
        <v>306</v>
      </c>
      <c r="I132" s="164" t="s">
        <v>307</v>
      </c>
      <c r="J132" s="165" t="s">
        <v>295</v>
      </c>
      <c r="K132" s="166" t="s">
        <v>308</v>
      </c>
      <c r="L132" s="167"/>
      <c r="M132" s="87" t="s">
        <v>1</v>
      </c>
      <c r="N132" s="88" t="s">
        <v>39</v>
      </c>
      <c r="O132" s="88" t="s">
        <v>309</v>
      </c>
      <c r="P132" s="88" t="s">
        <v>310</v>
      </c>
      <c r="Q132" s="88" t="s">
        <v>311</v>
      </c>
      <c r="R132" s="88" t="s">
        <v>312</v>
      </c>
      <c r="S132" s="88" t="s">
        <v>313</v>
      </c>
      <c r="T132" s="89" t="s">
        <v>314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296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P134+P162</f>
        <v>0</v>
      </c>
      <c r="Q133" s="91"/>
      <c r="R133" s="169">
        <f>R134+R162</f>
        <v>232.48432880394</v>
      </c>
      <c r="S133" s="91"/>
      <c r="T133" s="170">
        <f>T134+T162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297</v>
      </c>
      <c r="BK133" s="171">
        <f>BK134+BK162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315</v>
      </c>
      <c r="F134" s="174" t="s">
        <v>316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P135+P144+P156+P158+P160</f>
        <v>0</v>
      </c>
      <c r="Q134" s="178"/>
      <c r="R134" s="179">
        <f>R135+R144+R156+R158+R160</f>
        <v>208.84614440570002</v>
      </c>
      <c r="S134" s="178"/>
      <c r="T134" s="180">
        <f>T135+T144+T156+T158+T160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317</v>
      </c>
      <c r="BK134" s="182">
        <f>BK135+BK144+BK156+BK158+BK160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82</v>
      </c>
      <c r="F135" s="183" t="s">
        <v>2637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SUM(P136:P143)</f>
        <v>0</v>
      </c>
      <c r="Q135" s="178"/>
      <c r="R135" s="179">
        <f>SUM(R136:R143)</f>
        <v>66.018000000000001</v>
      </c>
      <c r="S135" s="178"/>
      <c r="T135" s="180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317</v>
      </c>
      <c r="BK135" s="182">
        <f>SUM(BK136:BK143)</f>
        <v>0</v>
      </c>
    </row>
    <row r="136" s="2" customFormat="1" ht="33" customHeight="1">
      <c r="A136" s="34"/>
      <c r="B136" s="185"/>
      <c r="C136" s="186" t="s">
        <v>82</v>
      </c>
      <c r="D136" s="186" t="s">
        <v>319</v>
      </c>
      <c r="E136" s="187" t="s">
        <v>2638</v>
      </c>
      <c r="F136" s="188" t="s">
        <v>2639</v>
      </c>
      <c r="G136" s="189" t="s">
        <v>322</v>
      </c>
      <c r="H136" s="190">
        <v>25.75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2751</v>
      </c>
    </row>
    <row r="137" s="2" customFormat="1" ht="21.75" customHeight="1">
      <c r="A137" s="34"/>
      <c r="B137" s="185"/>
      <c r="C137" s="186" t="s">
        <v>87</v>
      </c>
      <c r="D137" s="186" t="s">
        <v>319</v>
      </c>
      <c r="E137" s="187" t="s">
        <v>2752</v>
      </c>
      <c r="F137" s="188" t="s">
        <v>2753</v>
      </c>
      <c r="G137" s="189" t="s">
        <v>322</v>
      </c>
      <c r="H137" s="190">
        <v>12.634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2754</v>
      </c>
    </row>
    <row r="138" s="2" customFormat="1" ht="37.8" customHeight="1">
      <c r="A138" s="34"/>
      <c r="B138" s="185"/>
      <c r="C138" s="186" t="s">
        <v>92</v>
      </c>
      <c r="D138" s="186" t="s">
        <v>319</v>
      </c>
      <c r="E138" s="187" t="s">
        <v>2755</v>
      </c>
      <c r="F138" s="188" t="s">
        <v>2756</v>
      </c>
      <c r="G138" s="189" t="s">
        <v>322</v>
      </c>
      <c r="H138" s="190">
        <v>6.3170000000000002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2757</v>
      </c>
    </row>
    <row r="139" s="2" customFormat="1" ht="24.15" customHeight="1">
      <c r="A139" s="34"/>
      <c r="B139" s="185"/>
      <c r="C139" s="186" t="s">
        <v>259</v>
      </c>
      <c r="D139" s="186" t="s">
        <v>319</v>
      </c>
      <c r="E139" s="187" t="s">
        <v>2656</v>
      </c>
      <c r="F139" s="188" t="s">
        <v>2657</v>
      </c>
      <c r="G139" s="189" t="s">
        <v>322</v>
      </c>
      <c r="H139" s="190">
        <v>16.408000000000001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2758</v>
      </c>
    </row>
    <row r="140" s="2" customFormat="1" ht="21.75" customHeight="1">
      <c r="A140" s="34"/>
      <c r="B140" s="185"/>
      <c r="C140" s="186" t="s">
        <v>262</v>
      </c>
      <c r="D140" s="186" t="s">
        <v>319</v>
      </c>
      <c r="E140" s="187" t="s">
        <v>2659</v>
      </c>
      <c r="F140" s="188" t="s">
        <v>2660</v>
      </c>
      <c r="G140" s="189" t="s">
        <v>322</v>
      </c>
      <c r="H140" s="190">
        <v>16.408000000000001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2759</v>
      </c>
    </row>
    <row r="141" s="2" customFormat="1" ht="24.15" customHeight="1">
      <c r="A141" s="34"/>
      <c r="B141" s="185"/>
      <c r="C141" s="186" t="s">
        <v>265</v>
      </c>
      <c r="D141" s="186" t="s">
        <v>319</v>
      </c>
      <c r="E141" s="187" t="s">
        <v>2760</v>
      </c>
      <c r="F141" s="188" t="s">
        <v>2761</v>
      </c>
      <c r="G141" s="189" t="s">
        <v>322</v>
      </c>
      <c r="H141" s="190">
        <v>34.93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2762</v>
      </c>
    </row>
    <row r="142" s="2" customFormat="1" ht="16.5" customHeight="1">
      <c r="A142" s="34"/>
      <c r="B142" s="185"/>
      <c r="C142" s="200" t="s">
        <v>268</v>
      </c>
      <c r="D142" s="200" t="s">
        <v>353</v>
      </c>
      <c r="E142" s="201" t="s">
        <v>354</v>
      </c>
      <c r="F142" s="202" t="s">
        <v>355</v>
      </c>
      <c r="G142" s="203" t="s">
        <v>356</v>
      </c>
      <c r="H142" s="204">
        <v>66.018000000000001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1</v>
      </c>
      <c r="R142" s="196">
        <f>Q142*H142</f>
        <v>66.018000000000001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2763</v>
      </c>
    </row>
    <row r="143" s="2" customFormat="1" ht="24.15" customHeight="1">
      <c r="A143" s="34"/>
      <c r="B143" s="185"/>
      <c r="C143" s="186" t="s">
        <v>271</v>
      </c>
      <c r="D143" s="186" t="s">
        <v>319</v>
      </c>
      <c r="E143" s="187" t="s">
        <v>2760</v>
      </c>
      <c r="F143" s="188" t="s">
        <v>2761</v>
      </c>
      <c r="G143" s="189" t="s">
        <v>322</v>
      </c>
      <c r="H143" s="190">
        <v>3.774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2764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87</v>
      </c>
      <c r="F144" s="183" t="s">
        <v>2702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SUM(P145:P155)</f>
        <v>0</v>
      </c>
      <c r="Q144" s="178"/>
      <c r="R144" s="179">
        <f>SUM(R145:R155)</f>
        <v>142.7087468057</v>
      </c>
      <c r="S144" s="178"/>
      <c r="T144" s="180">
        <f>SUM(T145:T155)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317</v>
      </c>
      <c r="BK144" s="182">
        <f>SUM(BK145:BK155)</f>
        <v>0</v>
      </c>
    </row>
    <row r="145" s="2" customFormat="1" ht="24.15" customHeight="1">
      <c r="A145" s="34"/>
      <c r="B145" s="185"/>
      <c r="C145" s="186" t="s">
        <v>274</v>
      </c>
      <c r="D145" s="186" t="s">
        <v>319</v>
      </c>
      <c r="E145" s="187" t="s">
        <v>2703</v>
      </c>
      <c r="F145" s="188" t="s">
        <v>2704</v>
      </c>
      <c r="G145" s="189" t="s">
        <v>322</v>
      </c>
      <c r="H145" s="190">
        <v>24.280999999999999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2.0699999999999998</v>
      </c>
      <c r="R145" s="196">
        <f>Q145*H145</f>
        <v>50.261669999999995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2765</v>
      </c>
    </row>
    <row r="146" s="2" customFormat="1" ht="24.15" customHeight="1">
      <c r="A146" s="34"/>
      <c r="B146" s="185"/>
      <c r="C146" s="186" t="s">
        <v>277</v>
      </c>
      <c r="D146" s="186" t="s">
        <v>319</v>
      </c>
      <c r="E146" s="187" t="s">
        <v>2766</v>
      </c>
      <c r="F146" s="188" t="s">
        <v>1681</v>
      </c>
      <c r="G146" s="189" t="s">
        <v>322</v>
      </c>
      <c r="H146" s="190">
        <v>20.07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2.4157202</v>
      </c>
      <c r="R146" s="196">
        <f>Q146*H146</f>
        <v>48.483504414000002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2767</v>
      </c>
    </row>
    <row r="147" s="2" customFormat="1" ht="24.15" customHeight="1">
      <c r="A147" s="34"/>
      <c r="B147" s="185"/>
      <c r="C147" s="186" t="s">
        <v>280</v>
      </c>
      <c r="D147" s="186" t="s">
        <v>319</v>
      </c>
      <c r="E147" s="187" t="s">
        <v>2768</v>
      </c>
      <c r="F147" s="188" t="s">
        <v>2769</v>
      </c>
      <c r="G147" s="189" t="s">
        <v>375</v>
      </c>
      <c r="H147" s="190">
        <v>20.600000000000001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0.0037677600000000002</v>
      </c>
      <c r="R147" s="196">
        <f>Q147*H147</f>
        <v>0.077615856000000011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2770</v>
      </c>
    </row>
    <row r="148" s="2" customFormat="1" ht="24.15" customHeight="1">
      <c r="A148" s="34"/>
      <c r="B148" s="185"/>
      <c r="C148" s="186" t="s">
        <v>358</v>
      </c>
      <c r="D148" s="186" t="s">
        <v>319</v>
      </c>
      <c r="E148" s="187" t="s">
        <v>2771</v>
      </c>
      <c r="F148" s="188" t="s">
        <v>2772</v>
      </c>
      <c r="G148" s="189" t="s">
        <v>375</v>
      </c>
      <c r="H148" s="190">
        <v>20.600000000000001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2773</v>
      </c>
    </row>
    <row r="149" s="2" customFormat="1" ht="24.15" customHeight="1">
      <c r="A149" s="34"/>
      <c r="B149" s="185"/>
      <c r="C149" s="186" t="s">
        <v>362</v>
      </c>
      <c r="D149" s="186" t="s">
        <v>319</v>
      </c>
      <c r="E149" s="187" t="s">
        <v>2774</v>
      </c>
      <c r="F149" s="188" t="s">
        <v>2775</v>
      </c>
      <c r="G149" s="189" t="s">
        <v>356</v>
      </c>
      <c r="H149" s="190">
        <v>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1.2029614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2776</v>
      </c>
    </row>
    <row r="150" s="2" customFormat="1" ht="37.8" customHeight="1">
      <c r="A150" s="34"/>
      <c r="B150" s="185"/>
      <c r="C150" s="186" t="s">
        <v>364</v>
      </c>
      <c r="D150" s="186" t="s">
        <v>319</v>
      </c>
      <c r="E150" s="187" t="s">
        <v>2777</v>
      </c>
      <c r="F150" s="188" t="s">
        <v>2778</v>
      </c>
      <c r="G150" s="189" t="s">
        <v>322</v>
      </c>
      <c r="H150" s="190">
        <v>11.536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2.1649875000000001</v>
      </c>
      <c r="R150" s="196">
        <f>Q150*H150</f>
        <v>24.975295800000001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2779</v>
      </c>
    </row>
    <row r="151" s="2" customFormat="1" ht="37.8" customHeight="1">
      <c r="A151" s="34"/>
      <c r="B151" s="185"/>
      <c r="C151" s="186" t="s">
        <v>368</v>
      </c>
      <c r="D151" s="186" t="s">
        <v>319</v>
      </c>
      <c r="E151" s="187" t="s">
        <v>2780</v>
      </c>
      <c r="F151" s="188" t="s">
        <v>2781</v>
      </c>
      <c r="G151" s="189" t="s">
        <v>322</v>
      </c>
      <c r="H151" s="190">
        <v>0.26300000000000001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2.1286418999999999</v>
      </c>
      <c r="R151" s="196">
        <f>Q151*H151</f>
        <v>0.55983281969999998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2782</v>
      </c>
    </row>
    <row r="152" s="2" customFormat="1" ht="44.25" customHeight="1">
      <c r="A152" s="34"/>
      <c r="B152" s="185"/>
      <c r="C152" s="186" t="s">
        <v>372</v>
      </c>
      <c r="D152" s="186" t="s">
        <v>319</v>
      </c>
      <c r="E152" s="187" t="s">
        <v>2783</v>
      </c>
      <c r="F152" s="188" t="s">
        <v>2784</v>
      </c>
      <c r="G152" s="189" t="s">
        <v>356</v>
      </c>
      <c r="H152" s="190">
        <v>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1.002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2785</v>
      </c>
    </row>
    <row r="153" s="2" customFormat="1" ht="24.15" customHeight="1">
      <c r="A153" s="34"/>
      <c r="B153" s="185"/>
      <c r="C153" s="186" t="s">
        <v>377</v>
      </c>
      <c r="D153" s="186" t="s">
        <v>319</v>
      </c>
      <c r="E153" s="187" t="s">
        <v>2786</v>
      </c>
      <c r="F153" s="188" t="s">
        <v>2787</v>
      </c>
      <c r="G153" s="189" t="s">
        <v>322</v>
      </c>
      <c r="H153" s="190">
        <v>1.127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2.2151342000000001</v>
      </c>
      <c r="R153" s="196">
        <f>Q153*H153</f>
        <v>2.4964562433999999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2788</v>
      </c>
    </row>
    <row r="154" s="2" customFormat="1" ht="24.15" customHeight="1">
      <c r="A154" s="34"/>
      <c r="B154" s="185"/>
      <c r="C154" s="186" t="s">
        <v>383</v>
      </c>
      <c r="D154" s="186" t="s">
        <v>319</v>
      </c>
      <c r="E154" s="187" t="s">
        <v>2789</v>
      </c>
      <c r="F154" s="188" t="s">
        <v>2790</v>
      </c>
      <c r="G154" s="189" t="s">
        <v>322</v>
      </c>
      <c r="H154" s="190">
        <v>6.5629999999999997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2.4157202</v>
      </c>
      <c r="R154" s="196">
        <f>Q154*H154</f>
        <v>15.854371672599999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2791</v>
      </c>
    </row>
    <row r="155" s="2" customFormat="1" ht="24.15" customHeight="1">
      <c r="A155" s="34"/>
      <c r="B155" s="185"/>
      <c r="C155" s="186" t="s">
        <v>385</v>
      </c>
      <c r="D155" s="186" t="s">
        <v>319</v>
      </c>
      <c r="E155" s="187" t="s">
        <v>2792</v>
      </c>
      <c r="F155" s="188" t="s">
        <v>2793</v>
      </c>
      <c r="G155" s="189" t="s">
        <v>356</v>
      </c>
      <c r="H155" s="190">
        <v>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1.0189584899999999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2794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265</v>
      </c>
      <c r="F156" s="183" t="s">
        <v>2795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0.11939760000000001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1" t="s">
        <v>74</v>
      </c>
      <c r="AU156" s="181" t="s">
        <v>82</v>
      </c>
      <c r="AY156" s="173" t="s">
        <v>317</v>
      </c>
      <c r="BK156" s="182">
        <f>BK157</f>
        <v>0</v>
      </c>
    </row>
    <row r="157" s="2" customFormat="1" ht="24.15" customHeight="1">
      <c r="A157" s="34"/>
      <c r="B157" s="185"/>
      <c r="C157" s="186" t="s">
        <v>7</v>
      </c>
      <c r="D157" s="186" t="s">
        <v>319</v>
      </c>
      <c r="E157" s="187" t="s">
        <v>2796</v>
      </c>
      <c r="F157" s="188" t="s">
        <v>2797</v>
      </c>
      <c r="G157" s="189" t="s">
        <v>375</v>
      </c>
      <c r="H157" s="190">
        <v>23.184000000000001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0.0051500000000000001</v>
      </c>
      <c r="R157" s="196">
        <f>Q157*H157</f>
        <v>0.11939760000000001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2798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274</v>
      </c>
      <c r="F158" s="183" t="s">
        <v>2736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P159</f>
        <v>0</v>
      </c>
      <c r="Q158" s="178"/>
      <c r="R158" s="179">
        <f>R159</f>
        <v>0</v>
      </c>
      <c r="S158" s="178"/>
      <c r="T158" s="18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82</v>
      </c>
      <c r="AT158" s="181" t="s">
        <v>74</v>
      </c>
      <c r="AU158" s="181" t="s">
        <v>82</v>
      </c>
      <c r="AY158" s="173" t="s">
        <v>317</v>
      </c>
      <c r="BK158" s="182">
        <f>BK159</f>
        <v>0</v>
      </c>
    </row>
    <row r="159" s="2" customFormat="1" ht="24.15" customHeight="1">
      <c r="A159" s="34"/>
      <c r="B159" s="185"/>
      <c r="C159" s="186" t="s">
        <v>388</v>
      </c>
      <c r="D159" s="186" t="s">
        <v>319</v>
      </c>
      <c r="E159" s="187" t="s">
        <v>2799</v>
      </c>
      <c r="F159" s="188" t="s">
        <v>2800</v>
      </c>
      <c r="G159" s="189" t="s">
        <v>375</v>
      </c>
      <c r="H159" s="190">
        <v>97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2801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589</v>
      </c>
      <c r="F160" s="183" t="s">
        <v>2741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P161</f>
        <v>0</v>
      </c>
      <c r="Q160" s="178"/>
      <c r="R160" s="179">
        <f>R161</f>
        <v>0</v>
      </c>
      <c r="S160" s="178"/>
      <c r="T160" s="180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BK161</f>
        <v>0</v>
      </c>
    </row>
    <row r="161" s="2" customFormat="1" ht="24.15" customHeight="1">
      <c r="A161" s="34"/>
      <c r="B161" s="185"/>
      <c r="C161" s="186" t="s">
        <v>392</v>
      </c>
      <c r="D161" s="186" t="s">
        <v>319</v>
      </c>
      <c r="E161" s="187" t="s">
        <v>2802</v>
      </c>
      <c r="F161" s="188" t="s">
        <v>2803</v>
      </c>
      <c r="G161" s="189" t="s">
        <v>356</v>
      </c>
      <c r="H161" s="190">
        <v>208.846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2804</v>
      </c>
    </row>
    <row r="162" s="12" customFormat="1" ht="25.92" customHeight="1">
      <c r="A162" s="12"/>
      <c r="B162" s="172"/>
      <c r="C162" s="12"/>
      <c r="D162" s="173" t="s">
        <v>74</v>
      </c>
      <c r="E162" s="174" t="s">
        <v>2372</v>
      </c>
      <c r="F162" s="174" t="s">
        <v>2373</v>
      </c>
      <c r="G162" s="12"/>
      <c r="H162" s="12"/>
      <c r="I162" s="175"/>
      <c r="J162" s="176">
        <f>BK162</f>
        <v>0</v>
      </c>
      <c r="K162" s="12"/>
      <c r="L162" s="172"/>
      <c r="M162" s="177"/>
      <c r="N162" s="178"/>
      <c r="O162" s="178"/>
      <c r="P162" s="179">
        <f>P163+P166+P175+P184+P188+P193</f>
        <v>0</v>
      </c>
      <c r="Q162" s="178"/>
      <c r="R162" s="179">
        <f>R163+R166+R175+R184+R188+R193</f>
        <v>23.63818439824</v>
      </c>
      <c r="S162" s="178"/>
      <c r="T162" s="180">
        <f>T163+T166+T175+T184+T188+T193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87</v>
      </c>
      <c r="AT162" s="181" t="s">
        <v>74</v>
      </c>
      <c r="AU162" s="181" t="s">
        <v>75</v>
      </c>
      <c r="AY162" s="173" t="s">
        <v>317</v>
      </c>
      <c r="BK162" s="182">
        <f>BK163+BK166+BK175+BK184+BK188+BK193</f>
        <v>0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603</v>
      </c>
      <c r="F163" s="183" t="s">
        <v>2805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SUM(P164:P165)</f>
        <v>0</v>
      </c>
      <c r="Q163" s="178"/>
      <c r="R163" s="179">
        <f>SUM(R164:R165)</f>
        <v>0.42251999999999995</v>
      </c>
      <c r="S163" s="178"/>
      <c r="T163" s="180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87</v>
      </c>
      <c r="AT163" s="181" t="s">
        <v>74</v>
      </c>
      <c r="AU163" s="181" t="s">
        <v>82</v>
      </c>
      <c r="AY163" s="173" t="s">
        <v>317</v>
      </c>
      <c r="BK163" s="182">
        <f>SUM(BK164:BK165)</f>
        <v>0</v>
      </c>
    </row>
    <row r="164" s="2" customFormat="1" ht="33" customHeight="1">
      <c r="A164" s="34"/>
      <c r="B164" s="185"/>
      <c r="C164" s="186" t="s">
        <v>396</v>
      </c>
      <c r="D164" s="186" t="s">
        <v>319</v>
      </c>
      <c r="E164" s="187" t="s">
        <v>2806</v>
      </c>
      <c r="F164" s="188" t="s">
        <v>2807</v>
      </c>
      <c r="G164" s="189" t="s">
        <v>375</v>
      </c>
      <c r="H164" s="190">
        <v>100.59999999999999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0.0041999999999999997</v>
      </c>
      <c r="R164" s="196">
        <f>Q164*H164</f>
        <v>0.42251999999999995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372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2808</v>
      </c>
    </row>
    <row r="165" s="2" customFormat="1" ht="24.15" customHeight="1">
      <c r="A165" s="34"/>
      <c r="B165" s="185"/>
      <c r="C165" s="186" t="s">
        <v>398</v>
      </c>
      <c r="D165" s="186" t="s">
        <v>319</v>
      </c>
      <c r="E165" s="187" t="s">
        <v>2809</v>
      </c>
      <c r="F165" s="188" t="s">
        <v>2810</v>
      </c>
      <c r="G165" s="189" t="s">
        <v>652</v>
      </c>
      <c r="H165" s="223"/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372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2811</v>
      </c>
    </row>
    <row r="166" s="12" customFormat="1" ht="22.8" customHeight="1">
      <c r="A166" s="12"/>
      <c r="B166" s="172"/>
      <c r="C166" s="12"/>
      <c r="D166" s="173" t="s">
        <v>74</v>
      </c>
      <c r="E166" s="183" t="s">
        <v>617</v>
      </c>
      <c r="F166" s="183" t="s">
        <v>618</v>
      </c>
      <c r="G166" s="12"/>
      <c r="H166" s="12"/>
      <c r="I166" s="175"/>
      <c r="J166" s="184">
        <f>BK166</f>
        <v>0</v>
      </c>
      <c r="K166" s="12"/>
      <c r="L166" s="172"/>
      <c r="M166" s="177"/>
      <c r="N166" s="178"/>
      <c r="O166" s="178"/>
      <c r="P166" s="179">
        <f>SUM(P167:P174)</f>
        <v>0</v>
      </c>
      <c r="Q166" s="178"/>
      <c r="R166" s="179">
        <f>SUM(R167:R174)</f>
        <v>8.2815711500000013</v>
      </c>
      <c r="S166" s="178"/>
      <c r="T166" s="180">
        <f>SUM(T167:T174)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87</v>
      </c>
      <c r="AT166" s="181" t="s">
        <v>74</v>
      </c>
      <c r="AU166" s="181" t="s">
        <v>82</v>
      </c>
      <c r="AY166" s="173" t="s">
        <v>317</v>
      </c>
      <c r="BK166" s="182">
        <f>SUM(BK167:BK174)</f>
        <v>0</v>
      </c>
    </row>
    <row r="167" s="2" customFormat="1" ht="16.5" customHeight="1">
      <c r="A167" s="34"/>
      <c r="B167" s="185"/>
      <c r="C167" s="186" t="s">
        <v>402</v>
      </c>
      <c r="D167" s="186" t="s">
        <v>319</v>
      </c>
      <c r="E167" s="187" t="s">
        <v>619</v>
      </c>
      <c r="F167" s="188" t="s">
        <v>620</v>
      </c>
      <c r="G167" s="189" t="s">
        <v>433</v>
      </c>
      <c r="H167" s="190">
        <v>110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2812</v>
      </c>
    </row>
    <row r="168" s="2" customFormat="1" ht="33" customHeight="1">
      <c r="A168" s="34"/>
      <c r="B168" s="185"/>
      <c r="C168" s="186" t="s">
        <v>408</v>
      </c>
      <c r="D168" s="186" t="s">
        <v>319</v>
      </c>
      <c r="E168" s="187" t="s">
        <v>2813</v>
      </c>
      <c r="F168" s="188" t="s">
        <v>2814</v>
      </c>
      <c r="G168" s="189" t="s">
        <v>452</v>
      </c>
      <c r="H168" s="190">
        <v>445.35000000000002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9.0000000000000006E-05</v>
      </c>
      <c r="R168" s="196">
        <f>Q168*H168</f>
        <v>0.040081500000000006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2815</v>
      </c>
    </row>
    <row r="169" s="2" customFormat="1" ht="24.15" customHeight="1">
      <c r="A169" s="34"/>
      <c r="B169" s="185"/>
      <c r="C169" s="200" t="s">
        <v>410</v>
      </c>
      <c r="D169" s="200" t="s">
        <v>353</v>
      </c>
      <c r="E169" s="201" t="s">
        <v>2816</v>
      </c>
      <c r="F169" s="202" t="s">
        <v>623</v>
      </c>
      <c r="G169" s="203" t="s">
        <v>322</v>
      </c>
      <c r="H169" s="204">
        <v>12.041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0.65000000000000002</v>
      </c>
      <c r="R169" s="196">
        <f>Q169*H169</f>
        <v>7.8266500000000008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2817</v>
      </c>
    </row>
    <row r="170" s="2" customFormat="1" ht="37.8" customHeight="1">
      <c r="A170" s="34"/>
      <c r="B170" s="185"/>
      <c r="C170" s="200" t="s">
        <v>412</v>
      </c>
      <c r="D170" s="200" t="s">
        <v>353</v>
      </c>
      <c r="E170" s="201" t="s">
        <v>2818</v>
      </c>
      <c r="F170" s="202" t="s">
        <v>2819</v>
      </c>
      <c r="G170" s="203" t="s">
        <v>322</v>
      </c>
      <c r="H170" s="204">
        <v>0.44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0.54000000000000004</v>
      </c>
      <c r="R170" s="196">
        <f>Q170*H170</f>
        <v>0.23760000000000001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2820</v>
      </c>
    </row>
    <row r="171" s="2" customFormat="1" ht="24.15" customHeight="1">
      <c r="A171" s="34"/>
      <c r="B171" s="185"/>
      <c r="C171" s="200" t="s">
        <v>414</v>
      </c>
      <c r="D171" s="200" t="s">
        <v>353</v>
      </c>
      <c r="E171" s="201" t="s">
        <v>2821</v>
      </c>
      <c r="F171" s="202" t="s">
        <v>2822</v>
      </c>
      <c r="G171" s="203" t="s">
        <v>433</v>
      </c>
      <c r="H171" s="204">
        <v>35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529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2823</v>
      </c>
    </row>
    <row r="172" s="2" customFormat="1" ht="37.8" customHeight="1">
      <c r="A172" s="34"/>
      <c r="B172" s="185"/>
      <c r="C172" s="186" t="s">
        <v>416</v>
      </c>
      <c r="D172" s="186" t="s">
        <v>319</v>
      </c>
      <c r="E172" s="187" t="s">
        <v>2824</v>
      </c>
      <c r="F172" s="188" t="s">
        <v>2825</v>
      </c>
      <c r="G172" s="189" t="s">
        <v>322</v>
      </c>
      <c r="H172" s="190">
        <v>13.685000000000001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0.01289</v>
      </c>
      <c r="R172" s="196">
        <f>Q172*H172</f>
        <v>0.17639965000000002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372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2826</v>
      </c>
    </row>
    <row r="173" s="2" customFormat="1" ht="37.8" customHeight="1">
      <c r="A173" s="34"/>
      <c r="B173" s="185"/>
      <c r="C173" s="186" t="s">
        <v>418</v>
      </c>
      <c r="D173" s="186" t="s">
        <v>319</v>
      </c>
      <c r="E173" s="187" t="s">
        <v>2827</v>
      </c>
      <c r="F173" s="188" t="s">
        <v>2828</v>
      </c>
      <c r="G173" s="189" t="s">
        <v>440</v>
      </c>
      <c r="H173" s="190">
        <v>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0.00042000000000000002</v>
      </c>
      <c r="R173" s="196">
        <f>Q173*H173</f>
        <v>0.00084000000000000003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2829</v>
      </c>
    </row>
    <row r="174" s="2" customFormat="1" ht="24.15" customHeight="1">
      <c r="A174" s="34"/>
      <c r="B174" s="185"/>
      <c r="C174" s="186" t="s">
        <v>529</v>
      </c>
      <c r="D174" s="186" t="s">
        <v>319</v>
      </c>
      <c r="E174" s="187" t="s">
        <v>905</v>
      </c>
      <c r="F174" s="188" t="s">
        <v>906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2830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838</v>
      </c>
      <c r="F175" s="183" t="s">
        <v>2831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SUM(P176:P183)</f>
        <v>0</v>
      </c>
      <c r="Q175" s="178"/>
      <c r="R175" s="179">
        <f>SUM(R176:R183)</f>
        <v>13.997876</v>
      </c>
      <c r="S175" s="178"/>
      <c r="T175" s="180">
        <f>SUM(T176:T183)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SUM(BK176:BK183)</f>
        <v>0</v>
      </c>
    </row>
    <row r="176" s="2" customFormat="1" ht="24.15" customHeight="1">
      <c r="A176" s="34"/>
      <c r="B176" s="185"/>
      <c r="C176" s="186" t="s">
        <v>780</v>
      </c>
      <c r="D176" s="186" t="s">
        <v>319</v>
      </c>
      <c r="E176" s="187" t="s">
        <v>2832</v>
      </c>
      <c r="F176" s="188" t="s">
        <v>2833</v>
      </c>
      <c r="G176" s="189" t="s">
        <v>375</v>
      </c>
      <c r="H176" s="190">
        <v>97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2834</v>
      </c>
    </row>
    <row r="177" s="2" customFormat="1" ht="24.15" customHeight="1">
      <c r="A177" s="34"/>
      <c r="B177" s="185"/>
      <c r="C177" s="200" t="s">
        <v>784</v>
      </c>
      <c r="D177" s="200" t="s">
        <v>353</v>
      </c>
      <c r="E177" s="201" t="s">
        <v>2835</v>
      </c>
      <c r="F177" s="202" t="s">
        <v>2836</v>
      </c>
      <c r="G177" s="203" t="s">
        <v>375</v>
      </c>
      <c r="H177" s="204">
        <v>106.7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0.0019599999999999999</v>
      </c>
      <c r="R177" s="196">
        <f>Q177*H177</f>
        <v>0.20913200000000001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529</v>
      </c>
      <c r="AT177" s="198" t="s">
        <v>353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2837</v>
      </c>
    </row>
    <row r="178" s="2" customFormat="1" ht="24.15" customHeight="1">
      <c r="A178" s="34"/>
      <c r="B178" s="185"/>
      <c r="C178" s="200" t="s">
        <v>788</v>
      </c>
      <c r="D178" s="200" t="s">
        <v>353</v>
      </c>
      <c r="E178" s="201" t="s">
        <v>2838</v>
      </c>
      <c r="F178" s="202" t="s">
        <v>2839</v>
      </c>
      <c r="G178" s="203" t="s">
        <v>1609</v>
      </c>
      <c r="H178" s="204">
        <v>14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529</v>
      </c>
      <c r="AT178" s="198" t="s">
        <v>353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2840</v>
      </c>
    </row>
    <row r="179" s="2" customFormat="1" ht="24.15" customHeight="1">
      <c r="A179" s="34"/>
      <c r="B179" s="185"/>
      <c r="C179" s="186" t="s">
        <v>792</v>
      </c>
      <c r="D179" s="186" t="s">
        <v>319</v>
      </c>
      <c r="E179" s="187" t="s">
        <v>2841</v>
      </c>
      <c r="F179" s="188" t="s">
        <v>2842</v>
      </c>
      <c r="G179" s="189" t="s">
        <v>452</v>
      </c>
      <c r="H179" s="190">
        <v>388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5.0000000000000002E-05</v>
      </c>
      <c r="R179" s="196">
        <f>Q179*H179</f>
        <v>0.019400000000000001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2843</v>
      </c>
    </row>
    <row r="180" s="2" customFormat="1" ht="24.15" customHeight="1">
      <c r="A180" s="34"/>
      <c r="B180" s="185"/>
      <c r="C180" s="200" t="s">
        <v>796</v>
      </c>
      <c r="D180" s="200" t="s">
        <v>353</v>
      </c>
      <c r="E180" s="201" t="s">
        <v>2844</v>
      </c>
      <c r="F180" s="202" t="s">
        <v>2845</v>
      </c>
      <c r="G180" s="203" t="s">
        <v>452</v>
      </c>
      <c r="H180" s="204">
        <v>407.39999999999998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0.0055599999999999998</v>
      </c>
      <c r="R180" s="196">
        <f>Q180*H180</f>
        <v>2.2651439999999998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529</v>
      </c>
      <c r="AT180" s="198" t="s">
        <v>353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2846</v>
      </c>
    </row>
    <row r="181" s="2" customFormat="1" ht="21.75" customHeight="1">
      <c r="A181" s="34"/>
      <c r="B181" s="185"/>
      <c r="C181" s="200" t="s">
        <v>800</v>
      </c>
      <c r="D181" s="200" t="s">
        <v>353</v>
      </c>
      <c r="E181" s="201" t="s">
        <v>2847</v>
      </c>
      <c r="F181" s="202" t="s">
        <v>2848</v>
      </c>
      <c r="G181" s="203" t="s">
        <v>433</v>
      </c>
      <c r="H181" s="204">
        <v>388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0.029000000000000001</v>
      </c>
      <c r="R181" s="196">
        <f>Q181*H181</f>
        <v>11.252000000000001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529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2849</v>
      </c>
    </row>
    <row r="182" s="2" customFormat="1" ht="16.5" customHeight="1">
      <c r="A182" s="34"/>
      <c r="B182" s="185"/>
      <c r="C182" s="200" t="s">
        <v>804</v>
      </c>
      <c r="D182" s="200" t="s">
        <v>353</v>
      </c>
      <c r="E182" s="201" t="s">
        <v>2850</v>
      </c>
      <c r="F182" s="202" t="s">
        <v>2851</v>
      </c>
      <c r="G182" s="203" t="s">
        <v>433</v>
      </c>
      <c r="H182" s="204">
        <v>388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0.00064999999999999997</v>
      </c>
      <c r="R182" s="196">
        <f>Q182*H182</f>
        <v>0.25219999999999998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529</v>
      </c>
      <c r="AT182" s="198" t="s">
        <v>353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2852</v>
      </c>
    </row>
    <row r="183" s="2" customFormat="1" ht="21.75" customHeight="1">
      <c r="A183" s="34"/>
      <c r="B183" s="185"/>
      <c r="C183" s="186" t="s">
        <v>808</v>
      </c>
      <c r="D183" s="186" t="s">
        <v>319</v>
      </c>
      <c r="E183" s="187" t="s">
        <v>2853</v>
      </c>
      <c r="F183" s="188" t="s">
        <v>2854</v>
      </c>
      <c r="G183" s="189" t="s">
        <v>652</v>
      </c>
      <c r="H183" s="223"/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2855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2856</v>
      </c>
      <c r="F184" s="183" t="s">
        <v>2857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SUM(P185:P187)</f>
        <v>0</v>
      </c>
      <c r="Q184" s="178"/>
      <c r="R184" s="179">
        <f>SUM(R185:R187)</f>
        <v>0.034406346239999996</v>
      </c>
      <c r="S184" s="178"/>
      <c r="T184" s="180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87</v>
      </c>
      <c r="AT184" s="181" t="s">
        <v>74</v>
      </c>
      <c r="AU184" s="181" t="s">
        <v>82</v>
      </c>
      <c r="AY184" s="173" t="s">
        <v>317</v>
      </c>
      <c r="BK184" s="182">
        <f>SUM(BK185:BK187)</f>
        <v>0</v>
      </c>
    </row>
    <row r="185" s="2" customFormat="1" ht="24.15" customHeight="1">
      <c r="A185" s="34"/>
      <c r="B185" s="185"/>
      <c r="C185" s="186" t="s">
        <v>812</v>
      </c>
      <c r="D185" s="186" t="s">
        <v>319</v>
      </c>
      <c r="E185" s="187" t="s">
        <v>2858</v>
      </c>
      <c r="F185" s="188" t="s">
        <v>2859</v>
      </c>
      <c r="G185" s="189" t="s">
        <v>452</v>
      </c>
      <c r="H185" s="190">
        <v>25.199999999999999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2860</v>
      </c>
    </row>
    <row r="186" s="2" customFormat="1" ht="24.15" customHeight="1">
      <c r="A186" s="34"/>
      <c r="B186" s="185"/>
      <c r="C186" s="186" t="s">
        <v>816</v>
      </c>
      <c r="D186" s="186" t="s">
        <v>319</v>
      </c>
      <c r="E186" s="187" t="s">
        <v>2861</v>
      </c>
      <c r="F186" s="188" t="s">
        <v>2862</v>
      </c>
      <c r="G186" s="189" t="s">
        <v>452</v>
      </c>
      <c r="H186" s="190">
        <v>25.704000000000001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0.0013385599999999999</v>
      </c>
      <c r="R186" s="196">
        <f>Q186*H186</f>
        <v>0.034406346239999996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2863</v>
      </c>
    </row>
    <row r="187" s="2" customFormat="1" ht="24.15" customHeight="1">
      <c r="A187" s="34"/>
      <c r="B187" s="185"/>
      <c r="C187" s="186" t="s">
        <v>820</v>
      </c>
      <c r="D187" s="186" t="s">
        <v>319</v>
      </c>
      <c r="E187" s="187" t="s">
        <v>2864</v>
      </c>
      <c r="F187" s="188" t="s">
        <v>2865</v>
      </c>
      <c r="G187" s="189" t="s">
        <v>652</v>
      </c>
      <c r="H187" s="223"/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2866</v>
      </c>
    </row>
    <row r="188" s="12" customFormat="1" ht="22.8" customHeight="1">
      <c r="A188" s="12"/>
      <c r="B188" s="172"/>
      <c r="C188" s="12"/>
      <c r="D188" s="173" t="s">
        <v>74</v>
      </c>
      <c r="E188" s="183" t="s">
        <v>644</v>
      </c>
      <c r="F188" s="183" t="s">
        <v>2867</v>
      </c>
      <c r="G188" s="12"/>
      <c r="H188" s="12"/>
      <c r="I188" s="175"/>
      <c r="J188" s="184">
        <f>BK188</f>
        <v>0</v>
      </c>
      <c r="K188" s="12"/>
      <c r="L188" s="172"/>
      <c r="M188" s="177"/>
      <c r="N188" s="178"/>
      <c r="O188" s="178"/>
      <c r="P188" s="179">
        <f>SUM(P189:P192)</f>
        <v>0</v>
      </c>
      <c r="Q188" s="178"/>
      <c r="R188" s="179">
        <f>SUM(R189:R192)</f>
        <v>0.00076175099999999996</v>
      </c>
      <c r="S188" s="178"/>
      <c r="T188" s="180">
        <f>SUM(T189:T192)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3" t="s">
        <v>87</v>
      </c>
      <c r="AT188" s="181" t="s">
        <v>74</v>
      </c>
      <c r="AU188" s="181" t="s">
        <v>82</v>
      </c>
      <c r="AY188" s="173" t="s">
        <v>317</v>
      </c>
      <c r="BK188" s="182">
        <f>SUM(BK189:BK192)</f>
        <v>0</v>
      </c>
    </row>
    <row r="189" s="2" customFormat="1" ht="37.8" customHeight="1">
      <c r="A189" s="34"/>
      <c r="B189" s="185"/>
      <c r="C189" s="186" t="s">
        <v>824</v>
      </c>
      <c r="D189" s="186" t="s">
        <v>319</v>
      </c>
      <c r="E189" s="187" t="s">
        <v>2868</v>
      </c>
      <c r="F189" s="188" t="s">
        <v>2869</v>
      </c>
      <c r="G189" s="189" t="s">
        <v>375</v>
      </c>
      <c r="H189" s="190">
        <v>28.530000000000001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2.6699999999999998E-05</v>
      </c>
      <c r="R189" s="196">
        <f>Q189*H189</f>
        <v>0.00076175099999999996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2870</v>
      </c>
    </row>
    <row r="190" s="2" customFormat="1" ht="21.75" customHeight="1">
      <c r="A190" s="34"/>
      <c r="B190" s="185"/>
      <c r="C190" s="200" t="s">
        <v>828</v>
      </c>
      <c r="D190" s="200" t="s">
        <v>353</v>
      </c>
      <c r="E190" s="201" t="s">
        <v>2871</v>
      </c>
      <c r="F190" s="202" t="s">
        <v>2872</v>
      </c>
      <c r="G190" s="203" t="s">
        <v>375</v>
      </c>
      <c r="H190" s="204">
        <v>29.957000000000001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2873</v>
      </c>
    </row>
    <row r="191" s="2" customFormat="1" ht="24.15" customHeight="1">
      <c r="A191" s="34"/>
      <c r="B191" s="185"/>
      <c r="C191" s="200" t="s">
        <v>832</v>
      </c>
      <c r="D191" s="200" t="s">
        <v>353</v>
      </c>
      <c r="E191" s="201" t="s">
        <v>2874</v>
      </c>
      <c r="F191" s="202" t="s">
        <v>2875</v>
      </c>
      <c r="G191" s="203" t="s">
        <v>1701</v>
      </c>
      <c r="H191" s="204">
        <v>1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2876</v>
      </c>
    </row>
    <row r="192" s="2" customFormat="1" ht="24.15" customHeight="1">
      <c r="A192" s="34"/>
      <c r="B192" s="185"/>
      <c r="C192" s="186" t="s">
        <v>836</v>
      </c>
      <c r="D192" s="186" t="s">
        <v>319</v>
      </c>
      <c r="E192" s="187" t="s">
        <v>2877</v>
      </c>
      <c r="F192" s="188" t="s">
        <v>2878</v>
      </c>
      <c r="G192" s="189" t="s">
        <v>652</v>
      </c>
      <c r="H192" s="223"/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2879</v>
      </c>
    </row>
    <row r="193" s="12" customFormat="1" ht="22.8" customHeight="1">
      <c r="A193" s="12"/>
      <c r="B193" s="172"/>
      <c r="C193" s="12"/>
      <c r="D193" s="173" t="s">
        <v>74</v>
      </c>
      <c r="E193" s="183" t="s">
        <v>654</v>
      </c>
      <c r="F193" s="183" t="s">
        <v>655</v>
      </c>
      <c r="G193" s="12"/>
      <c r="H193" s="12"/>
      <c r="I193" s="175"/>
      <c r="J193" s="184">
        <f>BK193</f>
        <v>0</v>
      </c>
      <c r="K193" s="12"/>
      <c r="L193" s="172"/>
      <c r="M193" s="177"/>
      <c r="N193" s="178"/>
      <c r="O193" s="178"/>
      <c r="P193" s="179">
        <f>SUM(P194:P195)</f>
        <v>0</v>
      </c>
      <c r="Q193" s="178"/>
      <c r="R193" s="179">
        <f>SUM(R194:R195)</f>
        <v>0.90104915100000005</v>
      </c>
      <c r="S193" s="178"/>
      <c r="T193" s="180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87</v>
      </c>
      <c r="AT193" s="181" t="s">
        <v>74</v>
      </c>
      <c r="AU193" s="181" t="s">
        <v>82</v>
      </c>
      <c r="AY193" s="173" t="s">
        <v>317</v>
      </c>
      <c r="BK193" s="182">
        <f>SUM(BK194:BK195)</f>
        <v>0</v>
      </c>
    </row>
    <row r="194" s="2" customFormat="1" ht="37.8" customHeight="1">
      <c r="A194" s="34"/>
      <c r="B194" s="185"/>
      <c r="C194" s="186" t="s">
        <v>840</v>
      </c>
      <c r="D194" s="186" t="s">
        <v>319</v>
      </c>
      <c r="E194" s="187" t="s">
        <v>2880</v>
      </c>
      <c r="F194" s="188" t="s">
        <v>2881</v>
      </c>
      <c r="G194" s="189" t="s">
        <v>375</v>
      </c>
      <c r="H194" s="190">
        <v>478.53100000000001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2.0999999999999999E-05</v>
      </c>
      <c r="R194" s="196">
        <f>Q194*H194</f>
        <v>0.010049150999999999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2882</v>
      </c>
    </row>
    <row r="195" s="2" customFormat="1" ht="16.5" customHeight="1">
      <c r="A195" s="34"/>
      <c r="B195" s="185"/>
      <c r="C195" s="186" t="s">
        <v>844</v>
      </c>
      <c r="D195" s="186" t="s">
        <v>319</v>
      </c>
      <c r="E195" s="187" t="s">
        <v>656</v>
      </c>
      <c r="F195" s="188" t="s">
        <v>657</v>
      </c>
      <c r="G195" s="189" t="s">
        <v>375</v>
      </c>
      <c r="H195" s="190">
        <v>3.2999999999999998</v>
      </c>
      <c r="I195" s="191"/>
      <c r="J195" s="192">
        <f>ROUND(I195*H195,2)</f>
        <v>0</v>
      </c>
      <c r="K195" s="193"/>
      <c r="L195" s="35"/>
      <c r="M195" s="211" t="s">
        <v>1</v>
      </c>
      <c r="N195" s="212" t="s">
        <v>41</v>
      </c>
      <c r="O195" s="213"/>
      <c r="P195" s="214">
        <f>O195*H195</f>
        <v>0</v>
      </c>
      <c r="Q195" s="214">
        <v>0.27000000000000002</v>
      </c>
      <c r="R195" s="214">
        <f>Q195*H195</f>
        <v>0.89100000000000001</v>
      </c>
      <c r="S195" s="214">
        <v>0</v>
      </c>
      <c r="T195" s="21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2883</v>
      </c>
    </row>
    <row r="196" s="2" customFormat="1" ht="6.96" customHeight="1">
      <c r="A196" s="34"/>
      <c r="B196" s="61"/>
      <c r="C196" s="62"/>
      <c r="D196" s="62"/>
      <c r="E196" s="62"/>
      <c r="F196" s="62"/>
      <c r="G196" s="62"/>
      <c r="H196" s="62"/>
      <c r="I196" s="62"/>
      <c r="J196" s="62"/>
      <c r="K196" s="62"/>
      <c r="L196" s="35"/>
      <c r="M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</row>
  </sheetData>
  <autoFilter ref="C132:K19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2628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2885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ROUND((SUM(BE146:BE367)),  2)</f>
        <v>0</v>
      </c>
      <c r="G37" s="138"/>
      <c r="H37" s="138"/>
      <c r="I37" s="139">
        <v>0.20000000000000001</v>
      </c>
      <c r="J37" s="137">
        <f>ROUND(((SUM(BE146:BE367))*I37),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ROUND((SUM(BF146:BF367)),  2)</f>
        <v>0</v>
      </c>
      <c r="G38" s="138"/>
      <c r="H38" s="138"/>
      <c r="I38" s="139">
        <v>0.20000000000000001</v>
      </c>
      <c r="J38" s="137">
        <f>ROUND(((SUM(BF146:BF367))*I38),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ROUND((SUM(BG146:BG367)),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ROUND((SUM(BH146:BH367)),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ROUND((SUM(BI146:BI367)),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2628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2631</v>
      </c>
      <c r="E103" s="159"/>
      <c r="F103" s="159"/>
      <c r="G103" s="159"/>
      <c r="H103" s="159"/>
      <c r="I103" s="159"/>
      <c r="J103" s="160">
        <f>J162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2632</v>
      </c>
      <c r="E104" s="159"/>
      <c r="F104" s="159"/>
      <c r="G104" s="159"/>
      <c r="H104" s="159"/>
      <c r="I104" s="159"/>
      <c r="J104" s="160">
        <f>J172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2633</v>
      </c>
      <c r="E105" s="159"/>
      <c r="F105" s="159"/>
      <c r="G105" s="159"/>
      <c r="H105" s="159"/>
      <c r="I105" s="159"/>
      <c r="J105" s="160">
        <f>J184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2746</v>
      </c>
      <c r="E106" s="159"/>
      <c r="F106" s="159"/>
      <c r="G106" s="159"/>
      <c r="H106" s="159"/>
      <c r="I106" s="159"/>
      <c r="J106" s="160">
        <f>J191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2635</v>
      </c>
      <c r="E107" s="159"/>
      <c r="F107" s="159"/>
      <c r="G107" s="159"/>
      <c r="H107" s="159"/>
      <c r="I107" s="159"/>
      <c r="J107" s="160">
        <f>J224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2636</v>
      </c>
      <c r="E108" s="159"/>
      <c r="F108" s="159"/>
      <c r="G108" s="159"/>
      <c r="H108" s="159"/>
      <c r="I108" s="159"/>
      <c r="J108" s="160">
        <f>J234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2316</v>
      </c>
      <c r="E109" s="155"/>
      <c r="F109" s="155"/>
      <c r="G109" s="155"/>
      <c r="H109" s="155"/>
      <c r="I109" s="155"/>
      <c r="J109" s="156">
        <f>J236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2747</v>
      </c>
      <c r="E110" s="159"/>
      <c r="F110" s="159"/>
      <c r="G110" s="159"/>
      <c r="H110" s="159"/>
      <c r="I110" s="159"/>
      <c r="J110" s="160">
        <f>J237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2886</v>
      </c>
      <c r="E111" s="159"/>
      <c r="F111" s="159"/>
      <c r="G111" s="159"/>
      <c r="H111" s="159"/>
      <c r="I111" s="159"/>
      <c r="J111" s="160">
        <f>J253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2317</v>
      </c>
      <c r="E112" s="159"/>
      <c r="F112" s="159"/>
      <c r="G112" s="159"/>
      <c r="H112" s="159"/>
      <c r="I112" s="159"/>
      <c r="J112" s="160">
        <f>J282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2887</v>
      </c>
      <c r="E113" s="159"/>
      <c r="F113" s="159"/>
      <c r="G113" s="159"/>
      <c r="H113" s="159"/>
      <c r="I113" s="159"/>
      <c r="J113" s="160">
        <f>J298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2748</v>
      </c>
      <c r="E114" s="159"/>
      <c r="F114" s="159"/>
      <c r="G114" s="159"/>
      <c r="H114" s="159"/>
      <c r="I114" s="159"/>
      <c r="J114" s="160">
        <f>J305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2749</v>
      </c>
      <c r="E115" s="159"/>
      <c r="F115" s="159"/>
      <c r="G115" s="159"/>
      <c r="H115" s="159"/>
      <c r="I115" s="159"/>
      <c r="J115" s="160">
        <f>J317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2888</v>
      </c>
      <c r="E116" s="159"/>
      <c r="F116" s="159"/>
      <c r="G116" s="159"/>
      <c r="H116" s="159"/>
      <c r="I116" s="159"/>
      <c r="J116" s="160">
        <f>J324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2750</v>
      </c>
      <c r="E117" s="159"/>
      <c r="F117" s="159"/>
      <c r="G117" s="159"/>
      <c r="H117" s="159"/>
      <c r="I117" s="159"/>
      <c r="J117" s="160">
        <f>J327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2889</v>
      </c>
      <c r="E118" s="159"/>
      <c r="F118" s="159"/>
      <c r="G118" s="159"/>
      <c r="H118" s="159"/>
      <c r="I118" s="159"/>
      <c r="J118" s="160">
        <f>J345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2890</v>
      </c>
      <c r="E119" s="159"/>
      <c r="F119" s="159"/>
      <c r="G119" s="159"/>
      <c r="H119" s="159"/>
      <c r="I119" s="159"/>
      <c r="J119" s="160">
        <f>J350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2891</v>
      </c>
      <c r="E120" s="159"/>
      <c r="F120" s="159"/>
      <c r="G120" s="159"/>
      <c r="H120" s="159"/>
      <c r="I120" s="159"/>
      <c r="J120" s="160">
        <f>J357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2892</v>
      </c>
      <c r="E121" s="159"/>
      <c r="F121" s="159"/>
      <c r="G121" s="159"/>
      <c r="H121" s="159"/>
      <c r="I121" s="159"/>
      <c r="J121" s="160">
        <f>J359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53"/>
      <c r="C122" s="9"/>
      <c r="D122" s="154" t="s">
        <v>689</v>
      </c>
      <c r="E122" s="155"/>
      <c r="F122" s="155"/>
      <c r="G122" s="155"/>
      <c r="H122" s="155"/>
      <c r="I122" s="155"/>
      <c r="J122" s="156">
        <f>J365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303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15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31" t="str">
        <f>E7</f>
        <v>Archeoskanzen Bojná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287</v>
      </c>
      <c r="L133" s="18"/>
    </row>
    <row r="134" s="1" customFormat="1" ht="16.5" customHeight="1">
      <c r="B134" s="18"/>
      <c r="E134" s="131" t="s">
        <v>2628</v>
      </c>
      <c r="F134" s="1"/>
      <c r="G134" s="1"/>
      <c r="H134" s="1"/>
      <c r="L134" s="18"/>
    </row>
    <row r="135" s="1" customFormat="1" ht="12" customHeight="1">
      <c r="B135" s="18"/>
      <c r="C135" s="28" t="s">
        <v>289</v>
      </c>
      <c r="L135" s="18"/>
    </row>
    <row r="136" s="2" customFormat="1" ht="16.5" customHeight="1">
      <c r="A136" s="34"/>
      <c r="B136" s="35"/>
      <c r="C136" s="34"/>
      <c r="D136" s="34"/>
      <c r="E136" s="132" t="s">
        <v>2884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291</v>
      </c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6.5" customHeight="1">
      <c r="A138" s="34"/>
      <c r="B138" s="35"/>
      <c r="C138" s="34"/>
      <c r="D138" s="34"/>
      <c r="E138" s="68" t="str">
        <f>E13</f>
        <v>SO-3.3_AA - Architektonicko stavebné riešenie, statika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19</v>
      </c>
      <c r="D140" s="34"/>
      <c r="E140" s="34"/>
      <c r="F140" s="23" t="str">
        <f>F16</f>
        <v>okrajová časť obce Bojná</v>
      </c>
      <c r="G140" s="34"/>
      <c r="H140" s="34"/>
      <c r="I140" s="28" t="s">
        <v>21</v>
      </c>
      <c r="J140" s="70" t="str">
        <f>IF(J16="","",J16)</f>
        <v>19. 6. 2024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40.05" customHeight="1">
      <c r="A142" s="34"/>
      <c r="B142" s="35"/>
      <c r="C142" s="28" t="s">
        <v>23</v>
      </c>
      <c r="D142" s="34"/>
      <c r="E142" s="34"/>
      <c r="F142" s="23" t="str">
        <f>E19</f>
        <v>Obec Bojná, 201 Bojná, 956 01 Bojná</v>
      </c>
      <c r="G142" s="34"/>
      <c r="H142" s="34"/>
      <c r="I142" s="28" t="s">
        <v>29</v>
      </c>
      <c r="J142" s="32" t="str">
        <f>E25</f>
        <v>Projekt design s.r.o., Brezová 89/1B, Tovarníky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27</v>
      </c>
      <c r="D143" s="34"/>
      <c r="E143" s="34"/>
      <c r="F143" s="23" t="str">
        <f>IF(E22="","",E22)</f>
        <v>Vyplň údaj</v>
      </c>
      <c r="G143" s="34"/>
      <c r="H143" s="34"/>
      <c r="I143" s="28" t="s">
        <v>32</v>
      </c>
      <c r="J143" s="32" t="str">
        <f>E28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0.32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11" customFormat="1" ht="29.28" customHeight="1">
      <c r="A145" s="161"/>
      <c r="B145" s="162"/>
      <c r="C145" s="163" t="s">
        <v>304</v>
      </c>
      <c r="D145" s="164" t="s">
        <v>60</v>
      </c>
      <c r="E145" s="164" t="s">
        <v>56</v>
      </c>
      <c r="F145" s="164" t="s">
        <v>57</v>
      </c>
      <c r="G145" s="164" t="s">
        <v>305</v>
      </c>
      <c r="H145" s="164" t="s">
        <v>306</v>
      </c>
      <c r="I145" s="164" t="s">
        <v>307</v>
      </c>
      <c r="J145" s="165" t="s">
        <v>295</v>
      </c>
      <c r="K145" s="166" t="s">
        <v>308</v>
      </c>
      <c r="L145" s="167"/>
      <c r="M145" s="87" t="s">
        <v>1</v>
      </c>
      <c r="N145" s="88" t="s">
        <v>39</v>
      </c>
      <c r="O145" s="88" t="s">
        <v>309</v>
      </c>
      <c r="P145" s="88" t="s">
        <v>310</v>
      </c>
      <c r="Q145" s="88" t="s">
        <v>311</v>
      </c>
      <c r="R145" s="88" t="s">
        <v>312</v>
      </c>
      <c r="S145" s="88" t="s">
        <v>313</v>
      </c>
      <c r="T145" s="89" t="s">
        <v>314</v>
      </c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</row>
    <row r="146" s="2" customFormat="1" ht="22.8" customHeight="1">
      <c r="A146" s="34"/>
      <c r="B146" s="35"/>
      <c r="C146" s="94" t="s">
        <v>296</v>
      </c>
      <c r="D146" s="34"/>
      <c r="E146" s="34"/>
      <c r="F146" s="34"/>
      <c r="G146" s="34"/>
      <c r="H146" s="34"/>
      <c r="I146" s="34"/>
      <c r="J146" s="168">
        <f>BK146</f>
        <v>0</v>
      </c>
      <c r="K146" s="34"/>
      <c r="L146" s="35"/>
      <c r="M146" s="90"/>
      <c r="N146" s="74"/>
      <c r="O146" s="91"/>
      <c r="P146" s="169">
        <f>P147+P236+P365</f>
        <v>0</v>
      </c>
      <c r="Q146" s="91"/>
      <c r="R146" s="169">
        <f>R147+R236+R365</f>
        <v>341.40839436452995</v>
      </c>
      <c r="S146" s="91"/>
      <c r="T146" s="170">
        <f>T147+T236+T365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74</v>
      </c>
      <c r="AU146" s="15" t="s">
        <v>297</v>
      </c>
      <c r="BK146" s="171">
        <f>BK147+BK236+BK365</f>
        <v>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315</v>
      </c>
      <c r="F147" s="174" t="s">
        <v>316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P148+P162+P172+P184+P191+P224+P234</f>
        <v>0</v>
      </c>
      <c r="Q147" s="178"/>
      <c r="R147" s="179">
        <f>R148+R162+R172+R184+R191+R224+R234</f>
        <v>213.70200356522997</v>
      </c>
      <c r="S147" s="178"/>
      <c r="T147" s="180">
        <f>T148+T162+T172+T184+T191+T224+T234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317</v>
      </c>
      <c r="BK147" s="182">
        <f>BK148+BK162+BK172+BK184+BK191+BK224+BK234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82</v>
      </c>
      <c r="F148" s="183" t="s">
        <v>2637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SUM(P149:P161)</f>
        <v>0</v>
      </c>
      <c r="Q148" s="178"/>
      <c r="R148" s="179">
        <f>SUM(R149:R161)</f>
        <v>0</v>
      </c>
      <c r="S148" s="178"/>
      <c r="T148" s="180">
        <f>SUM(T149:T161)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SUM(BK149:BK161)</f>
        <v>0</v>
      </c>
    </row>
    <row r="149" s="2" customFormat="1" ht="33" customHeight="1">
      <c r="A149" s="34"/>
      <c r="B149" s="185"/>
      <c r="C149" s="186" t="s">
        <v>82</v>
      </c>
      <c r="D149" s="186" t="s">
        <v>319</v>
      </c>
      <c r="E149" s="187" t="s">
        <v>2638</v>
      </c>
      <c r="F149" s="188" t="s">
        <v>2639</v>
      </c>
      <c r="G149" s="189" t="s">
        <v>322</v>
      </c>
      <c r="H149" s="190">
        <v>40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2893</v>
      </c>
    </row>
    <row r="150" s="2" customFormat="1" ht="21.75" customHeight="1">
      <c r="A150" s="34"/>
      <c r="B150" s="185"/>
      <c r="C150" s="186" t="s">
        <v>87</v>
      </c>
      <c r="D150" s="186" t="s">
        <v>319</v>
      </c>
      <c r="E150" s="187" t="s">
        <v>2894</v>
      </c>
      <c r="F150" s="188" t="s">
        <v>2895</v>
      </c>
      <c r="G150" s="189" t="s">
        <v>322</v>
      </c>
      <c r="H150" s="190">
        <v>3.2000000000000002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2896</v>
      </c>
    </row>
    <row r="151" s="2" customFormat="1" ht="24.15" customHeight="1">
      <c r="A151" s="34"/>
      <c r="B151" s="185"/>
      <c r="C151" s="186" t="s">
        <v>92</v>
      </c>
      <c r="D151" s="186" t="s">
        <v>319</v>
      </c>
      <c r="E151" s="187" t="s">
        <v>2644</v>
      </c>
      <c r="F151" s="188" t="s">
        <v>2645</v>
      </c>
      <c r="G151" s="189" t="s">
        <v>322</v>
      </c>
      <c r="H151" s="190">
        <v>1.6000000000000001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2897</v>
      </c>
    </row>
    <row r="152" s="2" customFormat="1" ht="21.75" customHeight="1">
      <c r="A152" s="34"/>
      <c r="B152" s="185"/>
      <c r="C152" s="186" t="s">
        <v>259</v>
      </c>
      <c r="D152" s="186" t="s">
        <v>319</v>
      </c>
      <c r="E152" s="187" t="s">
        <v>2752</v>
      </c>
      <c r="F152" s="188" t="s">
        <v>2753</v>
      </c>
      <c r="G152" s="189" t="s">
        <v>322</v>
      </c>
      <c r="H152" s="190">
        <v>17.446000000000002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2898</v>
      </c>
    </row>
    <row r="153" s="2" customFormat="1" ht="37.8" customHeight="1">
      <c r="A153" s="34"/>
      <c r="B153" s="185"/>
      <c r="C153" s="186" t="s">
        <v>262</v>
      </c>
      <c r="D153" s="186" t="s">
        <v>319</v>
      </c>
      <c r="E153" s="187" t="s">
        <v>2755</v>
      </c>
      <c r="F153" s="188" t="s">
        <v>2756</v>
      </c>
      <c r="G153" s="189" t="s">
        <v>322</v>
      </c>
      <c r="H153" s="190">
        <v>8.7230000000000008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2899</v>
      </c>
    </row>
    <row r="154" s="2" customFormat="1" ht="16.5" customHeight="1">
      <c r="A154" s="34"/>
      <c r="B154" s="185"/>
      <c r="C154" s="186" t="s">
        <v>265</v>
      </c>
      <c r="D154" s="186" t="s">
        <v>319</v>
      </c>
      <c r="E154" s="187" t="s">
        <v>2900</v>
      </c>
      <c r="F154" s="188" t="s">
        <v>2901</v>
      </c>
      <c r="G154" s="189" t="s">
        <v>322</v>
      </c>
      <c r="H154" s="190">
        <v>13.77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2902</v>
      </c>
    </row>
    <row r="155" s="2" customFormat="1" ht="37.8" customHeight="1">
      <c r="A155" s="34"/>
      <c r="B155" s="185"/>
      <c r="C155" s="186" t="s">
        <v>268</v>
      </c>
      <c r="D155" s="186" t="s">
        <v>319</v>
      </c>
      <c r="E155" s="187" t="s">
        <v>2903</v>
      </c>
      <c r="F155" s="188" t="s">
        <v>2904</v>
      </c>
      <c r="G155" s="189" t="s">
        <v>322</v>
      </c>
      <c r="H155" s="190">
        <v>6.8849999999999998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2905</v>
      </c>
    </row>
    <row r="156" s="2" customFormat="1" ht="33" customHeight="1">
      <c r="A156" s="34"/>
      <c r="B156" s="185"/>
      <c r="C156" s="186" t="s">
        <v>271</v>
      </c>
      <c r="D156" s="186" t="s">
        <v>319</v>
      </c>
      <c r="E156" s="187" t="s">
        <v>2906</v>
      </c>
      <c r="F156" s="188" t="s">
        <v>2907</v>
      </c>
      <c r="G156" s="189" t="s">
        <v>322</v>
      </c>
      <c r="H156" s="190">
        <v>65.055999999999997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2908</v>
      </c>
    </row>
    <row r="157" s="2" customFormat="1" ht="37.8" customHeight="1">
      <c r="A157" s="34"/>
      <c r="B157" s="185"/>
      <c r="C157" s="186" t="s">
        <v>274</v>
      </c>
      <c r="D157" s="186" t="s">
        <v>319</v>
      </c>
      <c r="E157" s="187" t="s">
        <v>2909</v>
      </c>
      <c r="F157" s="188" t="s">
        <v>2910</v>
      </c>
      <c r="G157" s="189" t="s">
        <v>322</v>
      </c>
      <c r="H157" s="190">
        <v>1561.3440000000001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2911</v>
      </c>
    </row>
    <row r="158" s="2" customFormat="1" ht="24.15" customHeight="1">
      <c r="A158" s="34"/>
      <c r="B158" s="185"/>
      <c r="C158" s="186" t="s">
        <v>277</v>
      </c>
      <c r="D158" s="186" t="s">
        <v>319</v>
      </c>
      <c r="E158" s="187" t="s">
        <v>2656</v>
      </c>
      <c r="F158" s="188" t="s">
        <v>2657</v>
      </c>
      <c r="G158" s="189" t="s">
        <v>322</v>
      </c>
      <c r="H158" s="190">
        <v>65.055999999999997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2912</v>
      </c>
    </row>
    <row r="159" s="2" customFormat="1" ht="21.75" customHeight="1">
      <c r="A159" s="34"/>
      <c r="B159" s="185"/>
      <c r="C159" s="186" t="s">
        <v>280</v>
      </c>
      <c r="D159" s="186" t="s">
        <v>319</v>
      </c>
      <c r="E159" s="187" t="s">
        <v>2659</v>
      </c>
      <c r="F159" s="188" t="s">
        <v>2660</v>
      </c>
      <c r="G159" s="189" t="s">
        <v>322</v>
      </c>
      <c r="H159" s="190">
        <v>6.1600000000000001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2913</v>
      </c>
    </row>
    <row r="160" s="2" customFormat="1" ht="24.15" customHeight="1">
      <c r="A160" s="34"/>
      <c r="B160" s="185"/>
      <c r="C160" s="186" t="s">
        <v>358</v>
      </c>
      <c r="D160" s="186" t="s">
        <v>319</v>
      </c>
      <c r="E160" s="187" t="s">
        <v>2662</v>
      </c>
      <c r="F160" s="188" t="s">
        <v>2663</v>
      </c>
      <c r="G160" s="189" t="s">
        <v>356</v>
      </c>
      <c r="H160" s="190">
        <v>107.342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2914</v>
      </c>
    </row>
    <row r="161" s="2" customFormat="1" ht="24.15" customHeight="1">
      <c r="A161" s="34"/>
      <c r="B161" s="185"/>
      <c r="C161" s="186" t="s">
        <v>362</v>
      </c>
      <c r="D161" s="186" t="s">
        <v>319</v>
      </c>
      <c r="E161" s="187" t="s">
        <v>2760</v>
      </c>
      <c r="F161" s="188" t="s">
        <v>2761</v>
      </c>
      <c r="G161" s="189" t="s">
        <v>322</v>
      </c>
      <c r="H161" s="190">
        <v>6.1600000000000001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2915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87</v>
      </c>
      <c r="F162" s="183" t="s">
        <v>2702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SUM(P163:P171)</f>
        <v>0</v>
      </c>
      <c r="Q162" s="178"/>
      <c r="R162" s="179">
        <f>SUM(R163:R171)</f>
        <v>146.11027603560999</v>
      </c>
      <c r="S162" s="178"/>
      <c r="T162" s="180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82</v>
      </c>
      <c r="AT162" s="181" t="s">
        <v>74</v>
      </c>
      <c r="AU162" s="181" t="s">
        <v>82</v>
      </c>
      <c r="AY162" s="173" t="s">
        <v>317</v>
      </c>
      <c r="BK162" s="182">
        <f>SUM(BK163:BK171)</f>
        <v>0</v>
      </c>
    </row>
    <row r="163" s="2" customFormat="1" ht="24.15" customHeight="1">
      <c r="A163" s="34"/>
      <c r="B163" s="185"/>
      <c r="C163" s="186" t="s">
        <v>364</v>
      </c>
      <c r="D163" s="186" t="s">
        <v>319</v>
      </c>
      <c r="E163" s="187" t="s">
        <v>2703</v>
      </c>
      <c r="F163" s="188" t="s">
        <v>2704</v>
      </c>
      <c r="G163" s="189" t="s">
        <v>322</v>
      </c>
      <c r="H163" s="190">
        <v>16.475000000000001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2.0699999999999998</v>
      </c>
      <c r="R163" s="196">
        <f>Q163*H163</f>
        <v>34.103250000000003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2916</v>
      </c>
    </row>
    <row r="164" s="2" customFormat="1" ht="24.15" customHeight="1">
      <c r="A164" s="34"/>
      <c r="B164" s="185"/>
      <c r="C164" s="186" t="s">
        <v>368</v>
      </c>
      <c r="D164" s="186" t="s">
        <v>319</v>
      </c>
      <c r="E164" s="187" t="s">
        <v>2766</v>
      </c>
      <c r="F164" s="188" t="s">
        <v>1681</v>
      </c>
      <c r="G164" s="189" t="s">
        <v>322</v>
      </c>
      <c r="H164" s="190">
        <v>18.899999999999999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2.4157202</v>
      </c>
      <c r="R164" s="196">
        <f>Q164*H164</f>
        <v>45.657111779999994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2917</v>
      </c>
    </row>
    <row r="165" s="2" customFormat="1" ht="24.15" customHeight="1">
      <c r="A165" s="34"/>
      <c r="B165" s="185"/>
      <c r="C165" s="186" t="s">
        <v>372</v>
      </c>
      <c r="D165" s="186" t="s">
        <v>319</v>
      </c>
      <c r="E165" s="187" t="s">
        <v>2768</v>
      </c>
      <c r="F165" s="188" t="s">
        <v>2769</v>
      </c>
      <c r="G165" s="189" t="s">
        <v>375</v>
      </c>
      <c r="H165" s="190">
        <v>60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0.0037677600000000002</v>
      </c>
      <c r="R165" s="196">
        <f>Q165*H165</f>
        <v>0.22606560000000001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2918</v>
      </c>
    </row>
    <row r="166" s="2" customFormat="1" ht="24.15" customHeight="1">
      <c r="A166" s="34"/>
      <c r="B166" s="185"/>
      <c r="C166" s="186" t="s">
        <v>377</v>
      </c>
      <c r="D166" s="186" t="s">
        <v>319</v>
      </c>
      <c r="E166" s="187" t="s">
        <v>2771</v>
      </c>
      <c r="F166" s="188" t="s">
        <v>2772</v>
      </c>
      <c r="G166" s="189" t="s">
        <v>375</v>
      </c>
      <c r="H166" s="190">
        <v>60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2919</v>
      </c>
    </row>
    <row r="167" s="2" customFormat="1" ht="16.5" customHeight="1">
      <c r="A167" s="34"/>
      <c r="B167" s="185"/>
      <c r="C167" s="186" t="s">
        <v>383</v>
      </c>
      <c r="D167" s="186" t="s">
        <v>319</v>
      </c>
      <c r="E167" s="187" t="s">
        <v>2774</v>
      </c>
      <c r="F167" s="188" t="s">
        <v>2920</v>
      </c>
      <c r="G167" s="189" t="s">
        <v>356</v>
      </c>
      <c r="H167" s="190">
        <v>1.468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1.2029614</v>
      </c>
      <c r="R167" s="196">
        <f>Q167*H167</f>
        <v>1.7659473351999999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2921</v>
      </c>
    </row>
    <row r="168" s="2" customFormat="1" ht="37.8" customHeight="1">
      <c r="A168" s="34"/>
      <c r="B168" s="185"/>
      <c r="C168" s="186" t="s">
        <v>385</v>
      </c>
      <c r="D168" s="186" t="s">
        <v>319</v>
      </c>
      <c r="E168" s="187" t="s">
        <v>2780</v>
      </c>
      <c r="F168" s="188" t="s">
        <v>2781</v>
      </c>
      <c r="G168" s="189" t="s">
        <v>322</v>
      </c>
      <c r="H168" s="190">
        <v>8.1379999999999999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2.1286418999999999</v>
      </c>
      <c r="R168" s="196">
        <f>Q168*H168</f>
        <v>17.322887782199999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2922</v>
      </c>
    </row>
    <row r="169" s="2" customFormat="1" ht="24.15" customHeight="1">
      <c r="A169" s="34"/>
      <c r="B169" s="185"/>
      <c r="C169" s="186" t="s">
        <v>7</v>
      </c>
      <c r="D169" s="186" t="s">
        <v>319</v>
      </c>
      <c r="E169" s="187" t="s">
        <v>2789</v>
      </c>
      <c r="F169" s="188" t="s">
        <v>2790</v>
      </c>
      <c r="G169" s="189" t="s">
        <v>322</v>
      </c>
      <c r="H169" s="190">
        <v>19.280999999999999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2.4157202</v>
      </c>
      <c r="R169" s="196">
        <f>Q169*H169</f>
        <v>46.577501176199995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2923</v>
      </c>
    </row>
    <row r="170" s="2" customFormat="1" ht="16.5" customHeight="1">
      <c r="A170" s="34"/>
      <c r="B170" s="185"/>
      <c r="C170" s="186" t="s">
        <v>388</v>
      </c>
      <c r="D170" s="186" t="s">
        <v>319</v>
      </c>
      <c r="E170" s="187" t="s">
        <v>2792</v>
      </c>
      <c r="F170" s="188" t="s">
        <v>2924</v>
      </c>
      <c r="G170" s="189" t="s">
        <v>356</v>
      </c>
      <c r="H170" s="190">
        <v>0.44900000000000001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1.0189584899999999</v>
      </c>
      <c r="R170" s="196">
        <f>Q170*H170</f>
        <v>0.45751236201000001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2925</v>
      </c>
    </row>
    <row r="171" s="2" customFormat="1" ht="44.25" customHeight="1">
      <c r="A171" s="34"/>
      <c r="B171" s="185"/>
      <c r="C171" s="186" t="s">
        <v>392</v>
      </c>
      <c r="D171" s="186" t="s">
        <v>319</v>
      </c>
      <c r="E171" s="187" t="s">
        <v>2783</v>
      </c>
      <c r="F171" s="188" t="s">
        <v>2926</v>
      </c>
      <c r="G171" s="189" t="s">
        <v>356</v>
      </c>
      <c r="H171" s="190">
        <v>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1.002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2927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92</v>
      </c>
      <c r="F172" s="183" t="s">
        <v>2706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SUM(P173:P183)</f>
        <v>0</v>
      </c>
      <c r="Q172" s="178"/>
      <c r="R172" s="179">
        <f>SUM(R173:R183)</f>
        <v>36.035949978999994</v>
      </c>
      <c r="S172" s="178"/>
      <c r="T172" s="180">
        <f>SUM(T173:T183)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82</v>
      </c>
      <c r="AY172" s="173" t="s">
        <v>317</v>
      </c>
      <c r="BK172" s="182">
        <f>SUM(BK173:BK183)</f>
        <v>0</v>
      </c>
    </row>
    <row r="173" s="2" customFormat="1" ht="37.8" customHeight="1">
      <c r="A173" s="34"/>
      <c r="B173" s="185"/>
      <c r="C173" s="186" t="s">
        <v>396</v>
      </c>
      <c r="D173" s="186" t="s">
        <v>319</v>
      </c>
      <c r="E173" s="187" t="s">
        <v>2928</v>
      </c>
      <c r="F173" s="188" t="s">
        <v>2929</v>
      </c>
      <c r="G173" s="189" t="s">
        <v>322</v>
      </c>
      <c r="H173" s="190">
        <v>6.1379999999999999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0.84749300000000005</v>
      </c>
      <c r="R173" s="196">
        <f>Q173*H173</f>
        <v>5.2019120340000002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2930</v>
      </c>
    </row>
    <row r="174" s="2" customFormat="1" ht="37.8" customHeight="1">
      <c r="A174" s="34"/>
      <c r="B174" s="185"/>
      <c r="C174" s="186" t="s">
        <v>398</v>
      </c>
      <c r="D174" s="186" t="s">
        <v>319</v>
      </c>
      <c r="E174" s="187" t="s">
        <v>2931</v>
      </c>
      <c r="F174" s="188" t="s">
        <v>2932</v>
      </c>
      <c r="G174" s="189" t="s">
        <v>322</v>
      </c>
      <c r="H174" s="190">
        <v>29.803999999999998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0.70111999999999997</v>
      </c>
      <c r="R174" s="196">
        <f>Q174*H174</f>
        <v>20.896180479999998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2933</v>
      </c>
    </row>
    <row r="175" s="2" customFormat="1" ht="24.15" customHeight="1">
      <c r="A175" s="34"/>
      <c r="B175" s="185"/>
      <c r="C175" s="186" t="s">
        <v>402</v>
      </c>
      <c r="D175" s="186" t="s">
        <v>319</v>
      </c>
      <c r="E175" s="187" t="s">
        <v>2934</v>
      </c>
      <c r="F175" s="188" t="s">
        <v>2935</v>
      </c>
      <c r="G175" s="189" t="s">
        <v>433</v>
      </c>
      <c r="H175" s="190">
        <v>4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0.026579999999999999</v>
      </c>
      <c r="R175" s="196">
        <f>Q175*H175</f>
        <v>0.10632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2936</v>
      </c>
    </row>
    <row r="176" s="2" customFormat="1" ht="24.15" customHeight="1">
      <c r="A176" s="34"/>
      <c r="B176" s="185"/>
      <c r="C176" s="186" t="s">
        <v>408</v>
      </c>
      <c r="D176" s="186" t="s">
        <v>319</v>
      </c>
      <c r="E176" s="187" t="s">
        <v>2937</v>
      </c>
      <c r="F176" s="188" t="s">
        <v>2938</v>
      </c>
      <c r="G176" s="189" t="s">
        <v>433</v>
      </c>
      <c r="H176" s="190">
        <v>6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0.039870000000000003</v>
      </c>
      <c r="R176" s="196">
        <f>Q176*H176</f>
        <v>0.23922000000000002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2939</v>
      </c>
    </row>
    <row r="177" s="2" customFormat="1" ht="33" customHeight="1">
      <c r="A177" s="34"/>
      <c r="B177" s="185"/>
      <c r="C177" s="186" t="s">
        <v>410</v>
      </c>
      <c r="D177" s="186" t="s">
        <v>319</v>
      </c>
      <c r="E177" s="187" t="s">
        <v>2940</v>
      </c>
      <c r="F177" s="188" t="s">
        <v>2941</v>
      </c>
      <c r="G177" s="189" t="s">
        <v>322</v>
      </c>
      <c r="H177" s="190">
        <v>0.060999999999999999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2.4017599999999999</v>
      </c>
      <c r="R177" s="196">
        <f>Q177*H177</f>
        <v>0.14650736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2942</v>
      </c>
    </row>
    <row r="178" s="2" customFormat="1" ht="24.15" customHeight="1">
      <c r="A178" s="34"/>
      <c r="B178" s="185"/>
      <c r="C178" s="186" t="s">
        <v>412</v>
      </c>
      <c r="D178" s="186" t="s">
        <v>319</v>
      </c>
      <c r="E178" s="187" t="s">
        <v>2943</v>
      </c>
      <c r="F178" s="188" t="s">
        <v>2944</v>
      </c>
      <c r="G178" s="189" t="s">
        <v>375</v>
      </c>
      <c r="H178" s="190">
        <v>1.9199999999999999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0.0017899999999999999</v>
      </c>
      <c r="R178" s="196">
        <f>Q178*H178</f>
        <v>0.0034367999999999998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2945</v>
      </c>
    </row>
    <row r="179" s="2" customFormat="1" ht="24.15" customHeight="1">
      <c r="A179" s="34"/>
      <c r="B179" s="185"/>
      <c r="C179" s="186" t="s">
        <v>414</v>
      </c>
      <c r="D179" s="186" t="s">
        <v>319</v>
      </c>
      <c r="E179" s="187" t="s">
        <v>2946</v>
      </c>
      <c r="F179" s="188" t="s">
        <v>2947</v>
      </c>
      <c r="G179" s="189" t="s">
        <v>375</v>
      </c>
      <c r="H179" s="190">
        <v>1.9199999999999999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2948</v>
      </c>
    </row>
    <row r="180" s="2" customFormat="1" ht="37.8" customHeight="1">
      <c r="A180" s="34"/>
      <c r="B180" s="185"/>
      <c r="C180" s="186" t="s">
        <v>416</v>
      </c>
      <c r="D180" s="186" t="s">
        <v>319</v>
      </c>
      <c r="E180" s="187" t="s">
        <v>2949</v>
      </c>
      <c r="F180" s="188" t="s">
        <v>2950</v>
      </c>
      <c r="G180" s="189" t="s">
        <v>356</v>
      </c>
      <c r="H180" s="190">
        <v>0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1.0195295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2951</v>
      </c>
    </row>
    <row r="181" s="2" customFormat="1" ht="33" customHeight="1">
      <c r="A181" s="34"/>
      <c r="B181" s="185"/>
      <c r="C181" s="186" t="s">
        <v>418</v>
      </c>
      <c r="D181" s="186" t="s">
        <v>319</v>
      </c>
      <c r="E181" s="187" t="s">
        <v>2952</v>
      </c>
      <c r="F181" s="188" t="s">
        <v>2953</v>
      </c>
      <c r="G181" s="189" t="s">
        <v>375</v>
      </c>
      <c r="H181" s="190">
        <v>17.962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0.074133000000000004</v>
      </c>
      <c r="R181" s="196">
        <f>Q181*H181</f>
        <v>1.331576946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2954</v>
      </c>
    </row>
    <row r="182" s="2" customFormat="1" ht="33" customHeight="1">
      <c r="A182" s="34"/>
      <c r="B182" s="185"/>
      <c r="C182" s="186" t="s">
        <v>529</v>
      </c>
      <c r="D182" s="186" t="s">
        <v>319</v>
      </c>
      <c r="E182" s="187" t="s">
        <v>2955</v>
      </c>
      <c r="F182" s="188" t="s">
        <v>2956</v>
      </c>
      <c r="G182" s="189" t="s">
        <v>375</v>
      </c>
      <c r="H182" s="190">
        <v>72.878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0.11114449999999999</v>
      </c>
      <c r="R182" s="196">
        <f>Q182*H182</f>
        <v>8.099988870999999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2957</v>
      </c>
    </row>
    <row r="183" s="2" customFormat="1" ht="24.15" customHeight="1">
      <c r="A183" s="34"/>
      <c r="B183" s="185"/>
      <c r="C183" s="186" t="s">
        <v>780</v>
      </c>
      <c r="D183" s="186" t="s">
        <v>319</v>
      </c>
      <c r="E183" s="187" t="s">
        <v>2958</v>
      </c>
      <c r="F183" s="188" t="s">
        <v>2959</v>
      </c>
      <c r="G183" s="189" t="s">
        <v>452</v>
      </c>
      <c r="H183" s="190">
        <v>34.799999999999997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0.00031055999999999998</v>
      </c>
      <c r="R183" s="196">
        <f>Q183*H183</f>
        <v>0.010807487999999999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2960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259</v>
      </c>
      <c r="F184" s="183" t="s">
        <v>2713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SUM(P185:P190)</f>
        <v>0</v>
      </c>
      <c r="Q184" s="178"/>
      <c r="R184" s="179">
        <f>SUM(R185:R190)</f>
        <v>8.7697187619000001</v>
      </c>
      <c r="S184" s="178"/>
      <c r="T184" s="180">
        <f>SUM(T185:T190)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82</v>
      </c>
      <c r="AT184" s="181" t="s">
        <v>74</v>
      </c>
      <c r="AU184" s="181" t="s">
        <v>82</v>
      </c>
      <c r="AY184" s="173" t="s">
        <v>317</v>
      </c>
      <c r="BK184" s="182">
        <f>SUM(BK185:BK190)</f>
        <v>0</v>
      </c>
    </row>
    <row r="185" s="2" customFormat="1" ht="21.75" customHeight="1">
      <c r="A185" s="34"/>
      <c r="B185" s="185"/>
      <c r="C185" s="186" t="s">
        <v>784</v>
      </c>
      <c r="D185" s="186" t="s">
        <v>319</v>
      </c>
      <c r="E185" s="187" t="s">
        <v>2961</v>
      </c>
      <c r="F185" s="188" t="s">
        <v>2962</v>
      </c>
      <c r="G185" s="189" t="s">
        <v>322</v>
      </c>
      <c r="H185" s="190">
        <v>3.302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2.4018600000000001</v>
      </c>
      <c r="R185" s="196">
        <f>Q185*H185</f>
        <v>7.9309417200000008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2963</v>
      </c>
    </row>
    <row r="186" s="2" customFormat="1" ht="24.15" customHeight="1">
      <c r="A186" s="34"/>
      <c r="B186" s="185"/>
      <c r="C186" s="186" t="s">
        <v>788</v>
      </c>
      <c r="D186" s="186" t="s">
        <v>319</v>
      </c>
      <c r="E186" s="187" t="s">
        <v>2964</v>
      </c>
      <c r="F186" s="188" t="s">
        <v>2965</v>
      </c>
      <c r="G186" s="189" t="s">
        <v>375</v>
      </c>
      <c r="H186" s="190">
        <v>63.350000000000001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0.0033899999999999998</v>
      </c>
      <c r="R186" s="196">
        <f>Q186*H186</f>
        <v>0.21475649999999999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2966</v>
      </c>
    </row>
    <row r="187" s="2" customFormat="1" ht="24.15" customHeight="1">
      <c r="A187" s="34"/>
      <c r="B187" s="185"/>
      <c r="C187" s="186" t="s">
        <v>792</v>
      </c>
      <c r="D187" s="186" t="s">
        <v>319</v>
      </c>
      <c r="E187" s="187" t="s">
        <v>2967</v>
      </c>
      <c r="F187" s="188" t="s">
        <v>2968</v>
      </c>
      <c r="G187" s="189" t="s">
        <v>375</v>
      </c>
      <c r="H187" s="190">
        <v>63.350000000000001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2969</v>
      </c>
    </row>
    <row r="188" s="2" customFormat="1" ht="24.15" customHeight="1">
      <c r="A188" s="34"/>
      <c r="B188" s="185"/>
      <c r="C188" s="186" t="s">
        <v>796</v>
      </c>
      <c r="D188" s="186" t="s">
        <v>319</v>
      </c>
      <c r="E188" s="187" t="s">
        <v>2970</v>
      </c>
      <c r="F188" s="188" t="s">
        <v>2971</v>
      </c>
      <c r="G188" s="189" t="s">
        <v>356</v>
      </c>
      <c r="H188" s="190">
        <v>0.58999999999999997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1.0165904100000001</v>
      </c>
      <c r="R188" s="196">
        <f>Q188*H188</f>
        <v>0.59978834189999997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2972</v>
      </c>
    </row>
    <row r="189" s="2" customFormat="1" ht="33" customHeight="1">
      <c r="A189" s="34"/>
      <c r="B189" s="185"/>
      <c r="C189" s="186" t="s">
        <v>800</v>
      </c>
      <c r="D189" s="186" t="s">
        <v>319</v>
      </c>
      <c r="E189" s="187" t="s">
        <v>2973</v>
      </c>
      <c r="F189" s="188" t="s">
        <v>2974</v>
      </c>
      <c r="G189" s="189" t="s">
        <v>375</v>
      </c>
      <c r="H189" s="190">
        <v>14.048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0.00014999999999999999</v>
      </c>
      <c r="R189" s="196">
        <f>Q189*H189</f>
        <v>0.0021071999999999996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2975</v>
      </c>
    </row>
    <row r="190" s="2" customFormat="1" ht="24.15" customHeight="1">
      <c r="A190" s="34"/>
      <c r="B190" s="185"/>
      <c r="C190" s="200" t="s">
        <v>804</v>
      </c>
      <c r="D190" s="200" t="s">
        <v>353</v>
      </c>
      <c r="E190" s="201" t="s">
        <v>2976</v>
      </c>
      <c r="F190" s="202" t="s">
        <v>2977</v>
      </c>
      <c r="G190" s="203" t="s">
        <v>375</v>
      </c>
      <c r="H190" s="204">
        <v>14.75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0.0015</v>
      </c>
      <c r="R190" s="196">
        <f>Q190*H190</f>
        <v>0.022124999999999999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271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2978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265</v>
      </c>
      <c r="F191" s="183" t="s">
        <v>2795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SUM(P192:P223)</f>
        <v>0</v>
      </c>
      <c r="Q191" s="178"/>
      <c r="R191" s="179">
        <f>SUM(R192:R223)</f>
        <v>19.163355833720001</v>
      </c>
      <c r="S191" s="178"/>
      <c r="T191" s="180">
        <f>SUM(T192:T223)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82</v>
      </c>
      <c r="AY191" s="173" t="s">
        <v>317</v>
      </c>
      <c r="BK191" s="182">
        <f>SUM(BK192:BK223)</f>
        <v>0</v>
      </c>
    </row>
    <row r="192" s="2" customFormat="1" ht="24.15" customHeight="1">
      <c r="A192" s="34"/>
      <c r="B192" s="185"/>
      <c r="C192" s="186" t="s">
        <v>808</v>
      </c>
      <c r="D192" s="186" t="s">
        <v>319</v>
      </c>
      <c r="E192" s="187" t="s">
        <v>2979</v>
      </c>
      <c r="F192" s="188" t="s">
        <v>2980</v>
      </c>
      <c r="G192" s="189" t="s">
        <v>375</v>
      </c>
      <c r="H192" s="190">
        <v>10.666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0.00020471000000000001</v>
      </c>
      <c r="R192" s="196">
        <f>Q192*H192</f>
        <v>0.00218343686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2981</v>
      </c>
    </row>
    <row r="193" s="2" customFormat="1" ht="24.15" customHeight="1">
      <c r="A193" s="34"/>
      <c r="B193" s="185"/>
      <c r="C193" s="186" t="s">
        <v>812</v>
      </c>
      <c r="D193" s="186" t="s">
        <v>319</v>
      </c>
      <c r="E193" s="187" t="s">
        <v>2982</v>
      </c>
      <c r="F193" s="188" t="s">
        <v>2983</v>
      </c>
      <c r="G193" s="189" t="s">
        <v>375</v>
      </c>
      <c r="H193" s="190">
        <v>394.97000000000003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0.00023000000000000001</v>
      </c>
      <c r="R193" s="196">
        <f>Q193*H193</f>
        <v>0.09084310000000001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2984</v>
      </c>
    </row>
    <row r="194" s="2" customFormat="1" ht="21.75" customHeight="1">
      <c r="A194" s="34"/>
      <c r="B194" s="185"/>
      <c r="C194" s="186" t="s">
        <v>816</v>
      </c>
      <c r="D194" s="186" t="s">
        <v>319</v>
      </c>
      <c r="E194" s="187" t="s">
        <v>2985</v>
      </c>
      <c r="F194" s="188" t="s">
        <v>2986</v>
      </c>
      <c r="G194" s="189" t="s">
        <v>375</v>
      </c>
      <c r="H194" s="190">
        <v>143.03299999999999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0.0126</v>
      </c>
      <c r="R194" s="196">
        <f>Q194*H194</f>
        <v>1.8022157999999999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2987</v>
      </c>
    </row>
    <row r="195" s="2" customFormat="1" ht="24.15" customHeight="1">
      <c r="A195" s="34"/>
      <c r="B195" s="185"/>
      <c r="C195" s="186" t="s">
        <v>820</v>
      </c>
      <c r="D195" s="186" t="s">
        <v>319</v>
      </c>
      <c r="E195" s="187" t="s">
        <v>2988</v>
      </c>
      <c r="F195" s="188" t="s">
        <v>2989</v>
      </c>
      <c r="G195" s="189" t="s">
        <v>375</v>
      </c>
      <c r="H195" s="190">
        <v>271.685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0.013129999999999999</v>
      </c>
      <c r="R195" s="196">
        <f>Q195*H195</f>
        <v>3.5672240499999996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2990</v>
      </c>
    </row>
    <row r="196" s="2" customFormat="1" ht="24.15" customHeight="1">
      <c r="A196" s="34"/>
      <c r="B196" s="185"/>
      <c r="C196" s="186" t="s">
        <v>824</v>
      </c>
      <c r="D196" s="186" t="s">
        <v>319</v>
      </c>
      <c r="E196" s="187" t="s">
        <v>2991</v>
      </c>
      <c r="F196" s="188" t="s">
        <v>2992</v>
      </c>
      <c r="G196" s="189" t="s">
        <v>452</v>
      </c>
      <c r="H196" s="190">
        <v>31.048999999999999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0.00189</v>
      </c>
      <c r="R196" s="196">
        <f>Q196*H196</f>
        <v>0.058682609999999996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2993</v>
      </c>
    </row>
    <row r="197" s="2" customFormat="1" ht="24.15" customHeight="1">
      <c r="A197" s="34"/>
      <c r="B197" s="185"/>
      <c r="C197" s="186" t="s">
        <v>828</v>
      </c>
      <c r="D197" s="186" t="s">
        <v>319</v>
      </c>
      <c r="E197" s="187" t="s">
        <v>2994</v>
      </c>
      <c r="F197" s="188" t="s">
        <v>2995</v>
      </c>
      <c r="G197" s="189" t="s">
        <v>452</v>
      </c>
      <c r="H197" s="190">
        <v>38.698999999999998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0.00191</v>
      </c>
      <c r="R197" s="196">
        <f>Q197*H197</f>
        <v>0.073915090000000003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2996</v>
      </c>
    </row>
    <row r="198" s="2" customFormat="1" ht="37.8" customHeight="1">
      <c r="A198" s="34"/>
      <c r="B198" s="185"/>
      <c r="C198" s="186" t="s">
        <v>832</v>
      </c>
      <c r="D198" s="186" t="s">
        <v>319</v>
      </c>
      <c r="E198" s="187" t="s">
        <v>2997</v>
      </c>
      <c r="F198" s="188" t="s">
        <v>2998</v>
      </c>
      <c r="G198" s="189" t="s">
        <v>375</v>
      </c>
      <c r="H198" s="190">
        <v>10.666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0.00020571000000000001</v>
      </c>
      <c r="R198" s="196">
        <f>Q198*H198</f>
        <v>0.0021941028600000003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2999</v>
      </c>
    </row>
    <row r="199" s="2" customFormat="1" ht="24.15" customHeight="1">
      <c r="A199" s="34"/>
      <c r="B199" s="185"/>
      <c r="C199" s="186" t="s">
        <v>836</v>
      </c>
      <c r="D199" s="186" t="s">
        <v>319</v>
      </c>
      <c r="E199" s="187" t="s">
        <v>3000</v>
      </c>
      <c r="F199" s="188" t="s">
        <v>3001</v>
      </c>
      <c r="G199" s="189" t="s">
        <v>375</v>
      </c>
      <c r="H199" s="190">
        <v>55.200000000000003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0.00040000000000000002</v>
      </c>
      <c r="R199" s="196">
        <f>Q199*H199</f>
        <v>0.022080000000000002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3002</v>
      </c>
    </row>
    <row r="200" s="2" customFormat="1" ht="24.15" customHeight="1">
      <c r="A200" s="34"/>
      <c r="B200" s="185"/>
      <c r="C200" s="186" t="s">
        <v>840</v>
      </c>
      <c r="D200" s="186" t="s">
        <v>319</v>
      </c>
      <c r="E200" s="187" t="s">
        <v>3003</v>
      </c>
      <c r="F200" s="188" t="s">
        <v>3004</v>
      </c>
      <c r="G200" s="189" t="s">
        <v>375</v>
      </c>
      <c r="H200" s="190">
        <v>57.960000000000001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0.026249999999999999</v>
      </c>
      <c r="R200" s="196">
        <f>Q200*H200</f>
        <v>1.52145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3005</v>
      </c>
    </row>
    <row r="201" s="2" customFormat="1" ht="24.15" customHeight="1">
      <c r="A201" s="34"/>
      <c r="B201" s="185"/>
      <c r="C201" s="186" t="s">
        <v>844</v>
      </c>
      <c r="D201" s="186" t="s">
        <v>319</v>
      </c>
      <c r="E201" s="187" t="s">
        <v>2796</v>
      </c>
      <c r="F201" s="188" t="s">
        <v>2797</v>
      </c>
      <c r="G201" s="189" t="s">
        <v>375</v>
      </c>
      <c r="H201" s="190">
        <v>163.16999999999999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0.0051500000000000001</v>
      </c>
      <c r="R201" s="196">
        <f>Q201*H201</f>
        <v>0.84032549999999995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3006</v>
      </c>
    </row>
    <row r="202" s="2" customFormat="1" ht="24.15" customHeight="1">
      <c r="A202" s="34"/>
      <c r="B202" s="185"/>
      <c r="C202" s="186" t="s">
        <v>848</v>
      </c>
      <c r="D202" s="186" t="s">
        <v>319</v>
      </c>
      <c r="E202" s="187" t="s">
        <v>3007</v>
      </c>
      <c r="F202" s="188" t="s">
        <v>3008</v>
      </c>
      <c r="G202" s="189" t="s">
        <v>322</v>
      </c>
      <c r="H202" s="190">
        <v>1.607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2.415718</v>
      </c>
      <c r="R202" s="196">
        <f>Q202*H202</f>
        <v>3.8820588260000002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3009</v>
      </c>
    </row>
    <row r="203" s="2" customFormat="1" ht="33" customHeight="1">
      <c r="A203" s="34"/>
      <c r="B203" s="185"/>
      <c r="C203" s="186" t="s">
        <v>852</v>
      </c>
      <c r="D203" s="186" t="s">
        <v>319</v>
      </c>
      <c r="E203" s="187" t="s">
        <v>3010</v>
      </c>
      <c r="F203" s="188" t="s">
        <v>3011</v>
      </c>
      <c r="G203" s="189" t="s">
        <v>322</v>
      </c>
      <c r="H203" s="190">
        <v>1.53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3012</v>
      </c>
    </row>
    <row r="204" s="2" customFormat="1" ht="21.75" customHeight="1">
      <c r="A204" s="34"/>
      <c r="B204" s="185"/>
      <c r="C204" s="186" t="s">
        <v>858</v>
      </c>
      <c r="D204" s="186" t="s">
        <v>319</v>
      </c>
      <c r="E204" s="187" t="s">
        <v>3013</v>
      </c>
      <c r="F204" s="188" t="s">
        <v>3014</v>
      </c>
      <c r="G204" s="189" t="s">
        <v>375</v>
      </c>
      <c r="H204" s="190">
        <v>4.2999999999999998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0.0078622599999999994</v>
      </c>
      <c r="R204" s="196">
        <f>Q204*H204</f>
        <v>0.033807717999999994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3015</v>
      </c>
    </row>
    <row r="205" s="2" customFormat="1" ht="21.75" customHeight="1">
      <c r="A205" s="34"/>
      <c r="B205" s="185"/>
      <c r="C205" s="186" t="s">
        <v>862</v>
      </c>
      <c r="D205" s="186" t="s">
        <v>319</v>
      </c>
      <c r="E205" s="187" t="s">
        <v>3016</v>
      </c>
      <c r="F205" s="188" t="s">
        <v>3017</v>
      </c>
      <c r="G205" s="189" t="s">
        <v>375</v>
      </c>
      <c r="H205" s="190">
        <v>4.2999999999999998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3018</v>
      </c>
    </row>
    <row r="206" s="2" customFormat="1" ht="37.8" customHeight="1">
      <c r="A206" s="34"/>
      <c r="B206" s="185"/>
      <c r="C206" s="186" t="s">
        <v>866</v>
      </c>
      <c r="D206" s="186" t="s">
        <v>319</v>
      </c>
      <c r="E206" s="187" t="s">
        <v>3019</v>
      </c>
      <c r="F206" s="188" t="s">
        <v>3020</v>
      </c>
      <c r="G206" s="189" t="s">
        <v>322</v>
      </c>
      <c r="H206" s="190">
        <v>1.7450000000000001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2.04</v>
      </c>
      <c r="R206" s="196">
        <f>Q206*H206</f>
        <v>3.5598000000000001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3021</v>
      </c>
    </row>
    <row r="207" s="2" customFormat="1" ht="24.15" customHeight="1">
      <c r="A207" s="34"/>
      <c r="B207" s="185"/>
      <c r="C207" s="186" t="s">
        <v>870</v>
      </c>
      <c r="D207" s="186" t="s">
        <v>319</v>
      </c>
      <c r="E207" s="187" t="s">
        <v>3022</v>
      </c>
      <c r="F207" s="188" t="s">
        <v>1202</v>
      </c>
      <c r="G207" s="189" t="s">
        <v>375</v>
      </c>
      <c r="H207" s="190">
        <v>102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3023</v>
      </c>
    </row>
    <row r="208" s="2" customFormat="1" ht="16.5" customHeight="1">
      <c r="A208" s="34"/>
      <c r="B208" s="185"/>
      <c r="C208" s="200" t="s">
        <v>874</v>
      </c>
      <c r="D208" s="200" t="s">
        <v>353</v>
      </c>
      <c r="E208" s="201" t="s">
        <v>3024</v>
      </c>
      <c r="F208" s="202" t="s">
        <v>3025</v>
      </c>
      <c r="G208" s="203" t="s">
        <v>375</v>
      </c>
      <c r="H208" s="204">
        <v>117.3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0.00010000000000000001</v>
      </c>
      <c r="R208" s="196">
        <f>Q208*H208</f>
        <v>0.011730000000000001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271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3026</v>
      </c>
    </row>
    <row r="209" s="2" customFormat="1" ht="16.5" customHeight="1">
      <c r="A209" s="34"/>
      <c r="B209" s="185"/>
      <c r="C209" s="186" t="s">
        <v>876</v>
      </c>
      <c r="D209" s="186" t="s">
        <v>319</v>
      </c>
      <c r="E209" s="187" t="s">
        <v>3027</v>
      </c>
      <c r="F209" s="188" t="s">
        <v>3028</v>
      </c>
      <c r="G209" s="189" t="s">
        <v>452</v>
      </c>
      <c r="H209" s="190">
        <v>151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3029</v>
      </c>
    </row>
    <row r="210" s="2" customFormat="1" ht="16.5" customHeight="1">
      <c r="A210" s="34"/>
      <c r="B210" s="185"/>
      <c r="C210" s="200" t="s">
        <v>881</v>
      </c>
      <c r="D210" s="200" t="s">
        <v>353</v>
      </c>
      <c r="E210" s="201" t="s">
        <v>3030</v>
      </c>
      <c r="F210" s="202" t="s">
        <v>3031</v>
      </c>
      <c r="G210" s="203" t="s">
        <v>452</v>
      </c>
      <c r="H210" s="204">
        <v>152.50999999999999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0.0015</v>
      </c>
      <c r="R210" s="196">
        <f>Q210*H210</f>
        <v>0.228765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271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3032</v>
      </c>
    </row>
    <row r="211" s="2" customFormat="1" ht="24.15" customHeight="1">
      <c r="A211" s="34"/>
      <c r="B211" s="185"/>
      <c r="C211" s="186" t="s">
        <v>885</v>
      </c>
      <c r="D211" s="186" t="s">
        <v>319</v>
      </c>
      <c r="E211" s="187" t="s">
        <v>3033</v>
      </c>
      <c r="F211" s="188" t="s">
        <v>1726</v>
      </c>
      <c r="G211" s="189" t="s">
        <v>375</v>
      </c>
      <c r="H211" s="190">
        <v>102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3034</v>
      </c>
    </row>
    <row r="212" s="2" customFormat="1" ht="24.15" customHeight="1">
      <c r="A212" s="34"/>
      <c r="B212" s="185"/>
      <c r="C212" s="200" t="s">
        <v>891</v>
      </c>
      <c r="D212" s="200" t="s">
        <v>353</v>
      </c>
      <c r="E212" s="201" t="s">
        <v>1709</v>
      </c>
      <c r="F212" s="202" t="s">
        <v>1710</v>
      </c>
      <c r="G212" s="203" t="s">
        <v>1711</v>
      </c>
      <c r="H212" s="204">
        <v>21.012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0.001</v>
      </c>
      <c r="R212" s="196">
        <f>Q212*H212</f>
        <v>0.021011999999999999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271</v>
      </c>
      <c r="AT212" s="198" t="s">
        <v>353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3035</v>
      </c>
    </row>
    <row r="213" s="2" customFormat="1" ht="24.15" customHeight="1">
      <c r="A213" s="34"/>
      <c r="B213" s="185"/>
      <c r="C213" s="186" t="s">
        <v>1236</v>
      </c>
      <c r="D213" s="186" t="s">
        <v>319</v>
      </c>
      <c r="E213" s="187" t="s">
        <v>3036</v>
      </c>
      <c r="F213" s="188" t="s">
        <v>3037</v>
      </c>
      <c r="G213" s="189" t="s">
        <v>375</v>
      </c>
      <c r="H213" s="190">
        <v>7.4969999999999999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0.13699</v>
      </c>
      <c r="R213" s="196">
        <f>Q213*H213</f>
        <v>1.0270140299999999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3038</v>
      </c>
    </row>
    <row r="214" s="2" customFormat="1" ht="24.15" customHeight="1">
      <c r="A214" s="34"/>
      <c r="B214" s="185"/>
      <c r="C214" s="186" t="s">
        <v>1240</v>
      </c>
      <c r="D214" s="186" t="s">
        <v>319</v>
      </c>
      <c r="E214" s="187" t="s">
        <v>3039</v>
      </c>
      <c r="F214" s="188" t="s">
        <v>3040</v>
      </c>
      <c r="G214" s="189" t="s">
        <v>375</v>
      </c>
      <c r="H214" s="190">
        <v>102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0.0086700000000000006</v>
      </c>
      <c r="R214" s="196">
        <f>Q214*H214</f>
        <v>0.88434000000000001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3041</v>
      </c>
    </row>
    <row r="215" s="2" customFormat="1" ht="24.15" customHeight="1">
      <c r="A215" s="34"/>
      <c r="B215" s="185"/>
      <c r="C215" s="186" t="s">
        <v>1244</v>
      </c>
      <c r="D215" s="186" t="s">
        <v>319</v>
      </c>
      <c r="E215" s="187" t="s">
        <v>3042</v>
      </c>
      <c r="F215" s="188" t="s">
        <v>3043</v>
      </c>
      <c r="G215" s="189" t="s">
        <v>433</v>
      </c>
      <c r="H215" s="190">
        <v>11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0.10896</v>
      </c>
      <c r="R215" s="196">
        <f>Q215*H215</f>
        <v>1.1985600000000001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3044</v>
      </c>
    </row>
    <row r="216" s="2" customFormat="1" ht="24.15" customHeight="1">
      <c r="A216" s="34"/>
      <c r="B216" s="185"/>
      <c r="C216" s="186" t="s">
        <v>453</v>
      </c>
      <c r="D216" s="186" t="s">
        <v>319</v>
      </c>
      <c r="E216" s="187" t="s">
        <v>3045</v>
      </c>
      <c r="F216" s="188" t="s">
        <v>3046</v>
      </c>
      <c r="G216" s="189" t="s">
        <v>433</v>
      </c>
      <c r="H216" s="190">
        <v>11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0.01749587</v>
      </c>
      <c r="R216" s="196">
        <f>Q216*H216</f>
        <v>0.19245456999999999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3047</v>
      </c>
    </row>
    <row r="217" s="2" customFormat="1" ht="21.75" customHeight="1">
      <c r="A217" s="34"/>
      <c r="B217" s="185"/>
      <c r="C217" s="200" t="s">
        <v>1251</v>
      </c>
      <c r="D217" s="200" t="s">
        <v>353</v>
      </c>
      <c r="E217" s="201" t="s">
        <v>3048</v>
      </c>
      <c r="F217" s="202" t="s">
        <v>3049</v>
      </c>
      <c r="G217" s="203" t="s">
        <v>433</v>
      </c>
      <c r="H217" s="204">
        <v>1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0.014</v>
      </c>
      <c r="R217" s="196">
        <f>Q217*H217</f>
        <v>0.014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271</v>
      </c>
      <c r="AT217" s="198" t="s">
        <v>353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3050</v>
      </c>
    </row>
    <row r="218" s="2" customFormat="1" ht="21.75" customHeight="1">
      <c r="A218" s="34"/>
      <c r="B218" s="185"/>
      <c r="C218" s="200" t="s">
        <v>1255</v>
      </c>
      <c r="D218" s="200" t="s">
        <v>353</v>
      </c>
      <c r="E218" s="201" t="s">
        <v>3051</v>
      </c>
      <c r="F218" s="202" t="s">
        <v>3052</v>
      </c>
      <c r="G218" s="203" t="s">
        <v>433</v>
      </c>
      <c r="H218" s="204">
        <v>2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0.014</v>
      </c>
      <c r="R218" s="196">
        <f>Q218*H218</f>
        <v>0.028000000000000001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271</v>
      </c>
      <c r="AT218" s="198" t="s">
        <v>353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3053</v>
      </c>
    </row>
    <row r="219" s="2" customFormat="1" ht="21.75" customHeight="1">
      <c r="A219" s="34"/>
      <c r="B219" s="185"/>
      <c r="C219" s="200" t="s">
        <v>1259</v>
      </c>
      <c r="D219" s="200" t="s">
        <v>353</v>
      </c>
      <c r="E219" s="201" t="s">
        <v>3054</v>
      </c>
      <c r="F219" s="202" t="s">
        <v>3055</v>
      </c>
      <c r="G219" s="203" t="s">
        <v>433</v>
      </c>
      <c r="H219" s="204">
        <v>2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0.010800000000000001</v>
      </c>
      <c r="R219" s="196">
        <f>Q219*H219</f>
        <v>0.021600000000000001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271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3056</v>
      </c>
    </row>
    <row r="220" s="2" customFormat="1" ht="21.75" customHeight="1">
      <c r="A220" s="34"/>
      <c r="B220" s="185"/>
      <c r="C220" s="200" t="s">
        <v>1263</v>
      </c>
      <c r="D220" s="200" t="s">
        <v>353</v>
      </c>
      <c r="E220" s="201" t="s">
        <v>3057</v>
      </c>
      <c r="F220" s="202" t="s">
        <v>3058</v>
      </c>
      <c r="G220" s="203" t="s">
        <v>433</v>
      </c>
      <c r="H220" s="204">
        <v>2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0.010800000000000001</v>
      </c>
      <c r="R220" s="196">
        <f>Q220*H220</f>
        <v>0.021600000000000001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271</v>
      </c>
      <c r="AT220" s="198" t="s">
        <v>353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3059</v>
      </c>
    </row>
    <row r="221" s="2" customFormat="1" ht="21.75" customHeight="1">
      <c r="A221" s="34"/>
      <c r="B221" s="185"/>
      <c r="C221" s="200" t="s">
        <v>1265</v>
      </c>
      <c r="D221" s="200" t="s">
        <v>353</v>
      </c>
      <c r="E221" s="201" t="s">
        <v>3060</v>
      </c>
      <c r="F221" s="202" t="s">
        <v>3061</v>
      </c>
      <c r="G221" s="203" t="s">
        <v>433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0.0143</v>
      </c>
      <c r="R221" s="196">
        <f>Q221*H221</f>
        <v>0.0143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271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3062</v>
      </c>
    </row>
    <row r="222" s="2" customFormat="1" ht="21.75" customHeight="1">
      <c r="A222" s="34"/>
      <c r="B222" s="185"/>
      <c r="C222" s="200" t="s">
        <v>1269</v>
      </c>
      <c r="D222" s="200" t="s">
        <v>353</v>
      </c>
      <c r="E222" s="201" t="s">
        <v>3063</v>
      </c>
      <c r="F222" s="202" t="s">
        <v>3064</v>
      </c>
      <c r="G222" s="203" t="s">
        <v>433</v>
      </c>
      <c r="H222" s="204">
        <v>2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0.0143</v>
      </c>
      <c r="R222" s="196">
        <f>Q222*H222</f>
        <v>0.0286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271</v>
      </c>
      <c r="AT222" s="198" t="s">
        <v>353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3065</v>
      </c>
    </row>
    <row r="223" s="2" customFormat="1" ht="21.75" customHeight="1">
      <c r="A223" s="34"/>
      <c r="B223" s="185"/>
      <c r="C223" s="200" t="s">
        <v>1274</v>
      </c>
      <c r="D223" s="200" t="s">
        <v>353</v>
      </c>
      <c r="E223" s="201" t="s">
        <v>3066</v>
      </c>
      <c r="F223" s="202" t="s">
        <v>3067</v>
      </c>
      <c r="G223" s="203" t="s">
        <v>433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0.0146</v>
      </c>
      <c r="R223" s="196">
        <f>Q223*H223</f>
        <v>0.0146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271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3068</v>
      </c>
    </row>
    <row r="224" s="12" customFormat="1" ht="22.8" customHeight="1">
      <c r="A224" s="12"/>
      <c r="B224" s="172"/>
      <c r="C224" s="12"/>
      <c r="D224" s="173" t="s">
        <v>74</v>
      </c>
      <c r="E224" s="183" t="s">
        <v>274</v>
      </c>
      <c r="F224" s="183" t="s">
        <v>2736</v>
      </c>
      <c r="G224" s="12"/>
      <c r="H224" s="12"/>
      <c r="I224" s="175"/>
      <c r="J224" s="184">
        <f>BK224</f>
        <v>0</v>
      </c>
      <c r="K224" s="12"/>
      <c r="L224" s="172"/>
      <c r="M224" s="177"/>
      <c r="N224" s="178"/>
      <c r="O224" s="178"/>
      <c r="P224" s="179">
        <f>SUM(P225:P233)</f>
        <v>0</v>
      </c>
      <c r="Q224" s="178"/>
      <c r="R224" s="179">
        <f>SUM(R225:R233)</f>
        <v>3.6227029549999994</v>
      </c>
      <c r="S224" s="178"/>
      <c r="T224" s="180">
        <f>SUM(T225:T233)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3" t="s">
        <v>82</v>
      </c>
      <c r="AT224" s="181" t="s">
        <v>74</v>
      </c>
      <c r="AU224" s="181" t="s">
        <v>82</v>
      </c>
      <c r="AY224" s="173" t="s">
        <v>317</v>
      </c>
      <c r="BK224" s="182">
        <f>SUM(BK225:BK233)</f>
        <v>0</v>
      </c>
    </row>
    <row r="225" s="2" customFormat="1" ht="24.15" customHeight="1">
      <c r="A225" s="34"/>
      <c r="B225" s="185"/>
      <c r="C225" s="186" t="s">
        <v>1278</v>
      </c>
      <c r="D225" s="186" t="s">
        <v>319</v>
      </c>
      <c r="E225" s="187" t="s">
        <v>3069</v>
      </c>
      <c r="F225" s="188" t="s">
        <v>3070</v>
      </c>
      <c r="G225" s="189" t="s">
        <v>375</v>
      </c>
      <c r="H225" s="190">
        <v>208.69999999999999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0.01653</v>
      </c>
      <c r="R225" s="196">
        <f>Q225*H225</f>
        <v>3.4498109999999995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3071</v>
      </c>
    </row>
    <row r="226" s="2" customFormat="1" ht="24.15" customHeight="1">
      <c r="A226" s="34"/>
      <c r="B226" s="185"/>
      <c r="C226" s="186" t="s">
        <v>1282</v>
      </c>
      <c r="D226" s="186" t="s">
        <v>319</v>
      </c>
      <c r="E226" s="187" t="s">
        <v>3072</v>
      </c>
      <c r="F226" s="188" t="s">
        <v>3073</v>
      </c>
      <c r="G226" s="189" t="s">
        <v>375</v>
      </c>
      <c r="H226" s="190">
        <v>208.69999999999999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259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3074</v>
      </c>
    </row>
    <row r="227" s="2" customFormat="1" ht="37.8" customHeight="1">
      <c r="A227" s="34"/>
      <c r="B227" s="185"/>
      <c r="C227" s="186" t="s">
        <v>1286</v>
      </c>
      <c r="D227" s="186" t="s">
        <v>319</v>
      </c>
      <c r="E227" s="187" t="s">
        <v>3075</v>
      </c>
      <c r="F227" s="188" t="s">
        <v>3076</v>
      </c>
      <c r="G227" s="189" t="s">
        <v>375</v>
      </c>
      <c r="H227" s="190">
        <v>208.69999999999999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3077</v>
      </c>
    </row>
    <row r="228" s="2" customFormat="1" ht="24.15" customHeight="1">
      <c r="A228" s="34"/>
      <c r="B228" s="185"/>
      <c r="C228" s="186" t="s">
        <v>1290</v>
      </c>
      <c r="D228" s="186" t="s">
        <v>319</v>
      </c>
      <c r="E228" s="187" t="s">
        <v>3078</v>
      </c>
      <c r="F228" s="188" t="s">
        <v>3079</v>
      </c>
      <c r="G228" s="189" t="s">
        <v>375</v>
      </c>
      <c r="H228" s="190">
        <v>102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0.0015299999999999999</v>
      </c>
      <c r="R228" s="196">
        <f>Q228*H228</f>
        <v>0.15605999999999998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3080</v>
      </c>
    </row>
    <row r="229" s="2" customFormat="1" ht="16.5" customHeight="1">
      <c r="A229" s="34"/>
      <c r="B229" s="185"/>
      <c r="C229" s="186" t="s">
        <v>1294</v>
      </c>
      <c r="D229" s="186" t="s">
        <v>319</v>
      </c>
      <c r="E229" s="187" t="s">
        <v>3081</v>
      </c>
      <c r="F229" s="188" t="s">
        <v>3082</v>
      </c>
      <c r="G229" s="189" t="s">
        <v>375</v>
      </c>
      <c r="H229" s="190">
        <v>208.69999999999999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5.4939999999999999E-05</v>
      </c>
      <c r="R229" s="196">
        <f>Q229*H229</f>
        <v>0.011465978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259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3083</v>
      </c>
    </row>
    <row r="230" s="2" customFormat="1" ht="16.5" customHeight="1">
      <c r="A230" s="34"/>
      <c r="B230" s="185"/>
      <c r="C230" s="186" t="s">
        <v>1298</v>
      </c>
      <c r="D230" s="186" t="s">
        <v>319</v>
      </c>
      <c r="E230" s="187" t="s">
        <v>3084</v>
      </c>
      <c r="F230" s="188" t="s">
        <v>3085</v>
      </c>
      <c r="G230" s="189" t="s">
        <v>375</v>
      </c>
      <c r="H230" s="190">
        <v>208.69999999999999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3086</v>
      </c>
    </row>
    <row r="231" s="2" customFormat="1" ht="24.15" customHeight="1">
      <c r="A231" s="34"/>
      <c r="B231" s="185"/>
      <c r="C231" s="186" t="s">
        <v>1303</v>
      </c>
      <c r="D231" s="186" t="s">
        <v>319</v>
      </c>
      <c r="E231" s="187" t="s">
        <v>3087</v>
      </c>
      <c r="F231" s="188" t="s">
        <v>3088</v>
      </c>
      <c r="G231" s="189" t="s">
        <v>375</v>
      </c>
      <c r="H231" s="190">
        <v>10.666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3.4499999999999998E-05</v>
      </c>
      <c r="R231" s="196">
        <f>Q231*H231</f>
        <v>0.00036797700000000002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259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3089</v>
      </c>
    </row>
    <row r="232" s="2" customFormat="1" ht="16.5" customHeight="1">
      <c r="A232" s="34"/>
      <c r="B232" s="185"/>
      <c r="C232" s="186" t="s">
        <v>1307</v>
      </c>
      <c r="D232" s="186" t="s">
        <v>319</v>
      </c>
      <c r="E232" s="187" t="s">
        <v>3090</v>
      </c>
      <c r="F232" s="188" t="s">
        <v>3091</v>
      </c>
      <c r="G232" s="189" t="s">
        <v>375</v>
      </c>
      <c r="H232" s="190">
        <v>102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4.8999999999999998E-05</v>
      </c>
      <c r="R232" s="196">
        <f>Q232*H232</f>
        <v>0.0049979999999999998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259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3092</v>
      </c>
    </row>
    <row r="233" s="2" customFormat="1" ht="24.15" customHeight="1">
      <c r="A233" s="34"/>
      <c r="B233" s="185"/>
      <c r="C233" s="186" t="s">
        <v>1312</v>
      </c>
      <c r="D233" s="186" t="s">
        <v>319</v>
      </c>
      <c r="E233" s="187" t="s">
        <v>2799</v>
      </c>
      <c r="F233" s="188" t="s">
        <v>2800</v>
      </c>
      <c r="G233" s="189" t="s">
        <v>375</v>
      </c>
      <c r="H233" s="190">
        <v>102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259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3093</v>
      </c>
    </row>
    <row r="234" s="12" customFormat="1" ht="22.8" customHeight="1">
      <c r="A234" s="12"/>
      <c r="B234" s="172"/>
      <c r="C234" s="12"/>
      <c r="D234" s="173" t="s">
        <v>74</v>
      </c>
      <c r="E234" s="183" t="s">
        <v>589</v>
      </c>
      <c r="F234" s="183" t="s">
        <v>2741</v>
      </c>
      <c r="G234" s="12"/>
      <c r="H234" s="12"/>
      <c r="I234" s="175"/>
      <c r="J234" s="184">
        <f>BK234</f>
        <v>0</v>
      </c>
      <c r="K234" s="12"/>
      <c r="L234" s="172"/>
      <c r="M234" s="177"/>
      <c r="N234" s="178"/>
      <c r="O234" s="178"/>
      <c r="P234" s="179">
        <f>P235</f>
        <v>0</v>
      </c>
      <c r="Q234" s="178"/>
      <c r="R234" s="179">
        <f>R235</f>
        <v>0</v>
      </c>
      <c r="S234" s="178"/>
      <c r="T234" s="180">
        <f>T235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73" t="s">
        <v>82</v>
      </c>
      <c r="AT234" s="181" t="s">
        <v>74</v>
      </c>
      <c r="AU234" s="181" t="s">
        <v>82</v>
      </c>
      <c r="AY234" s="173" t="s">
        <v>317</v>
      </c>
      <c r="BK234" s="182">
        <f>BK235</f>
        <v>0</v>
      </c>
    </row>
    <row r="235" s="2" customFormat="1" ht="24.15" customHeight="1">
      <c r="A235" s="34"/>
      <c r="B235" s="185"/>
      <c r="C235" s="186" t="s">
        <v>1316</v>
      </c>
      <c r="D235" s="186" t="s">
        <v>319</v>
      </c>
      <c r="E235" s="187" t="s">
        <v>2802</v>
      </c>
      <c r="F235" s="188" t="s">
        <v>2803</v>
      </c>
      <c r="G235" s="189" t="s">
        <v>356</v>
      </c>
      <c r="H235" s="190">
        <v>213.702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3094</v>
      </c>
    </row>
    <row r="236" s="12" customFormat="1" ht="25.92" customHeight="1">
      <c r="A236" s="12"/>
      <c r="B236" s="172"/>
      <c r="C236" s="12"/>
      <c r="D236" s="173" t="s">
        <v>74</v>
      </c>
      <c r="E236" s="174" t="s">
        <v>2372</v>
      </c>
      <c r="F236" s="174" t="s">
        <v>2373</v>
      </c>
      <c r="G236" s="12"/>
      <c r="H236" s="12"/>
      <c r="I236" s="175"/>
      <c r="J236" s="176">
        <f>BK236</f>
        <v>0</v>
      </c>
      <c r="K236" s="12"/>
      <c r="L236" s="172"/>
      <c r="M236" s="177"/>
      <c r="N236" s="178"/>
      <c r="O236" s="178"/>
      <c r="P236" s="179">
        <f>P237+P253+P282+P298+P305+P317+P324+P327+P345+P350+P357+P359</f>
        <v>0</v>
      </c>
      <c r="Q236" s="178"/>
      <c r="R236" s="179">
        <f>R237+R253+R282+R298+R305+R317+R324+R327+R345+R350+R357+R359</f>
        <v>127.7063907993</v>
      </c>
      <c r="S236" s="178"/>
      <c r="T236" s="180">
        <f>T237+T253+T282+T298+T305+T317+T324+T327+T345+T350+T357+T359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3" t="s">
        <v>87</v>
      </c>
      <c r="AT236" s="181" t="s">
        <v>74</v>
      </c>
      <c r="AU236" s="181" t="s">
        <v>75</v>
      </c>
      <c r="AY236" s="173" t="s">
        <v>317</v>
      </c>
      <c r="BK236" s="182">
        <f>BK237+BK253+BK282+BK298+BK305+BK317+BK324+BK327+BK345+BK350+BK357+BK359</f>
        <v>0</v>
      </c>
    </row>
    <row r="237" s="12" customFormat="1" ht="22.8" customHeight="1">
      <c r="A237" s="12"/>
      <c r="B237" s="172"/>
      <c r="C237" s="12"/>
      <c r="D237" s="173" t="s">
        <v>74</v>
      </c>
      <c r="E237" s="183" t="s">
        <v>603</v>
      </c>
      <c r="F237" s="183" t="s">
        <v>2805</v>
      </c>
      <c r="G237" s="12"/>
      <c r="H237" s="12"/>
      <c r="I237" s="175"/>
      <c r="J237" s="184">
        <f>BK237</f>
        <v>0</v>
      </c>
      <c r="K237" s="12"/>
      <c r="L237" s="172"/>
      <c r="M237" s="177"/>
      <c r="N237" s="178"/>
      <c r="O237" s="178"/>
      <c r="P237" s="179">
        <f>SUM(P238:P252)</f>
        <v>0</v>
      </c>
      <c r="Q237" s="178"/>
      <c r="R237" s="179">
        <f>SUM(R238:R252)</f>
        <v>1.2727688986000001</v>
      </c>
      <c r="S237" s="178"/>
      <c r="T237" s="180">
        <f>SUM(T238:T252)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73" t="s">
        <v>87</v>
      </c>
      <c r="AT237" s="181" t="s">
        <v>74</v>
      </c>
      <c r="AU237" s="181" t="s">
        <v>82</v>
      </c>
      <c r="AY237" s="173" t="s">
        <v>317</v>
      </c>
      <c r="BK237" s="182">
        <f>SUM(BK238:BK252)</f>
        <v>0</v>
      </c>
    </row>
    <row r="238" s="2" customFormat="1" ht="24.15" customHeight="1">
      <c r="A238" s="34"/>
      <c r="B238" s="185"/>
      <c r="C238" s="186" t="s">
        <v>1320</v>
      </c>
      <c r="D238" s="186" t="s">
        <v>319</v>
      </c>
      <c r="E238" s="187" t="s">
        <v>3095</v>
      </c>
      <c r="F238" s="188" t="s">
        <v>3096</v>
      </c>
      <c r="G238" s="189" t="s">
        <v>375</v>
      </c>
      <c r="H238" s="190">
        <v>120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3097</v>
      </c>
    </row>
    <row r="239" s="2" customFormat="1" ht="16.5" customHeight="1">
      <c r="A239" s="34"/>
      <c r="B239" s="185"/>
      <c r="C239" s="200" t="s">
        <v>1324</v>
      </c>
      <c r="D239" s="200" t="s">
        <v>353</v>
      </c>
      <c r="E239" s="201" t="s">
        <v>3098</v>
      </c>
      <c r="F239" s="202" t="s">
        <v>3099</v>
      </c>
      <c r="G239" s="203" t="s">
        <v>356</v>
      </c>
      <c r="H239" s="204">
        <v>0.035999999999999997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1</v>
      </c>
      <c r="R239" s="196">
        <f>Q239*H239</f>
        <v>0.035999999999999997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3100</v>
      </c>
    </row>
    <row r="240" s="2" customFormat="1" ht="24.15" customHeight="1">
      <c r="A240" s="34"/>
      <c r="B240" s="185"/>
      <c r="C240" s="186" t="s">
        <v>1328</v>
      </c>
      <c r="D240" s="186" t="s">
        <v>319</v>
      </c>
      <c r="E240" s="187" t="s">
        <v>3101</v>
      </c>
      <c r="F240" s="188" t="s">
        <v>3102</v>
      </c>
      <c r="G240" s="189" t="s">
        <v>375</v>
      </c>
      <c r="H240" s="190">
        <v>62.609999999999999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3103</v>
      </c>
    </row>
    <row r="241" s="2" customFormat="1" ht="16.5" customHeight="1">
      <c r="A241" s="34"/>
      <c r="B241" s="185"/>
      <c r="C241" s="200" t="s">
        <v>1330</v>
      </c>
      <c r="D241" s="200" t="s">
        <v>353</v>
      </c>
      <c r="E241" s="201" t="s">
        <v>3098</v>
      </c>
      <c r="F241" s="202" t="s">
        <v>3099</v>
      </c>
      <c r="G241" s="203" t="s">
        <v>356</v>
      </c>
      <c r="H241" s="204">
        <v>0.021999999999999999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1</v>
      </c>
      <c r="R241" s="196">
        <f>Q241*H241</f>
        <v>0.021999999999999999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3104</v>
      </c>
    </row>
    <row r="242" s="2" customFormat="1" ht="24.15" customHeight="1">
      <c r="A242" s="34"/>
      <c r="B242" s="185"/>
      <c r="C242" s="186" t="s">
        <v>1334</v>
      </c>
      <c r="D242" s="186" t="s">
        <v>319</v>
      </c>
      <c r="E242" s="187" t="s">
        <v>3105</v>
      </c>
      <c r="F242" s="188" t="s">
        <v>3106</v>
      </c>
      <c r="G242" s="189" t="s">
        <v>375</v>
      </c>
      <c r="H242" s="190">
        <v>21.66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0.00075000000000000002</v>
      </c>
      <c r="R242" s="196">
        <f>Q242*H242</f>
        <v>0.016244999999999999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3107</v>
      </c>
    </row>
    <row r="243" s="2" customFormat="1" ht="37.8" customHeight="1">
      <c r="A243" s="34"/>
      <c r="B243" s="185"/>
      <c r="C243" s="200" t="s">
        <v>1336</v>
      </c>
      <c r="D243" s="200" t="s">
        <v>353</v>
      </c>
      <c r="E243" s="201" t="s">
        <v>3108</v>
      </c>
      <c r="F243" s="202" t="s">
        <v>3109</v>
      </c>
      <c r="G243" s="203" t="s">
        <v>375</v>
      </c>
      <c r="H243" s="204">
        <v>24.908999999999999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0.002</v>
      </c>
      <c r="R243" s="196">
        <f>Q243*H243</f>
        <v>0.049818000000000001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529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3110</v>
      </c>
    </row>
    <row r="244" s="2" customFormat="1" ht="16.5" customHeight="1">
      <c r="A244" s="34"/>
      <c r="B244" s="185"/>
      <c r="C244" s="200" t="s">
        <v>1340</v>
      </c>
      <c r="D244" s="200" t="s">
        <v>353</v>
      </c>
      <c r="E244" s="201" t="s">
        <v>3111</v>
      </c>
      <c r="F244" s="202" t="s">
        <v>3112</v>
      </c>
      <c r="G244" s="203" t="s">
        <v>433</v>
      </c>
      <c r="H244" s="204">
        <v>18.050000000000001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529</v>
      </c>
      <c r="AT244" s="198" t="s">
        <v>353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372</v>
      </c>
      <c r="BM244" s="198" t="s">
        <v>3113</v>
      </c>
    </row>
    <row r="245" s="2" customFormat="1">
      <c r="A245" s="34"/>
      <c r="B245" s="35"/>
      <c r="C245" s="34"/>
      <c r="D245" s="216" t="s">
        <v>484</v>
      </c>
      <c r="E245" s="34"/>
      <c r="F245" s="217" t="s">
        <v>3114</v>
      </c>
      <c r="G245" s="34"/>
      <c r="H245" s="34"/>
      <c r="I245" s="218"/>
      <c r="J245" s="34"/>
      <c r="K245" s="34"/>
      <c r="L245" s="35"/>
      <c r="M245" s="219"/>
      <c r="N245" s="220"/>
      <c r="O245" s="78"/>
      <c r="P245" s="78"/>
      <c r="Q245" s="78"/>
      <c r="R245" s="78"/>
      <c r="S245" s="78"/>
      <c r="T245" s="79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T245" s="15" t="s">
        <v>484</v>
      </c>
      <c r="AU245" s="15" t="s">
        <v>87</v>
      </c>
    </row>
    <row r="246" s="2" customFormat="1" ht="24.15" customHeight="1">
      <c r="A246" s="34"/>
      <c r="B246" s="185"/>
      <c r="C246" s="186" t="s">
        <v>1344</v>
      </c>
      <c r="D246" s="186" t="s">
        <v>319</v>
      </c>
      <c r="E246" s="187" t="s">
        <v>3115</v>
      </c>
      <c r="F246" s="188" t="s">
        <v>3116</v>
      </c>
      <c r="G246" s="189" t="s">
        <v>375</v>
      </c>
      <c r="H246" s="190">
        <v>120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0.00054226000000000003</v>
      </c>
      <c r="R246" s="196">
        <f>Q246*H246</f>
        <v>0.06507120000000001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372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3117</v>
      </c>
    </row>
    <row r="247" s="2" customFormat="1" ht="24.15" customHeight="1">
      <c r="A247" s="34"/>
      <c r="B247" s="185"/>
      <c r="C247" s="200" t="s">
        <v>1347</v>
      </c>
      <c r="D247" s="200" t="s">
        <v>353</v>
      </c>
      <c r="E247" s="201" t="s">
        <v>3118</v>
      </c>
      <c r="F247" s="202" t="s">
        <v>3119</v>
      </c>
      <c r="G247" s="203" t="s">
        <v>375</v>
      </c>
      <c r="H247" s="204">
        <v>138</v>
      </c>
      <c r="I247" s="205"/>
      <c r="J247" s="206">
        <f>ROUND(I247*H247,2)</f>
        <v>0</v>
      </c>
      <c r="K247" s="207"/>
      <c r="L247" s="208"/>
      <c r="M247" s="209" t="s">
        <v>1</v>
      </c>
      <c r="N247" s="210" t="s">
        <v>41</v>
      </c>
      <c r="O247" s="78"/>
      <c r="P247" s="196">
        <f>O247*H247</f>
        <v>0</v>
      </c>
      <c r="Q247" s="196">
        <v>0.0042500000000000003</v>
      </c>
      <c r="R247" s="196">
        <f>Q247*H247</f>
        <v>0.58650000000000002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529</v>
      </c>
      <c r="AT247" s="198" t="s">
        <v>353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3120</v>
      </c>
    </row>
    <row r="248" s="2" customFormat="1" ht="24.15" customHeight="1">
      <c r="A248" s="34"/>
      <c r="B248" s="185"/>
      <c r="C248" s="186" t="s">
        <v>1349</v>
      </c>
      <c r="D248" s="186" t="s">
        <v>319</v>
      </c>
      <c r="E248" s="187" t="s">
        <v>3121</v>
      </c>
      <c r="F248" s="188" t="s">
        <v>3122</v>
      </c>
      <c r="G248" s="189" t="s">
        <v>375</v>
      </c>
      <c r="H248" s="190">
        <v>62.609999999999999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0.00054226000000000003</v>
      </c>
      <c r="R248" s="196">
        <f>Q248*H248</f>
        <v>0.033950898600000001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3123</v>
      </c>
    </row>
    <row r="249" s="2" customFormat="1" ht="24.15" customHeight="1">
      <c r="A249" s="34"/>
      <c r="B249" s="185"/>
      <c r="C249" s="200" t="s">
        <v>1353</v>
      </c>
      <c r="D249" s="200" t="s">
        <v>353</v>
      </c>
      <c r="E249" s="201" t="s">
        <v>3118</v>
      </c>
      <c r="F249" s="202" t="s">
        <v>3119</v>
      </c>
      <c r="G249" s="203" t="s">
        <v>375</v>
      </c>
      <c r="H249" s="204">
        <v>75.132000000000005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0.0042500000000000003</v>
      </c>
      <c r="R249" s="196">
        <f>Q249*H249</f>
        <v>0.31931100000000007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529</v>
      </c>
      <c r="AT249" s="198" t="s">
        <v>353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3124</v>
      </c>
    </row>
    <row r="250" s="2" customFormat="1" ht="44.25" customHeight="1">
      <c r="A250" s="34"/>
      <c r="B250" s="185"/>
      <c r="C250" s="186" t="s">
        <v>1357</v>
      </c>
      <c r="D250" s="186" t="s">
        <v>319</v>
      </c>
      <c r="E250" s="187" t="s">
        <v>3125</v>
      </c>
      <c r="F250" s="188" t="s">
        <v>3126</v>
      </c>
      <c r="G250" s="189" t="s">
        <v>375</v>
      </c>
      <c r="H250" s="190">
        <v>14.300000000000001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0.0045300000000000002</v>
      </c>
      <c r="R250" s="196">
        <f>Q250*H250</f>
        <v>0.064779000000000003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3127</v>
      </c>
    </row>
    <row r="251" s="2" customFormat="1" ht="44.25" customHeight="1">
      <c r="A251" s="34"/>
      <c r="B251" s="185"/>
      <c r="C251" s="186" t="s">
        <v>1361</v>
      </c>
      <c r="D251" s="186" t="s">
        <v>319</v>
      </c>
      <c r="E251" s="187" t="s">
        <v>3128</v>
      </c>
      <c r="F251" s="188" t="s">
        <v>3129</v>
      </c>
      <c r="G251" s="189" t="s">
        <v>375</v>
      </c>
      <c r="H251" s="190">
        <v>17.460000000000001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0.0045300000000000002</v>
      </c>
      <c r="R251" s="196">
        <f>Q251*H251</f>
        <v>0.079093800000000006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3130</v>
      </c>
    </row>
    <row r="252" s="2" customFormat="1" ht="24.15" customHeight="1">
      <c r="A252" s="34"/>
      <c r="B252" s="185"/>
      <c r="C252" s="186" t="s">
        <v>1365</v>
      </c>
      <c r="D252" s="186" t="s">
        <v>319</v>
      </c>
      <c r="E252" s="187" t="s">
        <v>2809</v>
      </c>
      <c r="F252" s="188" t="s">
        <v>2810</v>
      </c>
      <c r="G252" s="189" t="s">
        <v>652</v>
      </c>
      <c r="H252" s="223"/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372</v>
      </c>
      <c r="AT252" s="198" t="s">
        <v>319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3131</v>
      </c>
    </row>
    <row r="253" s="12" customFormat="1" ht="22.8" customHeight="1">
      <c r="A253" s="12"/>
      <c r="B253" s="172"/>
      <c r="C253" s="12"/>
      <c r="D253" s="173" t="s">
        <v>74</v>
      </c>
      <c r="E253" s="183" t="s">
        <v>1310</v>
      </c>
      <c r="F253" s="183" t="s">
        <v>3132</v>
      </c>
      <c r="G253" s="12"/>
      <c r="H253" s="12"/>
      <c r="I253" s="175"/>
      <c r="J253" s="184">
        <f>BK253</f>
        <v>0</v>
      </c>
      <c r="K253" s="12"/>
      <c r="L253" s="172"/>
      <c r="M253" s="177"/>
      <c r="N253" s="178"/>
      <c r="O253" s="178"/>
      <c r="P253" s="179">
        <f>SUM(P254:P281)</f>
        <v>0</v>
      </c>
      <c r="Q253" s="178"/>
      <c r="R253" s="179">
        <f>SUM(R254:R281)</f>
        <v>17.130055726600006</v>
      </c>
      <c r="S253" s="178"/>
      <c r="T253" s="180">
        <f>SUM(T254:T281)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3" t="s">
        <v>87</v>
      </c>
      <c r="AT253" s="181" t="s">
        <v>74</v>
      </c>
      <c r="AU253" s="181" t="s">
        <v>82</v>
      </c>
      <c r="AY253" s="173" t="s">
        <v>317</v>
      </c>
      <c r="BK253" s="182">
        <f>SUM(BK254:BK281)</f>
        <v>0</v>
      </c>
    </row>
    <row r="254" s="2" customFormat="1" ht="24.15" customHeight="1">
      <c r="A254" s="34"/>
      <c r="B254" s="185"/>
      <c r="C254" s="186" t="s">
        <v>1369</v>
      </c>
      <c r="D254" s="186" t="s">
        <v>319</v>
      </c>
      <c r="E254" s="187" t="s">
        <v>3133</v>
      </c>
      <c r="F254" s="188" t="s">
        <v>2859</v>
      </c>
      <c r="G254" s="189" t="s">
        <v>452</v>
      </c>
      <c r="H254" s="190">
        <v>56.600000000000001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3134</v>
      </c>
    </row>
    <row r="255" s="2" customFormat="1" ht="24.15" customHeight="1">
      <c r="A255" s="34"/>
      <c r="B255" s="185"/>
      <c r="C255" s="186" t="s">
        <v>1373</v>
      </c>
      <c r="D255" s="186" t="s">
        <v>319</v>
      </c>
      <c r="E255" s="187" t="s">
        <v>3135</v>
      </c>
      <c r="F255" s="188" t="s">
        <v>3136</v>
      </c>
      <c r="G255" s="189" t="s">
        <v>375</v>
      </c>
      <c r="H255" s="190">
        <v>147.66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8.0000000000000007E-05</v>
      </c>
      <c r="R255" s="196">
        <f>Q255*H255</f>
        <v>0.0118128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3137</v>
      </c>
    </row>
    <row r="256" s="2" customFormat="1" ht="24.15" customHeight="1">
      <c r="A256" s="34"/>
      <c r="B256" s="185"/>
      <c r="C256" s="200" t="s">
        <v>1377</v>
      </c>
      <c r="D256" s="200" t="s">
        <v>353</v>
      </c>
      <c r="E256" s="201" t="s">
        <v>3138</v>
      </c>
      <c r="F256" s="202" t="s">
        <v>3139</v>
      </c>
      <c r="G256" s="203" t="s">
        <v>375</v>
      </c>
      <c r="H256" s="204">
        <v>169.809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0.0022000000000000001</v>
      </c>
      <c r="R256" s="196">
        <f>Q256*H256</f>
        <v>0.37357980000000002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3140</v>
      </c>
    </row>
    <row r="257" s="2" customFormat="1" ht="21.75" customHeight="1">
      <c r="A257" s="34"/>
      <c r="B257" s="185"/>
      <c r="C257" s="200" t="s">
        <v>589</v>
      </c>
      <c r="D257" s="200" t="s">
        <v>353</v>
      </c>
      <c r="E257" s="201" t="s">
        <v>3141</v>
      </c>
      <c r="F257" s="202" t="s">
        <v>3142</v>
      </c>
      <c r="G257" s="203" t="s">
        <v>433</v>
      </c>
      <c r="H257" s="204">
        <v>463.65199999999999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0.00014999999999999999</v>
      </c>
      <c r="R257" s="196">
        <f>Q257*H257</f>
        <v>0.069547799999999993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3143</v>
      </c>
    </row>
    <row r="258" s="2" customFormat="1" ht="33" customHeight="1">
      <c r="A258" s="34"/>
      <c r="B258" s="185"/>
      <c r="C258" s="186" t="s">
        <v>1384</v>
      </c>
      <c r="D258" s="186" t="s">
        <v>319</v>
      </c>
      <c r="E258" s="187" t="s">
        <v>3144</v>
      </c>
      <c r="F258" s="188" t="s">
        <v>3145</v>
      </c>
      <c r="G258" s="189" t="s">
        <v>375</v>
      </c>
      <c r="H258" s="190">
        <v>127.49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3146</v>
      </c>
    </row>
    <row r="259" s="2" customFormat="1" ht="37.8" customHeight="1">
      <c r="A259" s="34"/>
      <c r="B259" s="185"/>
      <c r="C259" s="200" t="s">
        <v>1386</v>
      </c>
      <c r="D259" s="200" t="s">
        <v>353</v>
      </c>
      <c r="E259" s="201" t="s">
        <v>3147</v>
      </c>
      <c r="F259" s="202" t="s">
        <v>3148</v>
      </c>
      <c r="G259" s="203" t="s">
        <v>375</v>
      </c>
      <c r="H259" s="204">
        <v>146.614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0.0013500000000000001</v>
      </c>
      <c r="R259" s="196">
        <f>Q259*H259</f>
        <v>0.19792890000000002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3149</v>
      </c>
    </row>
    <row r="260" s="2" customFormat="1" ht="37.8" customHeight="1">
      <c r="A260" s="34"/>
      <c r="B260" s="185"/>
      <c r="C260" s="186" t="s">
        <v>1392</v>
      </c>
      <c r="D260" s="186" t="s">
        <v>319</v>
      </c>
      <c r="E260" s="187" t="s">
        <v>3150</v>
      </c>
      <c r="F260" s="188" t="s">
        <v>3151</v>
      </c>
      <c r="G260" s="189" t="s">
        <v>375</v>
      </c>
      <c r="H260" s="190">
        <v>147.66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3152</v>
      </c>
    </row>
    <row r="261" s="2" customFormat="1" ht="24.15" customHeight="1">
      <c r="A261" s="34"/>
      <c r="B261" s="185"/>
      <c r="C261" s="200" t="s">
        <v>1396</v>
      </c>
      <c r="D261" s="200" t="s">
        <v>353</v>
      </c>
      <c r="E261" s="201" t="s">
        <v>3153</v>
      </c>
      <c r="F261" s="202" t="s">
        <v>3154</v>
      </c>
      <c r="G261" s="203" t="s">
        <v>375</v>
      </c>
      <c r="H261" s="204">
        <v>169.809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0.00020000000000000001</v>
      </c>
      <c r="R261" s="196">
        <f>Q261*H261</f>
        <v>0.0339618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3155</v>
      </c>
    </row>
    <row r="262" s="2" customFormat="1" ht="24.15" customHeight="1">
      <c r="A262" s="34"/>
      <c r="B262" s="185"/>
      <c r="C262" s="186" t="s">
        <v>1400</v>
      </c>
      <c r="D262" s="186" t="s">
        <v>319</v>
      </c>
      <c r="E262" s="187" t="s">
        <v>3156</v>
      </c>
      <c r="F262" s="188" t="s">
        <v>3157</v>
      </c>
      <c r="G262" s="189" t="s">
        <v>433</v>
      </c>
      <c r="H262" s="190">
        <v>4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1.0000000000000001E-05</v>
      </c>
      <c r="R262" s="196">
        <f>Q262*H262</f>
        <v>4.0000000000000003E-05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3158</v>
      </c>
    </row>
    <row r="263" s="2" customFormat="1" ht="24.15" customHeight="1">
      <c r="A263" s="34"/>
      <c r="B263" s="185"/>
      <c r="C263" s="200" t="s">
        <v>1926</v>
      </c>
      <c r="D263" s="200" t="s">
        <v>353</v>
      </c>
      <c r="E263" s="201" t="s">
        <v>3159</v>
      </c>
      <c r="F263" s="202" t="s">
        <v>3160</v>
      </c>
      <c r="G263" s="203" t="s">
        <v>375</v>
      </c>
      <c r="H263" s="204">
        <v>0.16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0.0025600000000000002</v>
      </c>
      <c r="R263" s="196">
        <f>Q263*H263</f>
        <v>0.00040960000000000004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529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3161</v>
      </c>
    </row>
    <row r="264" s="2" customFormat="1" ht="44.25" customHeight="1">
      <c r="A264" s="34"/>
      <c r="B264" s="185"/>
      <c r="C264" s="186" t="s">
        <v>1930</v>
      </c>
      <c r="D264" s="186" t="s">
        <v>319</v>
      </c>
      <c r="E264" s="187" t="s">
        <v>3162</v>
      </c>
      <c r="F264" s="188" t="s">
        <v>3163</v>
      </c>
      <c r="G264" s="189" t="s">
        <v>452</v>
      </c>
      <c r="H264" s="190">
        <v>14.076000000000001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0.0020244400000000002</v>
      </c>
      <c r="R264" s="196">
        <f>Q264*H264</f>
        <v>0.028496017440000004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3164</v>
      </c>
    </row>
    <row r="265" s="2" customFormat="1" ht="24.15" customHeight="1">
      <c r="A265" s="34"/>
      <c r="B265" s="185"/>
      <c r="C265" s="200" t="s">
        <v>1934</v>
      </c>
      <c r="D265" s="200" t="s">
        <v>353</v>
      </c>
      <c r="E265" s="201" t="s">
        <v>3165</v>
      </c>
      <c r="F265" s="202" t="s">
        <v>3166</v>
      </c>
      <c r="G265" s="203" t="s">
        <v>433</v>
      </c>
      <c r="H265" s="204">
        <v>112.608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2.0000000000000002E-05</v>
      </c>
      <c r="R265" s="196">
        <f>Q265*H265</f>
        <v>0.0022521600000000004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3167</v>
      </c>
    </row>
    <row r="266" s="2" customFormat="1" ht="37.8" customHeight="1">
      <c r="A266" s="34"/>
      <c r="B266" s="185"/>
      <c r="C266" s="186" t="s">
        <v>1938</v>
      </c>
      <c r="D266" s="186" t="s">
        <v>319</v>
      </c>
      <c r="E266" s="187" t="s">
        <v>3168</v>
      </c>
      <c r="F266" s="188" t="s">
        <v>3169</v>
      </c>
      <c r="G266" s="189" t="s">
        <v>452</v>
      </c>
      <c r="H266" s="190">
        <v>21.827999999999999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0.0010829699999999999</v>
      </c>
      <c r="R266" s="196">
        <f>Q266*H266</f>
        <v>0.023639069159999998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3170</v>
      </c>
    </row>
    <row r="267" s="2" customFormat="1" ht="24.15" customHeight="1">
      <c r="A267" s="34"/>
      <c r="B267" s="185"/>
      <c r="C267" s="200" t="s">
        <v>1942</v>
      </c>
      <c r="D267" s="200" t="s">
        <v>353</v>
      </c>
      <c r="E267" s="201" t="s">
        <v>3165</v>
      </c>
      <c r="F267" s="202" t="s">
        <v>3166</v>
      </c>
      <c r="G267" s="203" t="s">
        <v>433</v>
      </c>
      <c r="H267" s="204">
        <v>174.624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2.0000000000000002E-05</v>
      </c>
      <c r="R267" s="196">
        <f>Q267*H267</f>
        <v>0.0034924800000000001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3171</v>
      </c>
    </row>
    <row r="268" s="2" customFormat="1" ht="37.8" customHeight="1">
      <c r="A268" s="34"/>
      <c r="B268" s="185"/>
      <c r="C268" s="186" t="s">
        <v>1946</v>
      </c>
      <c r="D268" s="186" t="s">
        <v>319</v>
      </c>
      <c r="E268" s="187" t="s">
        <v>3172</v>
      </c>
      <c r="F268" s="188" t="s">
        <v>3173</v>
      </c>
      <c r="G268" s="189" t="s">
        <v>452</v>
      </c>
      <c r="H268" s="190">
        <v>21.827999999999999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0.0012800000000000001</v>
      </c>
      <c r="R268" s="196">
        <f>Q268*H268</f>
        <v>0.027939840000000001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3174</v>
      </c>
    </row>
    <row r="269" s="2" customFormat="1" ht="24.15" customHeight="1">
      <c r="A269" s="34"/>
      <c r="B269" s="185"/>
      <c r="C269" s="200" t="s">
        <v>2161</v>
      </c>
      <c r="D269" s="200" t="s">
        <v>353</v>
      </c>
      <c r="E269" s="201" t="s">
        <v>3165</v>
      </c>
      <c r="F269" s="202" t="s">
        <v>3166</v>
      </c>
      <c r="G269" s="203" t="s">
        <v>433</v>
      </c>
      <c r="H269" s="204">
        <v>174.624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2.0000000000000002E-05</v>
      </c>
      <c r="R269" s="196">
        <f>Q269*H269</f>
        <v>0.0034924800000000001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3175</v>
      </c>
    </row>
    <row r="270" s="2" customFormat="1" ht="24.15" customHeight="1">
      <c r="A270" s="34"/>
      <c r="B270" s="185"/>
      <c r="C270" s="186" t="s">
        <v>2165</v>
      </c>
      <c r="D270" s="186" t="s">
        <v>319</v>
      </c>
      <c r="E270" s="187" t="s">
        <v>3176</v>
      </c>
      <c r="F270" s="188" t="s">
        <v>3177</v>
      </c>
      <c r="G270" s="189" t="s">
        <v>375</v>
      </c>
      <c r="H270" s="190">
        <v>147.66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3178</v>
      </c>
    </row>
    <row r="271" s="2" customFormat="1" ht="16.5" customHeight="1">
      <c r="A271" s="34"/>
      <c r="B271" s="185"/>
      <c r="C271" s="200" t="s">
        <v>2169</v>
      </c>
      <c r="D271" s="200" t="s">
        <v>353</v>
      </c>
      <c r="E271" s="201" t="s">
        <v>3179</v>
      </c>
      <c r="F271" s="202" t="s">
        <v>3180</v>
      </c>
      <c r="G271" s="203" t="s">
        <v>375</v>
      </c>
      <c r="H271" s="204">
        <v>169.809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0.00013999999999999999</v>
      </c>
      <c r="R271" s="196">
        <f>Q271*H271</f>
        <v>0.023773259999999997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529</v>
      </c>
      <c r="AT271" s="198" t="s">
        <v>353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3181</v>
      </c>
    </row>
    <row r="272" s="2" customFormat="1" ht="24.15" customHeight="1">
      <c r="A272" s="34"/>
      <c r="B272" s="185"/>
      <c r="C272" s="186" t="s">
        <v>2173</v>
      </c>
      <c r="D272" s="186" t="s">
        <v>319</v>
      </c>
      <c r="E272" s="187" t="s">
        <v>3182</v>
      </c>
      <c r="F272" s="188" t="s">
        <v>3183</v>
      </c>
      <c r="G272" s="189" t="s">
        <v>375</v>
      </c>
      <c r="H272" s="190">
        <v>127.49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3184</v>
      </c>
    </row>
    <row r="273" s="2" customFormat="1" ht="24.15" customHeight="1">
      <c r="A273" s="34"/>
      <c r="B273" s="185"/>
      <c r="C273" s="200" t="s">
        <v>2175</v>
      </c>
      <c r="D273" s="200" t="s">
        <v>353</v>
      </c>
      <c r="E273" s="201" t="s">
        <v>3185</v>
      </c>
      <c r="F273" s="202" t="s">
        <v>3186</v>
      </c>
      <c r="G273" s="203" t="s">
        <v>375</v>
      </c>
      <c r="H273" s="204">
        <v>146.614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0.00010000000000000001</v>
      </c>
      <c r="R273" s="196">
        <f>Q273*H273</f>
        <v>0.014661400000000002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3187</v>
      </c>
    </row>
    <row r="274" s="2" customFormat="1" ht="37.8" customHeight="1">
      <c r="A274" s="34"/>
      <c r="B274" s="185"/>
      <c r="C274" s="186" t="s">
        <v>2178</v>
      </c>
      <c r="D274" s="186" t="s">
        <v>319</v>
      </c>
      <c r="E274" s="187" t="s">
        <v>3188</v>
      </c>
      <c r="F274" s="188" t="s">
        <v>3189</v>
      </c>
      <c r="G274" s="189" t="s">
        <v>375</v>
      </c>
      <c r="H274" s="190">
        <v>127.49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372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372</v>
      </c>
      <c r="BM274" s="198" t="s">
        <v>3190</v>
      </c>
    </row>
    <row r="275" s="2" customFormat="1" ht="24.15" customHeight="1">
      <c r="A275" s="34"/>
      <c r="B275" s="185"/>
      <c r="C275" s="200" t="s">
        <v>2181</v>
      </c>
      <c r="D275" s="200" t="s">
        <v>353</v>
      </c>
      <c r="E275" s="201" t="s">
        <v>3191</v>
      </c>
      <c r="F275" s="202" t="s">
        <v>3192</v>
      </c>
      <c r="G275" s="203" t="s">
        <v>375</v>
      </c>
      <c r="H275" s="204">
        <v>146.614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0.00040000000000000002</v>
      </c>
      <c r="R275" s="196">
        <f>Q275*H275</f>
        <v>0.058645600000000006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529</v>
      </c>
      <c r="AT275" s="198" t="s">
        <v>353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3193</v>
      </c>
    </row>
    <row r="276" s="2" customFormat="1" ht="24.15" customHeight="1">
      <c r="A276" s="34"/>
      <c r="B276" s="185"/>
      <c r="C276" s="186" t="s">
        <v>2184</v>
      </c>
      <c r="D276" s="186" t="s">
        <v>319</v>
      </c>
      <c r="E276" s="187" t="s">
        <v>3194</v>
      </c>
      <c r="F276" s="188" t="s">
        <v>3195</v>
      </c>
      <c r="G276" s="189" t="s">
        <v>452</v>
      </c>
      <c r="H276" s="190">
        <v>110.8</v>
      </c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0.00084999999999999995</v>
      </c>
      <c r="R276" s="196">
        <f>Q276*H276</f>
        <v>0.094179999999999986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3196</v>
      </c>
    </row>
    <row r="277" s="2" customFormat="1" ht="33" customHeight="1">
      <c r="A277" s="34"/>
      <c r="B277" s="185"/>
      <c r="C277" s="200" t="s">
        <v>2188</v>
      </c>
      <c r="D277" s="200" t="s">
        <v>353</v>
      </c>
      <c r="E277" s="201" t="s">
        <v>3197</v>
      </c>
      <c r="F277" s="202" t="s">
        <v>3198</v>
      </c>
      <c r="G277" s="203" t="s">
        <v>452</v>
      </c>
      <c r="H277" s="204">
        <v>113.01600000000001</v>
      </c>
      <c r="I277" s="205"/>
      <c r="J277" s="206">
        <f>ROUND(I277*H277,2)</f>
        <v>0</v>
      </c>
      <c r="K277" s="207"/>
      <c r="L277" s="208"/>
      <c r="M277" s="209" t="s">
        <v>1</v>
      </c>
      <c r="N277" s="210" t="s">
        <v>41</v>
      </c>
      <c r="O277" s="78"/>
      <c r="P277" s="196">
        <f>O277*H277</f>
        <v>0</v>
      </c>
      <c r="Q277" s="196">
        <v>0.00042000000000000002</v>
      </c>
      <c r="R277" s="196">
        <f>Q277*H277</f>
        <v>0.047466720000000004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529</v>
      </c>
      <c r="AT277" s="198" t="s">
        <v>353</v>
      </c>
      <c r="AU277" s="198" t="s">
        <v>87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372</v>
      </c>
      <c r="BM277" s="198" t="s">
        <v>3199</v>
      </c>
    </row>
    <row r="278" s="2" customFormat="1" ht="24.15" customHeight="1">
      <c r="A278" s="34"/>
      <c r="B278" s="185"/>
      <c r="C278" s="186" t="s">
        <v>2192</v>
      </c>
      <c r="D278" s="186" t="s">
        <v>319</v>
      </c>
      <c r="E278" s="187" t="s">
        <v>3200</v>
      </c>
      <c r="F278" s="188" t="s">
        <v>3201</v>
      </c>
      <c r="G278" s="189" t="s">
        <v>375</v>
      </c>
      <c r="H278" s="190">
        <v>127.49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0.12640000000000001</v>
      </c>
      <c r="R278" s="196">
        <f>Q278*H278</f>
        <v>16.114736000000001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372</v>
      </c>
      <c r="AT278" s="198" t="s">
        <v>319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3202</v>
      </c>
    </row>
    <row r="279" s="2" customFormat="1" ht="24.15" customHeight="1">
      <c r="A279" s="34"/>
      <c r="B279" s="185"/>
      <c r="C279" s="186" t="s">
        <v>2195</v>
      </c>
      <c r="D279" s="186" t="s">
        <v>319</v>
      </c>
      <c r="E279" s="187" t="s">
        <v>3203</v>
      </c>
      <c r="F279" s="188" t="s">
        <v>3204</v>
      </c>
      <c r="G279" s="189" t="s">
        <v>375</v>
      </c>
      <c r="H279" s="190">
        <v>147.66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372</v>
      </c>
      <c r="AT279" s="198" t="s">
        <v>319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3205</v>
      </c>
    </row>
    <row r="280" s="2" customFormat="1" ht="24.15" customHeight="1">
      <c r="A280" s="34"/>
      <c r="B280" s="185"/>
      <c r="C280" s="186" t="s">
        <v>2199</v>
      </c>
      <c r="D280" s="186" t="s">
        <v>319</v>
      </c>
      <c r="E280" s="187" t="s">
        <v>3206</v>
      </c>
      <c r="F280" s="188" t="s">
        <v>3207</v>
      </c>
      <c r="G280" s="189" t="s">
        <v>375</v>
      </c>
      <c r="H280" s="190">
        <v>147.66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3208</v>
      </c>
    </row>
    <row r="281" s="2" customFormat="1" ht="24.15" customHeight="1">
      <c r="A281" s="34"/>
      <c r="B281" s="185"/>
      <c r="C281" s="186" t="s">
        <v>2203</v>
      </c>
      <c r="D281" s="186" t="s">
        <v>319</v>
      </c>
      <c r="E281" s="187" t="s">
        <v>3209</v>
      </c>
      <c r="F281" s="188" t="s">
        <v>3210</v>
      </c>
      <c r="G281" s="189" t="s">
        <v>356</v>
      </c>
      <c r="H281" s="190">
        <v>17.129999999999999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372</v>
      </c>
      <c r="AT281" s="198" t="s">
        <v>319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3211</v>
      </c>
    </row>
    <row r="282" s="12" customFormat="1" ht="22.8" customHeight="1">
      <c r="A282" s="12"/>
      <c r="B282" s="172"/>
      <c r="C282" s="12"/>
      <c r="D282" s="173" t="s">
        <v>74</v>
      </c>
      <c r="E282" s="183" t="s">
        <v>1765</v>
      </c>
      <c r="F282" s="183" t="s">
        <v>2374</v>
      </c>
      <c r="G282" s="12"/>
      <c r="H282" s="12"/>
      <c r="I282" s="175"/>
      <c r="J282" s="184">
        <f>BK282</f>
        <v>0</v>
      </c>
      <c r="K282" s="12"/>
      <c r="L282" s="172"/>
      <c r="M282" s="177"/>
      <c r="N282" s="178"/>
      <c r="O282" s="178"/>
      <c r="P282" s="179">
        <f>SUM(P283:P297)</f>
        <v>0</v>
      </c>
      <c r="Q282" s="178"/>
      <c r="R282" s="179">
        <f>SUM(R283:R297)</f>
        <v>1.6814022186400002</v>
      </c>
      <c r="S282" s="178"/>
      <c r="T282" s="180">
        <f>SUM(T283:T297)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3" t="s">
        <v>87</v>
      </c>
      <c r="AT282" s="181" t="s">
        <v>74</v>
      </c>
      <c r="AU282" s="181" t="s">
        <v>82</v>
      </c>
      <c r="AY282" s="173" t="s">
        <v>317</v>
      </c>
      <c r="BK282" s="182">
        <f>SUM(BK283:BK297)</f>
        <v>0</v>
      </c>
    </row>
    <row r="283" s="2" customFormat="1" ht="16.5" customHeight="1">
      <c r="A283" s="34"/>
      <c r="B283" s="185"/>
      <c r="C283" s="186" t="s">
        <v>2207</v>
      </c>
      <c r="D283" s="186" t="s">
        <v>319</v>
      </c>
      <c r="E283" s="187" t="s">
        <v>3212</v>
      </c>
      <c r="F283" s="188" t="s">
        <v>3213</v>
      </c>
      <c r="G283" s="189" t="s">
        <v>375</v>
      </c>
      <c r="H283" s="190">
        <v>102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3.2499999999999998E-06</v>
      </c>
      <c r="R283" s="196">
        <f>Q283*H283</f>
        <v>0.00033149999999999998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372</v>
      </c>
      <c r="AT283" s="198" t="s">
        <v>319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3214</v>
      </c>
    </row>
    <row r="284" s="2" customFormat="1" ht="21.75" customHeight="1">
      <c r="A284" s="34"/>
      <c r="B284" s="185"/>
      <c r="C284" s="200" t="s">
        <v>2211</v>
      </c>
      <c r="D284" s="200" t="s">
        <v>353</v>
      </c>
      <c r="E284" s="201" t="s">
        <v>3215</v>
      </c>
      <c r="F284" s="202" t="s">
        <v>3216</v>
      </c>
      <c r="G284" s="203" t="s">
        <v>375</v>
      </c>
      <c r="H284" s="204">
        <v>117.3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0.00010000000000000001</v>
      </c>
      <c r="R284" s="196">
        <f>Q284*H284</f>
        <v>0.011730000000000001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3217</v>
      </c>
    </row>
    <row r="285" s="2" customFormat="1" ht="24.15" customHeight="1">
      <c r="A285" s="34"/>
      <c r="B285" s="185"/>
      <c r="C285" s="186" t="s">
        <v>2215</v>
      </c>
      <c r="D285" s="186" t="s">
        <v>319</v>
      </c>
      <c r="E285" s="187" t="s">
        <v>3218</v>
      </c>
      <c r="F285" s="188" t="s">
        <v>3219</v>
      </c>
      <c r="G285" s="189" t="s">
        <v>375</v>
      </c>
      <c r="H285" s="190">
        <v>102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372</v>
      </c>
      <c r="AT285" s="198" t="s">
        <v>319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3220</v>
      </c>
    </row>
    <row r="286" s="2" customFormat="1" ht="33" customHeight="1">
      <c r="A286" s="34"/>
      <c r="B286" s="185"/>
      <c r="C286" s="200" t="s">
        <v>2219</v>
      </c>
      <c r="D286" s="200" t="s">
        <v>353</v>
      </c>
      <c r="E286" s="201" t="s">
        <v>3221</v>
      </c>
      <c r="F286" s="202" t="s">
        <v>3222</v>
      </c>
      <c r="G286" s="203" t="s">
        <v>375</v>
      </c>
      <c r="H286" s="204">
        <v>214.19999999999999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0.00080000000000000004</v>
      </c>
      <c r="R286" s="196">
        <f>Q286*H286</f>
        <v>0.17136000000000001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3223</v>
      </c>
    </row>
    <row r="287" s="2" customFormat="1" ht="16.5" customHeight="1">
      <c r="A287" s="34"/>
      <c r="B287" s="185"/>
      <c r="C287" s="186" t="s">
        <v>460</v>
      </c>
      <c r="D287" s="186" t="s">
        <v>319</v>
      </c>
      <c r="E287" s="187" t="s">
        <v>3224</v>
      </c>
      <c r="F287" s="188" t="s">
        <v>3225</v>
      </c>
      <c r="G287" s="189" t="s">
        <v>375</v>
      </c>
      <c r="H287" s="190">
        <v>79.888000000000005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5.2800000000000003E-06</v>
      </c>
      <c r="R287" s="196">
        <f>Q287*H287</f>
        <v>0.00042180864000000007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372</v>
      </c>
      <c r="AT287" s="198" t="s">
        <v>319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3226</v>
      </c>
    </row>
    <row r="288" s="2" customFormat="1" ht="16.5" customHeight="1">
      <c r="A288" s="34"/>
      <c r="B288" s="185"/>
      <c r="C288" s="200" t="s">
        <v>2226</v>
      </c>
      <c r="D288" s="200" t="s">
        <v>353</v>
      </c>
      <c r="E288" s="201" t="s">
        <v>3227</v>
      </c>
      <c r="F288" s="202" t="s">
        <v>3228</v>
      </c>
      <c r="G288" s="203" t="s">
        <v>375</v>
      </c>
      <c r="H288" s="204">
        <v>91.870999999999995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0.00021000000000000001</v>
      </c>
      <c r="R288" s="196">
        <f>Q288*H288</f>
        <v>0.01929291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529</v>
      </c>
      <c r="AT288" s="198" t="s">
        <v>353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3229</v>
      </c>
    </row>
    <row r="289" s="2" customFormat="1" ht="24.15" customHeight="1">
      <c r="A289" s="34"/>
      <c r="B289" s="185"/>
      <c r="C289" s="186" t="s">
        <v>2232</v>
      </c>
      <c r="D289" s="186" t="s">
        <v>319</v>
      </c>
      <c r="E289" s="187" t="s">
        <v>3230</v>
      </c>
      <c r="F289" s="188" t="s">
        <v>3231</v>
      </c>
      <c r="G289" s="189" t="s">
        <v>375</v>
      </c>
      <c r="H289" s="190">
        <v>22.399999999999999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0.0035000000000000001</v>
      </c>
      <c r="R289" s="196">
        <f>Q289*H289</f>
        <v>0.078399999999999997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372</v>
      </c>
      <c r="AT289" s="198" t="s">
        <v>319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3232</v>
      </c>
    </row>
    <row r="290" s="2" customFormat="1" ht="24.15" customHeight="1">
      <c r="A290" s="34"/>
      <c r="B290" s="185"/>
      <c r="C290" s="200" t="s">
        <v>2236</v>
      </c>
      <c r="D290" s="200" t="s">
        <v>353</v>
      </c>
      <c r="E290" s="201" t="s">
        <v>3233</v>
      </c>
      <c r="F290" s="202" t="s">
        <v>3234</v>
      </c>
      <c r="G290" s="203" t="s">
        <v>375</v>
      </c>
      <c r="H290" s="204">
        <v>23.52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0.00059999999999999995</v>
      </c>
      <c r="R290" s="196">
        <f>Q290*H290</f>
        <v>0.014111999999999998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529</v>
      </c>
      <c r="AT290" s="198" t="s">
        <v>353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3235</v>
      </c>
    </row>
    <row r="291" s="2" customFormat="1" ht="16.5" customHeight="1">
      <c r="A291" s="34"/>
      <c r="B291" s="185"/>
      <c r="C291" s="186" t="s">
        <v>2240</v>
      </c>
      <c r="D291" s="186" t="s">
        <v>319</v>
      </c>
      <c r="E291" s="187" t="s">
        <v>3236</v>
      </c>
      <c r="F291" s="188" t="s">
        <v>3237</v>
      </c>
      <c r="G291" s="189" t="s">
        <v>375</v>
      </c>
      <c r="H291" s="190">
        <v>17.199999999999999</v>
      </c>
      <c r="I291" s="191"/>
      <c r="J291" s="192">
        <f>ROUND(I291*H291,2)</f>
        <v>0</v>
      </c>
      <c r="K291" s="193"/>
      <c r="L291" s="35"/>
      <c r="M291" s="194" t="s">
        <v>1</v>
      </c>
      <c r="N291" s="195" t="s">
        <v>41</v>
      </c>
      <c r="O291" s="78"/>
      <c r="P291" s="196">
        <f>O291*H291</f>
        <v>0</v>
      </c>
      <c r="Q291" s="196">
        <v>0.00012</v>
      </c>
      <c r="R291" s="196">
        <f>Q291*H291</f>
        <v>0.0020639999999999999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372</v>
      </c>
      <c r="AT291" s="198" t="s">
        <v>319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3238</v>
      </c>
    </row>
    <row r="292" s="2" customFormat="1" ht="24.15" customHeight="1">
      <c r="A292" s="34"/>
      <c r="B292" s="185"/>
      <c r="C292" s="200" t="s">
        <v>2244</v>
      </c>
      <c r="D292" s="200" t="s">
        <v>353</v>
      </c>
      <c r="E292" s="201" t="s">
        <v>2976</v>
      </c>
      <c r="F292" s="202" t="s">
        <v>2977</v>
      </c>
      <c r="G292" s="203" t="s">
        <v>375</v>
      </c>
      <c r="H292" s="204">
        <v>18.059999999999999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0.0015</v>
      </c>
      <c r="R292" s="196">
        <f>Q292*H292</f>
        <v>0.027089999999999999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529</v>
      </c>
      <c r="AT292" s="198" t="s">
        <v>353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3239</v>
      </c>
    </row>
    <row r="293" s="2" customFormat="1" ht="37.8" customHeight="1">
      <c r="A293" s="34"/>
      <c r="B293" s="185"/>
      <c r="C293" s="186" t="s">
        <v>2248</v>
      </c>
      <c r="D293" s="186" t="s">
        <v>319</v>
      </c>
      <c r="E293" s="187" t="s">
        <v>3240</v>
      </c>
      <c r="F293" s="188" t="s">
        <v>3241</v>
      </c>
      <c r="G293" s="189" t="s">
        <v>375</v>
      </c>
      <c r="H293" s="190">
        <v>120</v>
      </c>
      <c r="I293" s="191"/>
      <c r="J293" s="192">
        <f>ROUND(I293*H293,2)</f>
        <v>0</v>
      </c>
      <c r="K293" s="193"/>
      <c r="L293" s="35"/>
      <c r="M293" s="194" t="s">
        <v>1</v>
      </c>
      <c r="N293" s="195" t="s">
        <v>41</v>
      </c>
      <c r="O293" s="78"/>
      <c r="P293" s="196">
        <f>O293*H293</f>
        <v>0</v>
      </c>
      <c r="Q293" s="196">
        <v>0.00082249999999999999</v>
      </c>
      <c r="R293" s="196">
        <f>Q293*H293</f>
        <v>0.098699999999999996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372</v>
      </c>
      <c r="AT293" s="198" t="s">
        <v>319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3242</v>
      </c>
    </row>
    <row r="294" s="2" customFormat="1" ht="21.75" customHeight="1">
      <c r="A294" s="34"/>
      <c r="B294" s="185"/>
      <c r="C294" s="200" t="s">
        <v>2252</v>
      </c>
      <c r="D294" s="200" t="s">
        <v>353</v>
      </c>
      <c r="E294" s="201" t="s">
        <v>3243</v>
      </c>
      <c r="F294" s="202" t="s">
        <v>3244</v>
      </c>
      <c r="G294" s="203" t="s">
        <v>375</v>
      </c>
      <c r="H294" s="204">
        <v>126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0.0011999999999999999</v>
      </c>
      <c r="R294" s="196">
        <f>Q294*H294</f>
        <v>0.15119999999999997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3245</v>
      </c>
    </row>
    <row r="295" s="2" customFormat="1" ht="37.8" customHeight="1">
      <c r="A295" s="34"/>
      <c r="B295" s="185"/>
      <c r="C295" s="186" t="s">
        <v>2256</v>
      </c>
      <c r="D295" s="186" t="s">
        <v>319</v>
      </c>
      <c r="E295" s="187" t="s">
        <v>3246</v>
      </c>
      <c r="F295" s="188" t="s">
        <v>3247</v>
      </c>
      <c r="G295" s="189" t="s">
        <v>375</v>
      </c>
      <c r="H295" s="190">
        <v>120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0.00082249999999999999</v>
      </c>
      <c r="R295" s="196">
        <f>Q295*H295</f>
        <v>0.098699999999999996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3248</v>
      </c>
    </row>
    <row r="296" s="2" customFormat="1" ht="21.75" customHeight="1">
      <c r="A296" s="34"/>
      <c r="B296" s="185"/>
      <c r="C296" s="200" t="s">
        <v>2260</v>
      </c>
      <c r="D296" s="200" t="s">
        <v>353</v>
      </c>
      <c r="E296" s="201" t="s">
        <v>3249</v>
      </c>
      <c r="F296" s="202" t="s">
        <v>3250</v>
      </c>
      <c r="G296" s="203" t="s">
        <v>375</v>
      </c>
      <c r="H296" s="204">
        <v>126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0.0080000000000000002</v>
      </c>
      <c r="R296" s="196">
        <f>Q296*H296</f>
        <v>1.008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3251</v>
      </c>
    </row>
    <row r="297" s="2" customFormat="1" ht="24.15" customHeight="1">
      <c r="A297" s="34"/>
      <c r="B297" s="185"/>
      <c r="C297" s="186" t="s">
        <v>2264</v>
      </c>
      <c r="D297" s="186" t="s">
        <v>319</v>
      </c>
      <c r="E297" s="187" t="s">
        <v>2406</v>
      </c>
      <c r="F297" s="188" t="s">
        <v>2407</v>
      </c>
      <c r="G297" s="189" t="s">
        <v>652</v>
      </c>
      <c r="H297" s="223"/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</v>
      </c>
      <c r="R297" s="196">
        <f>Q297*H297</f>
        <v>0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3252</v>
      </c>
    </row>
    <row r="298" s="12" customFormat="1" ht="22.8" customHeight="1">
      <c r="A298" s="12"/>
      <c r="B298" s="172"/>
      <c r="C298" s="12"/>
      <c r="D298" s="173" t="s">
        <v>74</v>
      </c>
      <c r="E298" s="183" t="s">
        <v>617</v>
      </c>
      <c r="F298" s="183" t="s">
        <v>3253</v>
      </c>
      <c r="G298" s="12"/>
      <c r="H298" s="12"/>
      <c r="I298" s="175"/>
      <c r="J298" s="184">
        <f>BK298</f>
        <v>0</v>
      </c>
      <c r="K298" s="12"/>
      <c r="L298" s="172"/>
      <c r="M298" s="177"/>
      <c r="N298" s="178"/>
      <c r="O298" s="178"/>
      <c r="P298" s="179">
        <f>SUM(P299:P304)</f>
        <v>0</v>
      </c>
      <c r="Q298" s="178"/>
      <c r="R298" s="179">
        <f>SUM(R299:R304)</f>
        <v>2.3283957357799996</v>
      </c>
      <c r="S298" s="178"/>
      <c r="T298" s="180">
        <f>SUM(T299:T304)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73" t="s">
        <v>87</v>
      </c>
      <c r="AT298" s="181" t="s">
        <v>74</v>
      </c>
      <c r="AU298" s="181" t="s">
        <v>82</v>
      </c>
      <c r="AY298" s="173" t="s">
        <v>317</v>
      </c>
      <c r="BK298" s="182">
        <f>SUM(BK299:BK304)</f>
        <v>0</v>
      </c>
    </row>
    <row r="299" s="2" customFormat="1" ht="33" customHeight="1">
      <c r="A299" s="34"/>
      <c r="B299" s="185"/>
      <c r="C299" s="186" t="s">
        <v>2268</v>
      </c>
      <c r="D299" s="186" t="s">
        <v>319</v>
      </c>
      <c r="E299" s="187" t="s">
        <v>3254</v>
      </c>
      <c r="F299" s="188" t="s">
        <v>3255</v>
      </c>
      <c r="G299" s="189" t="s">
        <v>375</v>
      </c>
      <c r="H299" s="190">
        <v>11.460000000000001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0.0085368000000000006</v>
      </c>
      <c r="R299" s="196">
        <f>Q299*H299</f>
        <v>0.097831728000000021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3256</v>
      </c>
    </row>
    <row r="300" s="2" customFormat="1" ht="33" customHeight="1">
      <c r="A300" s="34"/>
      <c r="B300" s="185"/>
      <c r="C300" s="186" t="s">
        <v>2271</v>
      </c>
      <c r="D300" s="186" t="s">
        <v>319</v>
      </c>
      <c r="E300" s="187" t="s">
        <v>3257</v>
      </c>
      <c r="F300" s="188" t="s">
        <v>3258</v>
      </c>
      <c r="G300" s="189" t="s">
        <v>375</v>
      </c>
      <c r="H300" s="190">
        <v>10.914</v>
      </c>
      <c r="I300" s="191"/>
      <c r="J300" s="192">
        <f>ROUND(I300*H300,2)</f>
        <v>0</v>
      </c>
      <c r="K300" s="193"/>
      <c r="L300" s="35"/>
      <c r="M300" s="194" t="s">
        <v>1</v>
      </c>
      <c r="N300" s="195" t="s">
        <v>41</v>
      </c>
      <c r="O300" s="78"/>
      <c r="P300" s="196">
        <f>O300*H300</f>
        <v>0</v>
      </c>
      <c r="Q300" s="196">
        <v>0.00023677</v>
      </c>
      <c r="R300" s="196">
        <f>Q300*H300</f>
        <v>0.0025841077799999999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372</v>
      </c>
      <c r="AT300" s="198" t="s">
        <v>319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3259</v>
      </c>
    </row>
    <row r="301" s="2" customFormat="1" ht="24.15" customHeight="1">
      <c r="A301" s="34"/>
      <c r="B301" s="185"/>
      <c r="C301" s="186" t="s">
        <v>2275</v>
      </c>
      <c r="D301" s="186" t="s">
        <v>319</v>
      </c>
      <c r="E301" s="187" t="s">
        <v>3260</v>
      </c>
      <c r="F301" s="188" t="s">
        <v>3261</v>
      </c>
      <c r="G301" s="189" t="s">
        <v>375</v>
      </c>
      <c r="H301" s="190">
        <v>147.66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3262</v>
      </c>
    </row>
    <row r="302" s="2" customFormat="1" ht="24.15" customHeight="1">
      <c r="A302" s="34"/>
      <c r="B302" s="185"/>
      <c r="C302" s="200" t="s">
        <v>2281</v>
      </c>
      <c r="D302" s="200" t="s">
        <v>353</v>
      </c>
      <c r="E302" s="201" t="s">
        <v>3263</v>
      </c>
      <c r="F302" s="202" t="s">
        <v>3264</v>
      </c>
      <c r="G302" s="203" t="s">
        <v>322</v>
      </c>
      <c r="H302" s="204">
        <v>4.4299999999999997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0.5</v>
      </c>
      <c r="R302" s="196">
        <f>Q302*H302</f>
        <v>2.2149999999999999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3265</v>
      </c>
    </row>
    <row r="303" s="2" customFormat="1" ht="24.15" customHeight="1">
      <c r="A303" s="34"/>
      <c r="B303" s="185"/>
      <c r="C303" s="186" t="s">
        <v>2285</v>
      </c>
      <c r="D303" s="186" t="s">
        <v>319</v>
      </c>
      <c r="E303" s="187" t="s">
        <v>3266</v>
      </c>
      <c r="F303" s="188" t="s">
        <v>3267</v>
      </c>
      <c r="G303" s="189" t="s">
        <v>322</v>
      </c>
      <c r="H303" s="190">
        <v>4.4299999999999997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0.0029299999999999999</v>
      </c>
      <c r="R303" s="196">
        <f>Q303*H303</f>
        <v>0.012979899999999999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3268</v>
      </c>
    </row>
    <row r="304" s="2" customFormat="1" ht="24.15" customHeight="1">
      <c r="A304" s="34"/>
      <c r="B304" s="185"/>
      <c r="C304" s="186" t="s">
        <v>2288</v>
      </c>
      <c r="D304" s="186" t="s">
        <v>319</v>
      </c>
      <c r="E304" s="187" t="s">
        <v>905</v>
      </c>
      <c r="F304" s="188" t="s">
        <v>906</v>
      </c>
      <c r="G304" s="189" t="s">
        <v>652</v>
      </c>
      <c r="H304" s="223"/>
      <c r="I304" s="191"/>
      <c r="J304" s="192">
        <f>ROUND(I304*H304,2)</f>
        <v>0</v>
      </c>
      <c r="K304" s="193"/>
      <c r="L304" s="35"/>
      <c r="M304" s="194" t="s">
        <v>1</v>
      </c>
      <c r="N304" s="195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372</v>
      </c>
      <c r="AT304" s="198" t="s">
        <v>319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3269</v>
      </c>
    </row>
    <row r="305" s="12" customFormat="1" ht="22.8" customHeight="1">
      <c r="A305" s="12"/>
      <c r="B305" s="172"/>
      <c r="C305" s="12"/>
      <c r="D305" s="173" t="s">
        <v>74</v>
      </c>
      <c r="E305" s="183" t="s">
        <v>838</v>
      </c>
      <c r="F305" s="183" t="s">
        <v>2831</v>
      </c>
      <c r="G305" s="12"/>
      <c r="H305" s="12"/>
      <c r="I305" s="175"/>
      <c r="J305" s="184">
        <f>BK305</f>
        <v>0</v>
      </c>
      <c r="K305" s="12"/>
      <c r="L305" s="172"/>
      <c r="M305" s="177"/>
      <c r="N305" s="178"/>
      <c r="O305" s="178"/>
      <c r="P305" s="179">
        <f>SUM(P306:P316)</f>
        <v>0</v>
      </c>
      <c r="Q305" s="178"/>
      <c r="R305" s="179">
        <f>SUM(R306:R316)</f>
        <v>1.5257187553</v>
      </c>
      <c r="S305" s="178"/>
      <c r="T305" s="180">
        <f>SUM(T306:T316)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73" t="s">
        <v>87</v>
      </c>
      <c r="AT305" s="181" t="s">
        <v>74</v>
      </c>
      <c r="AU305" s="181" t="s">
        <v>82</v>
      </c>
      <c r="AY305" s="173" t="s">
        <v>317</v>
      </c>
      <c r="BK305" s="182">
        <f>SUM(BK306:BK316)</f>
        <v>0</v>
      </c>
    </row>
    <row r="306" s="2" customFormat="1" ht="24.15" customHeight="1">
      <c r="A306" s="34"/>
      <c r="B306" s="185"/>
      <c r="C306" s="186" t="s">
        <v>2292</v>
      </c>
      <c r="D306" s="186" t="s">
        <v>319</v>
      </c>
      <c r="E306" s="187" t="s">
        <v>3270</v>
      </c>
      <c r="F306" s="188" t="s">
        <v>3271</v>
      </c>
      <c r="G306" s="189" t="s">
        <v>452</v>
      </c>
      <c r="H306" s="190">
        <v>3.4649999999999999</v>
      </c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0.00015650000000000001</v>
      </c>
      <c r="R306" s="196">
        <f>Q306*H306</f>
        <v>0.00054227250000000006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372</v>
      </c>
      <c r="AT306" s="198" t="s">
        <v>319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3272</v>
      </c>
    </row>
    <row r="307" s="2" customFormat="1" ht="37.8" customHeight="1">
      <c r="A307" s="34"/>
      <c r="B307" s="185"/>
      <c r="C307" s="186" t="s">
        <v>2296</v>
      </c>
      <c r="D307" s="186" t="s">
        <v>319</v>
      </c>
      <c r="E307" s="187" t="s">
        <v>3273</v>
      </c>
      <c r="F307" s="188" t="s">
        <v>3274</v>
      </c>
      <c r="G307" s="189" t="s">
        <v>375</v>
      </c>
      <c r="H307" s="190">
        <v>4.766</v>
      </c>
      <c r="I307" s="191"/>
      <c r="J307" s="192">
        <f>ROUND(I307*H307,2)</f>
        <v>0</v>
      </c>
      <c r="K307" s="193"/>
      <c r="L307" s="35"/>
      <c r="M307" s="194" t="s">
        <v>1</v>
      </c>
      <c r="N307" s="195" t="s">
        <v>41</v>
      </c>
      <c r="O307" s="78"/>
      <c r="P307" s="196">
        <f>O307*H307</f>
        <v>0</v>
      </c>
      <c r="Q307" s="196">
        <v>0.02176196</v>
      </c>
      <c r="R307" s="196">
        <f>Q307*H307</f>
        <v>0.10371750136000001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372</v>
      </c>
      <c r="AT307" s="198" t="s">
        <v>319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3275</v>
      </c>
    </row>
    <row r="308" s="2" customFormat="1" ht="24.15" customHeight="1">
      <c r="A308" s="34"/>
      <c r="B308" s="185"/>
      <c r="C308" s="186" t="s">
        <v>2300</v>
      </c>
      <c r="D308" s="186" t="s">
        <v>319</v>
      </c>
      <c r="E308" s="187" t="s">
        <v>3276</v>
      </c>
      <c r="F308" s="188" t="s">
        <v>3277</v>
      </c>
      <c r="G308" s="189" t="s">
        <v>375</v>
      </c>
      <c r="H308" s="190">
        <v>100.657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2.8240000000000001E-05</v>
      </c>
      <c r="R308" s="196">
        <f>Q308*H308</f>
        <v>0.0028425536800000002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372</v>
      </c>
      <c r="AT308" s="198" t="s">
        <v>319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3278</v>
      </c>
    </row>
    <row r="309" s="2" customFormat="1" ht="24.15" customHeight="1">
      <c r="A309" s="34"/>
      <c r="B309" s="185"/>
      <c r="C309" s="200" t="s">
        <v>2302</v>
      </c>
      <c r="D309" s="200" t="s">
        <v>353</v>
      </c>
      <c r="E309" s="201" t="s">
        <v>3279</v>
      </c>
      <c r="F309" s="202" t="s">
        <v>3280</v>
      </c>
      <c r="G309" s="203" t="s">
        <v>452</v>
      </c>
      <c r="H309" s="204">
        <v>40.262999999999998</v>
      </c>
      <c r="I309" s="205"/>
      <c r="J309" s="206">
        <f>ROUND(I309*H309,2)</f>
        <v>0</v>
      </c>
      <c r="K309" s="207"/>
      <c r="L309" s="208"/>
      <c r="M309" s="209" t="s">
        <v>1</v>
      </c>
      <c r="N309" s="210" t="s">
        <v>41</v>
      </c>
      <c r="O309" s="78"/>
      <c r="P309" s="196">
        <f>O309*H309</f>
        <v>0</v>
      </c>
      <c r="Q309" s="196">
        <v>0.00034000000000000002</v>
      </c>
      <c r="R309" s="196">
        <f>Q309*H309</f>
        <v>0.013689420000000001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529</v>
      </c>
      <c r="AT309" s="198" t="s">
        <v>353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3281</v>
      </c>
    </row>
    <row r="310" s="2" customFormat="1" ht="24.15" customHeight="1">
      <c r="A310" s="34"/>
      <c r="B310" s="185"/>
      <c r="C310" s="200" t="s">
        <v>2304</v>
      </c>
      <c r="D310" s="200" t="s">
        <v>353</v>
      </c>
      <c r="E310" s="201" t="s">
        <v>3282</v>
      </c>
      <c r="F310" s="202" t="s">
        <v>3283</v>
      </c>
      <c r="G310" s="203" t="s">
        <v>452</v>
      </c>
      <c r="H310" s="204">
        <v>211.38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0.00051999999999999995</v>
      </c>
      <c r="R310" s="196">
        <f>Q310*H310</f>
        <v>0.10991759999999999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529</v>
      </c>
      <c r="AT310" s="198" t="s">
        <v>353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3284</v>
      </c>
    </row>
    <row r="311" s="2" customFormat="1" ht="24.15" customHeight="1">
      <c r="A311" s="34"/>
      <c r="B311" s="185"/>
      <c r="C311" s="186" t="s">
        <v>2306</v>
      </c>
      <c r="D311" s="186" t="s">
        <v>319</v>
      </c>
      <c r="E311" s="187" t="s">
        <v>3285</v>
      </c>
      <c r="F311" s="188" t="s">
        <v>3286</v>
      </c>
      <c r="G311" s="189" t="s">
        <v>375</v>
      </c>
      <c r="H311" s="190">
        <v>100.657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0.00097367999999999999</v>
      </c>
      <c r="R311" s="196">
        <f>Q311*H311</f>
        <v>0.098007707759999993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372</v>
      </c>
      <c r="AT311" s="198" t="s">
        <v>319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3287</v>
      </c>
    </row>
    <row r="312" s="2" customFormat="1" ht="24.15" customHeight="1">
      <c r="A312" s="34"/>
      <c r="B312" s="185"/>
      <c r="C312" s="200" t="s">
        <v>2308</v>
      </c>
      <c r="D312" s="200" t="s">
        <v>353</v>
      </c>
      <c r="E312" s="201" t="s">
        <v>3288</v>
      </c>
      <c r="F312" s="202" t="s">
        <v>3289</v>
      </c>
      <c r="G312" s="203" t="s">
        <v>375</v>
      </c>
      <c r="H312" s="204">
        <v>10.537000000000001</v>
      </c>
      <c r="I312" s="205"/>
      <c r="J312" s="206">
        <f>ROUND(I312*H312,2)</f>
        <v>0</v>
      </c>
      <c r="K312" s="207"/>
      <c r="L312" s="208"/>
      <c r="M312" s="209" t="s">
        <v>1</v>
      </c>
      <c r="N312" s="210" t="s">
        <v>41</v>
      </c>
      <c r="O312" s="78"/>
      <c r="P312" s="196">
        <f>O312*H312</f>
        <v>0</v>
      </c>
      <c r="Q312" s="196">
        <v>0.0135</v>
      </c>
      <c r="R312" s="196">
        <f>Q312*H312</f>
        <v>0.1422495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529</v>
      </c>
      <c r="AT312" s="198" t="s">
        <v>353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3290</v>
      </c>
    </row>
    <row r="313" s="2" customFormat="1" ht="21.75" customHeight="1">
      <c r="A313" s="34"/>
      <c r="B313" s="185"/>
      <c r="C313" s="200" t="s">
        <v>2310</v>
      </c>
      <c r="D313" s="200" t="s">
        <v>353</v>
      </c>
      <c r="E313" s="201" t="s">
        <v>3291</v>
      </c>
      <c r="F313" s="202" t="s">
        <v>3292</v>
      </c>
      <c r="G313" s="203" t="s">
        <v>375</v>
      </c>
      <c r="H313" s="204">
        <v>95.153000000000006</v>
      </c>
      <c r="I313" s="205"/>
      <c r="J313" s="206">
        <f>ROUND(I313*H313,2)</f>
        <v>0</v>
      </c>
      <c r="K313" s="207"/>
      <c r="L313" s="208"/>
      <c r="M313" s="209" t="s">
        <v>1</v>
      </c>
      <c r="N313" s="210" t="s">
        <v>41</v>
      </c>
      <c r="O313" s="78"/>
      <c r="P313" s="196">
        <f>O313*H313</f>
        <v>0</v>
      </c>
      <c r="Q313" s="196">
        <v>0.010999999999999999</v>
      </c>
      <c r="R313" s="196">
        <f>Q313*H313</f>
        <v>1.046683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529</v>
      </c>
      <c r="AT313" s="198" t="s">
        <v>353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3293</v>
      </c>
    </row>
    <row r="314" s="2" customFormat="1" ht="33" customHeight="1">
      <c r="A314" s="34"/>
      <c r="B314" s="185"/>
      <c r="C314" s="186" t="s">
        <v>2312</v>
      </c>
      <c r="D314" s="186" t="s">
        <v>319</v>
      </c>
      <c r="E314" s="187" t="s">
        <v>3294</v>
      </c>
      <c r="F314" s="188" t="s">
        <v>3295</v>
      </c>
      <c r="G314" s="189" t="s">
        <v>452</v>
      </c>
      <c r="H314" s="190">
        <v>161.38399999999999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5.0000000000000002E-05</v>
      </c>
      <c r="R314" s="196">
        <f>Q314*H314</f>
        <v>0.0080692000000000003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372</v>
      </c>
      <c r="AT314" s="198" t="s">
        <v>319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3296</v>
      </c>
    </row>
    <row r="315" s="2" customFormat="1" ht="24.15" customHeight="1">
      <c r="A315" s="34"/>
      <c r="B315" s="185"/>
      <c r="C315" s="186" t="s">
        <v>3297</v>
      </c>
      <c r="D315" s="186" t="s">
        <v>319</v>
      </c>
      <c r="E315" s="187" t="s">
        <v>3298</v>
      </c>
      <c r="F315" s="188" t="s">
        <v>3299</v>
      </c>
      <c r="G315" s="189" t="s">
        <v>375</v>
      </c>
      <c r="H315" s="190">
        <v>142.69999999999999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372</v>
      </c>
      <c r="AT315" s="198" t="s">
        <v>319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3300</v>
      </c>
    </row>
    <row r="316" s="2" customFormat="1" ht="24.15" customHeight="1">
      <c r="A316" s="34"/>
      <c r="B316" s="185"/>
      <c r="C316" s="186" t="s">
        <v>3301</v>
      </c>
      <c r="D316" s="186" t="s">
        <v>319</v>
      </c>
      <c r="E316" s="187" t="s">
        <v>3302</v>
      </c>
      <c r="F316" s="188" t="s">
        <v>3303</v>
      </c>
      <c r="G316" s="189" t="s">
        <v>652</v>
      </c>
      <c r="H316" s="223"/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</v>
      </c>
      <c r="R316" s="196">
        <f>Q316*H316</f>
        <v>0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3304</v>
      </c>
    </row>
    <row r="317" s="12" customFormat="1" ht="22.8" customHeight="1">
      <c r="A317" s="12"/>
      <c r="B317" s="172"/>
      <c r="C317" s="12"/>
      <c r="D317" s="173" t="s">
        <v>74</v>
      </c>
      <c r="E317" s="183" t="s">
        <v>2856</v>
      </c>
      <c r="F317" s="183" t="s">
        <v>2857</v>
      </c>
      <c r="G317" s="12"/>
      <c r="H317" s="12"/>
      <c r="I317" s="175"/>
      <c r="J317" s="184">
        <f>BK317</f>
        <v>0</v>
      </c>
      <c r="K317" s="12"/>
      <c r="L317" s="172"/>
      <c r="M317" s="177"/>
      <c r="N317" s="178"/>
      <c r="O317" s="178"/>
      <c r="P317" s="179">
        <f>SUM(P318:P323)</f>
        <v>0</v>
      </c>
      <c r="Q317" s="178"/>
      <c r="R317" s="179">
        <f>SUM(R318:R323)</f>
        <v>0.018543499999999997</v>
      </c>
      <c r="S317" s="178"/>
      <c r="T317" s="180">
        <f>SUM(T318:T323)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73" t="s">
        <v>87</v>
      </c>
      <c r="AT317" s="181" t="s">
        <v>74</v>
      </c>
      <c r="AU317" s="181" t="s">
        <v>82</v>
      </c>
      <c r="AY317" s="173" t="s">
        <v>317</v>
      </c>
      <c r="BK317" s="182">
        <f>SUM(BK318:BK323)</f>
        <v>0</v>
      </c>
    </row>
    <row r="318" s="2" customFormat="1" ht="24.15" customHeight="1">
      <c r="A318" s="34"/>
      <c r="B318" s="185"/>
      <c r="C318" s="186" t="s">
        <v>3305</v>
      </c>
      <c r="D318" s="186" t="s">
        <v>319</v>
      </c>
      <c r="E318" s="187" t="s">
        <v>3306</v>
      </c>
      <c r="F318" s="188" t="s">
        <v>3307</v>
      </c>
      <c r="G318" s="189" t="s">
        <v>452</v>
      </c>
      <c r="H318" s="190">
        <v>21.52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0.00011</v>
      </c>
      <c r="R318" s="196">
        <f>Q318*H318</f>
        <v>0.0023671999999999999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3308</v>
      </c>
    </row>
    <row r="319" s="2" customFormat="1" ht="33" customHeight="1">
      <c r="A319" s="34"/>
      <c r="B319" s="185"/>
      <c r="C319" s="200" t="s">
        <v>3309</v>
      </c>
      <c r="D319" s="200" t="s">
        <v>353</v>
      </c>
      <c r="E319" s="201" t="s">
        <v>3310</v>
      </c>
      <c r="F319" s="202" t="s">
        <v>3311</v>
      </c>
      <c r="G319" s="203" t="s">
        <v>452</v>
      </c>
      <c r="H319" s="204">
        <v>21.52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3312</v>
      </c>
    </row>
    <row r="320" s="2" customFormat="1" ht="16.5" customHeight="1">
      <c r="A320" s="34"/>
      <c r="B320" s="185"/>
      <c r="C320" s="200" t="s">
        <v>3313</v>
      </c>
      <c r="D320" s="200" t="s">
        <v>353</v>
      </c>
      <c r="E320" s="201" t="s">
        <v>3314</v>
      </c>
      <c r="F320" s="202" t="s">
        <v>3315</v>
      </c>
      <c r="G320" s="203" t="s">
        <v>452</v>
      </c>
      <c r="H320" s="204">
        <v>5.5999999999999996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529</v>
      </c>
      <c r="AT320" s="198" t="s">
        <v>353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3316</v>
      </c>
    </row>
    <row r="321" s="2" customFormat="1" ht="37.8" customHeight="1">
      <c r="A321" s="34"/>
      <c r="B321" s="185"/>
      <c r="C321" s="186" t="s">
        <v>3317</v>
      </c>
      <c r="D321" s="186" t="s">
        <v>319</v>
      </c>
      <c r="E321" s="187" t="s">
        <v>3318</v>
      </c>
      <c r="F321" s="188" t="s">
        <v>3319</v>
      </c>
      <c r="G321" s="189" t="s">
        <v>433</v>
      </c>
      <c r="H321" s="190">
        <v>21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0.00017029999999999999</v>
      </c>
      <c r="R321" s="196">
        <f>Q321*H321</f>
        <v>0.0035762999999999997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372</v>
      </c>
      <c r="AT321" s="198" t="s">
        <v>319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3320</v>
      </c>
    </row>
    <row r="322" s="2" customFormat="1" ht="24.15" customHeight="1">
      <c r="A322" s="34"/>
      <c r="B322" s="185"/>
      <c r="C322" s="200" t="s">
        <v>3321</v>
      </c>
      <c r="D322" s="200" t="s">
        <v>353</v>
      </c>
      <c r="E322" s="201" t="s">
        <v>3322</v>
      </c>
      <c r="F322" s="202" t="s">
        <v>3323</v>
      </c>
      <c r="G322" s="203" t="s">
        <v>433</v>
      </c>
      <c r="H322" s="204">
        <v>21</v>
      </c>
      <c r="I322" s="205"/>
      <c r="J322" s="206">
        <f>ROUND(I322*H322,2)</f>
        <v>0</v>
      </c>
      <c r="K322" s="207"/>
      <c r="L322" s="208"/>
      <c r="M322" s="209" t="s">
        <v>1</v>
      </c>
      <c r="N322" s="210" t="s">
        <v>41</v>
      </c>
      <c r="O322" s="78"/>
      <c r="P322" s="196">
        <f>O322*H322</f>
        <v>0</v>
      </c>
      <c r="Q322" s="196">
        <v>0.00059999999999999995</v>
      </c>
      <c r="R322" s="196">
        <f>Q322*H322</f>
        <v>0.012599999999999998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529</v>
      </c>
      <c r="AT322" s="198" t="s">
        <v>353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3324</v>
      </c>
    </row>
    <row r="323" s="2" customFormat="1" ht="24.15" customHeight="1">
      <c r="A323" s="34"/>
      <c r="B323" s="185"/>
      <c r="C323" s="186" t="s">
        <v>3325</v>
      </c>
      <c r="D323" s="186" t="s">
        <v>319</v>
      </c>
      <c r="E323" s="187" t="s">
        <v>2864</v>
      </c>
      <c r="F323" s="188" t="s">
        <v>2865</v>
      </c>
      <c r="G323" s="189" t="s">
        <v>652</v>
      </c>
      <c r="H323" s="223"/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372</v>
      </c>
      <c r="AT323" s="198" t="s">
        <v>319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3326</v>
      </c>
    </row>
    <row r="324" s="12" customFormat="1" ht="22.8" customHeight="1">
      <c r="A324" s="12"/>
      <c r="B324" s="172"/>
      <c r="C324" s="12"/>
      <c r="D324" s="173" t="s">
        <v>74</v>
      </c>
      <c r="E324" s="183" t="s">
        <v>856</v>
      </c>
      <c r="F324" s="183" t="s">
        <v>3327</v>
      </c>
      <c r="G324" s="12"/>
      <c r="H324" s="12"/>
      <c r="I324" s="175"/>
      <c r="J324" s="184">
        <f>BK324</f>
        <v>0</v>
      </c>
      <c r="K324" s="12"/>
      <c r="L324" s="172"/>
      <c r="M324" s="177"/>
      <c r="N324" s="178"/>
      <c r="O324" s="178"/>
      <c r="P324" s="179">
        <f>SUM(P325:P326)</f>
        <v>0</v>
      </c>
      <c r="Q324" s="178"/>
      <c r="R324" s="179">
        <f>SUM(R325:R326)</f>
        <v>0.044608824299999995</v>
      </c>
      <c r="S324" s="178"/>
      <c r="T324" s="180">
        <f>SUM(T325:T326)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73" t="s">
        <v>87</v>
      </c>
      <c r="AT324" s="181" t="s">
        <v>74</v>
      </c>
      <c r="AU324" s="181" t="s">
        <v>82</v>
      </c>
      <c r="AY324" s="173" t="s">
        <v>317</v>
      </c>
      <c r="BK324" s="182">
        <f>SUM(BK325:BK326)</f>
        <v>0</v>
      </c>
    </row>
    <row r="325" s="2" customFormat="1" ht="24.15" customHeight="1">
      <c r="A325" s="34"/>
      <c r="B325" s="185"/>
      <c r="C325" s="186" t="s">
        <v>3328</v>
      </c>
      <c r="D325" s="186" t="s">
        <v>319</v>
      </c>
      <c r="E325" s="187" t="s">
        <v>3329</v>
      </c>
      <c r="F325" s="188" t="s">
        <v>3330</v>
      </c>
      <c r="G325" s="189" t="s">
        <v>375</v>
      </c>
      <c r="H325" s="190">
        <v>169.809</v>
      </c>
      <c r="I325" s="191"/>
      <c r="J325" s="192">
        <f>ROUND(I325*H325,2)</f>
        <v>0</v>
      </c>
      <c r="K325" s="193"/>
      <c r="L325" s="35"/>
      <c r="M325" s="194" t="s">
        <v>1</v>
      </c>
      <c r="N325" s="195" t="s">
        <v>41</v>
      </c>
      <c r="O325" s="78"/>
      <c r="P325" s="196">
        <f>O325*H325</f>
        <v>0</v>
      </c>
      <c r="Q325" s="196">
        <v>0.00026269999999999999</v>
      </c>
      <c r="R325" s="196">
        <f>Q325*H325</f>
        <v>0.044608824299999995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372</v>
      </c>
      <c r="AT325" s="198" t="s">
        <v>319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3331</v>
      </c>
    </row>
    <row r="326" s="2" customFormat="1" ht="21.75" customHeight="1">
      <c r="A326" s="34"/>
      <c r="B326" s="185"/>
      <c r="C326" s="186" t="s">
        <v>3332</v>
      </c>
      <c r="D326" s="186" t="s">
        <v>319</v>
      </c>
      <c r="E326" s="187" t="s">
        <v>3333</v>
      </c>
      <c r="F326" s="188" t="s">
        <v>3334</v>
      </c>
      <c r="G326" s="189" t="s">
        <v>652</v>
      </c>
      <c r="H326" s="223"/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372</v>
      </c>
      <c r="AT326" s="198" t="s">
        <v>319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3335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644</v>
      </c>
      <c r="F327" s="183" t="s">
        <v>2867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SUM(P328:P344)</f>
        <v>0</v>
      </c>
      <c r="Q327" s="178"/>
      <c r="R327" s="179">
        <f>SUM(R328:R344)</f>
        <v>91.916584979999996</v>
      </c>
      <c r="S327" s="178"/>
      <c r="T327" s="180">
        <f>SUM(T328:T344)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317</v>
      </c>
      <c r="BK327" s="182">
        <f>SUM(BK328:BK344)</f>
        <v>0</v>
      </c>
    </row>
    <row r="328" s="2" customFormat="1" ht="37.8" customHeight="1">
      <c r="A328" s="34"/>
      <c r="B328" s="185"/>
      <c r="C328" s="186" t="s">
        <v>3336</v>
      </c>
      <c r="D328" s="186" t="s">
        <v>319</v>
      </c>
      <c r="E328" s="187" t="s">
        <v>2868</v>
      </c>
      <c r="F328" s="188" t="s">
        <v>2869</v>
      </c>
      <c r="G328" s="189" t="s">
        <v>375</v>
      </c>
      <c r="H328" s="190">
        <v>115.77800000000001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3.0000000000000001E-05</v>
      </c>
      <c r="R328" s="196">
        <f>Q328*H328</f>
        <v>0.0034733400000000001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372</v>
      </c>
      <c r="AT328" s="198" t="s">
        <v>319</v>
      </c>
      <c r="AU328" s="198" t="s">
        <v>87</v>
      </c>
      <c r="AY328" s="15" t="s">
        <v>317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372</v>
      </c>
      <c r="BM328" s="198" t="s">
        <v>3337</v>
      </c>
    </row>
    <row r="329" s="2" customFormat="1" ht="21.75" customHeight="1">
      <c r="A329" s="34"/>
      <c r="B329" s="185"/>
      <c r="C329" s="200" t="s">
        <v>3338</v>
      </c>
      <c r="D329" s="200" t="s">
        <v>353</v>
      </c>
      <c r="E329" s="201" t="s">
        <v>2871</v>
      </c>
      <c r="F329" s="202" t="s">
        <v>2872</v>
      </c>
      <c r="G329" s="203" t="s">
        <v>375</v>
      </c>
      <c r="H329" s="204">
        <v>121.56699999999999</v>
      </c>
      <c r="I329" s="205"/>
      <c r="J329" s="206">
        <f>ROUND(I329*H329,2)</f>
        <v>0</v>
      </c>
      <c r="K329" s="207"/>
      <c r="L329" s="208"/>
      <c r="M329" s="209" t="s">
        <v>1</v>
      </c>
      <c r="N329" s="210" t="s">
        <v>41</v>
      </c>
      <c r="O329" s="78"/>
      <c r="P329" s="196">
        <f>O329*H329</f>
        <v>0</v>
      </c>
      <c r="Q329" s="196">
        <v>0.75</v>
      </c>
      <c r="R329" s="196">
        <f>Q329*H329</f>
        <v>91.175249999999991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529</v>
      </c>
      <c r="AT329" s="198" t="s">
        <v>353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3339</v>
      </c>
    </row>
    <row r="330" s="2" customFormat="1" ht="21.75" customHeight="1">
      <c r="A330" s="34"/>
      <c r="B330" s="185"/>
      <c r="C330" s="186" t="s">
        <v>3340</v>
      </c>
      <c r="D330" s="186" t="s">
        <v>319</v>
      </c>
      <c r="E330" s="187" t="s">
        <v>3341</v>
      </c>
      <c r="F330" s="188" t="s">
        <v>3342</v>
      </c>
      <c r="G330" s="189" t="s">
        <v>452</v>
      </c>
      <c r="H330" s="190">
        <v>305.09399999999999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6.0000000000000002E-05</v>
      </c>
      <c r="R330" s="196">
        <f>Q330*H330</f>
        <v>0.018305640000000001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372</v>
      </c>
      <c r="AT330" s="198" t="s">
        <v>319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3343</v>
      </c>
    </row>
    <row r="331" s="2" customFormat="1" ht="24.15" customHeight="1">
      <c r="A331" s="34"/>
      <c r="B331" s="185"/>
      <c r="C331" s="200" t="s">
        <v>3344</v>
      </c>
      <c r="D331" s="200" t="s">
        <v>353</v>
      </c>
      <c r="E331" s="201" t="s">
        <v>3345</v>
      </c>
      <c r="F331" s="202" t="s">
        <v>3346</v>
      </c>
      <c r="G331" s="203" t="s">
        <v>322</v>
      </c>
      <c r="H331" s="204">
        <v>0.76300000000000001</v>
      </c>
      <c r="I331" s="205"/>
      <c r="J331" s="206">
        <f>ROUND(I331*H331,2)</f>
        <v>0</v>
      </c>
      <c r="K331" s="207"/>
      <c r="L331" s="208"/>
      <c r="M331" s="209" t="s">
        <v>1</v>
      </c>
      <c r="N331" s="210" t="s">
        <v>41</v>
      </c>
      <c r="O331" s="78"/>
      <c r="P331" s="196">
        <f>O331*H331</f>
        <v>0</v>
      </c>
      <c r="Q331" s="196">
        <v>0.55000000000000004</v>
      </c>
      <c r="R331" s="196">
        <f>Q331*H331</f>
        <v>0.41965000000000002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529</v>
      </c>
      <c r="AT331" s="198" t="s">
        <v>353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3347</v>
      </c>
    </row>
    <row r="332" s="2" customFormat="1" ht="24.15" customHeight="1">
      <c r="A332" s="34"/>
      <c r="B332" s="185"/>
      <c r="C332" s="186" t="s">
        <v>3348</v>
      </c>
      <c r="D332" s="186" t="s">
        <v>319</v>
      </c>
      <c r="E332" s="187" t="s">
        <v>3349</v>
      </c>
      <c r="F332" s="188" t="s">
        <v>3350</v>
      </c>
      <c r="G332" s="189" t="s">
        <v>452</v>
      </c>
      <c r="H332" s="190">
        <v>32.719999999999999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0.000215</v>
      </c>
      <c r="R332" s="196">
        <f>Q332*H332</f>
        <v>0.0070347999999999999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3351</v>
      </c>
    </row>
    <row r="333" s="2" customFormat="1" ht="37.8" customHeight="1">
      <c r="A333" s="34"/>
      <c r="B333" s="185"/>
      <c r="C333" s="200" t="s">
        <v>3352</v>
      </c>
      <c r="D333" s="200" t="s">
        <v>353</v>
      </c>
      <c r="E333" s="201" t="s">
        <v>3353</v>
      </c>
      <c r="F333" s="202" t="s">
        <v>3354</v>
      </c>
      <c r="G333" s="203" t="s">
        <v>452</v>
      </c>
      <c r="H333" s="204">
        <v>34.356000000000002</v>
      </c>
      <c r="I333" s="205"/>
      <c r="J333" s="206">
        <f>ROUND(I333*H333,2)</f>
        <v>0</v>
      </c>
      <c r="K333" s="207"/>
      <c r="L333" s="208"/>
      <c r="M333" s="209" t="s">
        <v>1</v>
      </c>
      <c r="N333" s="210" t="s">
        <v>41</v>
      </c>
      <c r="O333" s="78"/>
      <c r="P333" s="196">
        <f>O333*H333</f>
        <v>0</v>
      </c>
      <c r="Q333" s="196">
        <v>0.00010000000000000001</v>
      </c>
      <c r="R333" s="196">
        <f>Q333*H333</f>
        <v>0.0034356000000000005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529</v>
      </c>
      <c r="AT333" s="198" t="s">
        <v>353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3355</v>
      </c>
    </row>
    <row r="334" s="2" customFormat="1" ht="37.8" customHeight="1">
      <c r="A334" s="34"/>
      <c r="B334" s="185"/>
      <c r="C334" s="200" t="s">
        <v>3356</v>
      </c>
      <c r="D334" s="200" t="s">
        <v>353</v>
      </c>
      <c r="E334" s="201" t="s">
        <v>3357</v>
      </c>
      <c r="F334" s="202" t="s">
        <v>3358</v>
      </c>
      <c r="G334" s="203" t="s">
        <v>452</v>
      </c>
      <c r="H334" s="204">
        <v>34.356000000000002</v>
      </c>
      <c r="I334" s="205"/>
      <c r="J334" s="206">
        <f>ROUND(I334*H334,2)</f>
        <v>0</v>
      </c>
      <c r="K334" s="207"/>
      <c r="L334" s="208"/>
      <c r="M334" s="209" t="s">
        <v>1</v>
      </c>
      <c r="N334" s="210" t="s">
        <v>41</v>
      </c>
      <c r="O334" s="78"/>
      <c r="P334" s="196">
        <f>O334*H334</f>
        <v>0</v>
      </c>
      <c r="Q334" s="196">
        <v>0.00010000000000000001</v>
      </c>
      <c r="R334" s="196">
        <f>Q334*H334</f>
        <v>0.0034356000000000005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529</v>
      </c>
      <c r="AT334" s="198" t="s">
        <v>353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3359</v>
      </c>
    </row>
    <row r="335" s="2" customFormat="1" ht="33" customHeight="1">
      <c r="A335" s="34"/>
      <c r="B335" s="185"/>
      <c r="C335" s="200" t="s">
        <v>3360</v>
      </c>
      <c r="D335" s="200" t="s">
        <v>353</v>
      </c>
      <c r="E335" s="201" t="s">
        <v>3361</v>
      </c>
      <c r="F335" s="202" t="s">
        <v>3362</v>
      </c>
      <c r="G335" s="203" t="s">
        <v>433</v>
      </c>
      <c r="H335" s="204">
        <v>2</v>
      </c>
      <c r="I335" s="205"/>
      <c r="J335" s="206">
        <f>ROUND(I335*H335,2)</f>
        <v>0</v>
      </c>
      <c r="K335" s="207"/>
      <c r="L335" s="208"/>
      <c r="M335" s="209" t="s">
        <v>1</v>
      </c>
      <c r="N335" s="210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529</v>
      </c>
      <c r="AT335" s="198" t="s">
        <v>353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3363</v>
      </c>
    </row>
    <row r="336" s="2" customFormat="1" ht="33" customHeight="1">
      <c r="A336" s="34"/>
      <c r="B336" s="185"/>
      <c r="C336" s="200" t="s">
        <v>3364</v>
      </c>
      <c r="D336" s="200" t="s">
        <v>353</v>
      </c>
      <c r="E336" s="201" t="s">
        <v>3365</v>
      </c>
      <c r="F336" s="202" t="s">
        <v>3366</v>
      </c>
      <c r="G336" s="203" t="s">
        <v>433</v>
      </c>
      <c r="H336" s="204">
        <v>1</v>
      </c>
      <c r="I336" s="205"/>
      <c r="J336" s="206">
        <f>ROUND(I336*H336,2)</f>
        <v>0</v>
      </c>
      <c r="K336" s="207"/>
      <c r="L336" s="208"/>
      <c r="M336" s="209" t="s">
        <v>1</v>
      </c>
      <c r="N336" s="210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529</v>
      </c>
      <c r="AT336" s="198" t="s">
        <v>353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3367</v>
      </c>
    </row>
    <row r="337" s="2" customFormat="1" ht="24.15" customHeight="1">
      <c r="A337" s="34"/>
      <c r="B337" s="185"/>
      <c r="C337" s="200" t="s">
        <v>3368</v>
      </c>
      <c r="D337" s="200" t="s">
        <v>353</v>
      </c>
      <c r="E337" s="201" t="s">
        <v>3369</v>
      </c>
      <c r="F337" s="202" t="s">
        <v>3370</v>
      </c>
      <c r="G337" s="203" t="s">
        <v>433</v>
      </c>
      <c r="H337" s="204">
        <v>1</v>
      </c>
      <c r="I337" s="205"/>
      <c r="J337" s="206">
        <f>ROUND(I337*H337,2)</f>
        <v>0</v>
      </c>
      <c r="K337" s="207"/>
      <c r="L337" s="208"/>
      <c r="M337" s="209" t="s">
        <v>1</v>
      </c>
      <c r="N337" s="210" t="s">
        <v>41</v>
      </c>
      <c r="O337" s="78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529</v>
      </c>
      <c r="AT337" s="198" t="s">
        <v>353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3371</v>
      </c>
    </row>
    <row r="338" s="2" customFormat="1" ht="24.15" customHeight="1">
      <c r="A338" s="34"/>
      <c r="B338" s="185"/>
      <c r="C338" s="200" t="s">
        <v>3372</v>
      </c>
      <c r="D338" s="200" t="s">
        <v>353</v>
      </c>
      <c r="E338" s="201" t="s">
        <v>3373</v>
      </c>
      <c r="F338" s="202" t="s">
        <v>3374</v>
      </c>
      <c r="G338" s="203" t="s">
        <v>433</v>
      </c>
      <c r="H338" s="204">
        <v>2</v>
      </c>
      <c r="I338" s="205"/>
      <c r="J338" s="206">
        <f>ROUND(I338*H338,2)</f>
        <v>0</v>
      </c>
      <c r="K338" s="207"/>
      <c r="L338" s="208"/>
      <c r="M338" s="209" t="s">
        <v>1</v>
      </c>
      <c r="N338" s="210" t="s">
        <v>41</v>
      </c>
      <c r="O338" s="78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529</v>
      </c>
      <c r="AT338" s="198" t="s">
        <v>353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3375</v>
      </c>
    </row>
    <row r="339" s="2" customFormat="1" ht="33" customHeight="1">
      <c r="A339" s="34"/>
      <c r="B339" s="185"/>
      <c r="C339" s="186" t="s">
        <v>3376</v>
      </c>
      <c r="D339" s="186" t="s">
        <v>319</v>
      </c>
      <c r="E339" s="187" t="s">
        <v>3377</v>
      </c>
      <c r="F339" s="188" t="s">
        <v>3378</v>
      </c>
      <c r="G339" s="189" t="s">
        <v>433</v>
      </c>
      <c r="H339" s="190">
        <v>11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3379</v>
      </c>
    </row>
    <row r="340" s="2" customFormat="1" ht="33" customHeight="1">
      <c r="A340" s="34"/>
      <c r="B340" s="185"/>
      <c r="C340" s="200" t="s">
        <v>3380</v>
      </c>
      <c r="D340" s="200" t="s">
        <v>353</v>
      </c>
      <c r="E340" s="201" t="s">
        <v>3381</v>
      </c>
      <c r="F340" s="202" t="s">
        <v>3382</v>
      </c>
      <c r="G340" s="203" t="s">
        <v>433</v>
      </c>
      <c r="H340" s="204">
        <v>11</v>
      </c>
      <c r="I340" s="205"/>
      <c r="J340" s="206">
        <f>ROUND(I340*H340,2)</f>
        <v>0</v>
      </c>
      <c r="K340" s="207"/>
      <c r="L340" s="208"/>
      <c r="M340" s="209" t="s">
        <v>1</v>
      </c>
      <c r="N340" s="210" t="s">
        <v>41</v>
      </c>
      <c r="O340" s="78"/>
      <c r="P340" s="196">
        <f>O340*H340</f>
        <v>0</v>
      </c>
      <c r="Q340" s="196">
        <v>0.001</v>
      </c>
      <c r="R340" s="196">
        <f>Q340*H340</f>
        <v>0.010999999999999999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529</v>
      </c>
      <c r="AT340" s="198" t="s">
        <v>353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3383</v>
      </c>
    </row>
    <row r="341" s="2" customFormat="1" ht="24.15" customHeight="1">
      <c r="A341" s="34"/>
      <c r="B341" s="185"/>
      <c r="C341" s="200" t="s">
        <v>3384</v>
      </c>
      <c r="D341" s="200" t="s">
        <v>353</v>
      </c>
      <c r="E341" s="201" t="s">
        <v>3385</v>
      </c>
      <c r="F341" s="202" t="s">
        <v>3386</v>
      </c>
      <c r="G341" s="203" t="s">
        <v>433</v>
      </c>
      <c r="H341" s="204">
        <v>7</v>
      </c>
      <c r="I341" s="205"/>
      <c r="J341" s="206">
        <f>ROUND(I341*H341,2)</f>
        <v>0</v>
      </c>
      <c r="K341" s="207"/>
      <c r="L341" s="208"/>
      <c r="M341" s="209" t="s">
        <v>1</v>
      </c>
      <c r="N341" s="210" t="s">
        <v>41</v>
      </c>
      <c r="O341" s="78"/>
      <c r="P341" s="196">
        <f>O341*H341</f>
        <v>0</v>
      </c>
      <c r="Q341" s="196">
        <v>0.025000000000000001</v>
      </c>
      <c r="R341" s="196">
        <f>Q341*H341</f>
        <v>0.17500000000000002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529</v>
      </c>
      <c r="AT341" s="198" t="s">
        <v>353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3387</v>
      </c>
    </row>
    <row r="342" s="2" customFormat="1" ht="24.15" customHeight="1">
      <c r="A342" s="34"/>
      <c r="B342" s="185"/>
      <c r="C342" s="200" t="s">
        <v>3388</v>
      </c>
      <c r="D342" s="200" t="s">
        <v>353</v>
      </c>
      <c r="E342" s="201" t="s">
        <v>3389</v>
      </c>
      <c r="F342" s="202" t="s">
        <v>3390</v>
      </c>
      <c r="G342" s="203" t="s">
        <v>433</v>
      </c>
      <c r="H342" s="204">
        <v>3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0.025000000000000001</v>
      </c>
      <c r="R342" s="196">
        <f>Q342*H342</f>
        <v>0.075000000000000011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529</v>
      </c>
      <c r="AT342" s="198" t="s">
        <v>353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3391</v>
      </c>
    </row>
    <row r="343" s="2" customFormat="1" ht="24.15" customHeight="1">
      <c r="A343" s="34"/>
      <c r="B343" s="185"/>
      <c r="C343" s="200" t="s">
        <v>3392</v>
      </c>
      <c r="D343" s="200" t="s">
        <v>353</v>
      </c>
      <c r="E343" s="201" t="s">
        <v>3393</v>
      </c>
      <c r="F343" s="202" t="s">
        <v>3394</v>
      </c>
      <c r="G343" s="203" t="s">
        <v>433</v>
      </c>
      <c r="H343" s="204">
        <v>1</v>
      </c>
      <c r="I343" s="205"/>
      <c r="J343" s="206">
        <f>ROUND(I343*H343,2)</f>
        <v>0</v>
      </c>
      <c r="K343" s="207"/>
      <c r="L343" s="208"/>
      <c r="M343" s="209" t="s">
        <v>1</v>
      </c>
      <c r="N343" s="210" t="s">
        <v>41</v>
      </c>
      <c r="O343" s="78"/>
      <c r="P343" s="196">
        <f>O343*H343</f>
        <v>0</v>
      </c>
      <c r="Q343" s="196">
        <v>0.025000000000000001</v>
      </c>
      <c r="R343" s="196">
        <f>Q343*H343</f>
        <v>0.025000000000000001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529</v>
      </c>
      <c r="AT343" s="198" t="s">
        <v>353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3395</v>
      </c>
    </row>
    <row r="344" s="2" customFormat="1" ht="24.15" customHeight="1">
      <c r="A344" s="34"/>
      <c r="B344" s="185"/>
      <c r="C344" s="186" t="s">
        <v>3396</v>
      </c>
      <c r="D344" s="186" t="s">
        <v>319</v>
      </c>
      <c r="E344" s="187" t="s">
        <v>2877</v>
      </c>
      <c r="F344" s="188" t="s">
        <v>2878</v>
      </c>
      <c r="G344" s="189" t="s">
        <v>652</v>
      </c>
      <c r="H344" s="223"/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</v>
      </c>
      <c r="R344" s="196">
        <f>Q344*H344</f>
        <v>0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372</v>
      </c>
      <c r="AT344" s="198" t="s">
        <v>319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3397</v>
      </c>
    </row>
    <row r="345" s="12" customFormat="1" ht="22.8" customHeight="1">
      <c r="A345" s="12"/>
      <c r="B345" s="172"/>
      <c r="C345" s="12"/>
      <c r="D345" s="173" t="s">
        <v>74</v>
      </c>
      <c r="E345" s="183" t="s">
        <v>1913</v>
      </c>
      <c r="F345" s="183" t="s">
        <v>3398</v>
      </c>
      <c r="G345" s="12"/>
      <c r="H345" s="12"/>
      <c r="I345" s="175"/>
      <c r="J345" s="184">
        <f>BK345</f>
        <v>0</v>
      </c>
      <c r="K345" s="12"/>
      <c r="L345" s="172"/>
      <c r="M345" s="177"/>
      <c r="N345" s="178"/>
      <c r="O345" s="178"/>
      <c r="P345" s="179">
        <f>SUM(P346:P349)</f>
        <v>0</v>
      </c>
      <c r="Q345" s="178"/>
      <c r="R345" s="179">
        <f>SUM(R346:R349)</f>
        <v>7.6588002500000005</v>
      </c>
      <c r="S345" s="178"/>
      <c r="T345" s="180">
        <f>SUM(T346:T349)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73" t="s">
        <v>87</v>
      </c>
      <c r="AT345" s="181" t="s">
        <v>74</v>
      </c>
      <c r="AU345" s="181" t="s">
        <v>82</v>
      </c>
      <c r="AY345" s="173" t="s">
        <v>317</v>
      </c>
      <c r="BK345" s="182">
        <f>SUM(BK346:BK349)</f>
        <v>0</v>
      </c>
    </row>
    <row r="346" s="2" customFormat="1" ht="24.15" customHeight="1">
      <c r="A346" s="34"/>
      <c r="B346" s="185"/>
      <c r="C346" s="186" t="s">
        <v>3399</v>
      </c>
      <c r="D346" s="186" t="s">
        <v>319</v>
      </c>
      <c r="E346" s="187" t="s">
        <v>3400</v>
      </c>
      <c r="F346" s="188" t="s">
        <v>3401</v>
      </c>
      <c r="G346" s="189" t="s">
        <v>452</v>
      </c>
      <c r="H346" s="190">
        <v>127.90000000000001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3402</v>
      </c>
    </row>
    <row r="347" s="2" customFormat="1" ht="24.15" customHeight="1">
      <c r="A347" s="34"/>
      <c r="B347" s="185"/>
      <c r="C347" s="186" t="s">
        <v>3403</v>
      </c>
      <c r="D347" s="186" t="s">
        <v>319</v>
      </c>
      <c r="E347" s="187" t="s">
        <v>3404</v>
      </c>
      <c r="F347" s="188" t="s">
        <v>3405</v>
      </c>
      <c r="G347" s="189" t="s">
        <v>375</v>
      </c>
      <c r="H347" s="190">
        <v>111.34</v>
      </c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0.044479999999999999</v>
      </c>
      <c r="R347" s="196">
        <f>Q347*H347</f>
        <v>4.9524032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3406</v>
      </c>
    </row>
    <row r="348" s="2" customFormat="1" ht="24.15" customHeight="1">
      <c r="A348" s="34"/>
      <c r="B348" s="185"/>
      <c r="C348" s="200" t="s">
        <v>3407</v>
      </c>
      <c r="D348" s="200" t="s">
        <v>353</v>
      </c>
      <c r="E348" s="201" t="s">
        <v>3408</v>
      </c>
      <c r="F348" s="202" t="s">
        <v>3409</v>
      </c>
      <c r="G348" s="203" t="s">
        <v>375</v>
      </c>
      <c r="H348" s="204">
        <v>116.907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0.02315</v>
      </c>
      <c r="R348" s="196">
        <f>Q348*H348</f>
        <v>2.7063970500000001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529</v>
      </c>
      <c r="AT348" s="198" t="s">
        <v>353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3410</v>
      </c>
    </row>
    <row r="349" s="2" customFormat="1" ht="24.15" customHeight="1">
      <c r="A349" s="34"/>
      <c r="B349" s="185"/>
      <c r="C349" s="186" t="s">
        <v>3411</v>
      </c>
      <c r="D349" s="186" t="s">
        <v>319</v>
      </c>
      <c r="E349" s="187" t="s">
        <v>3412</v>
      </c>
      <c r="F349" s="188" t="s">
        <v>3413</v>
      </c>
      <c r="G349" s="189" t="s">
        <v>652</v>
      </c>
      <c r="H349" s="223"/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3414</v>
      </c>
    </row>
    <row r="350" s="12" customFormat="1" ht="22.8" customHeight="1">
      <c r="A350" s="12"/>
      <c r="B350" s="172"/>
      <c r="C350" s="12"/>
      <c r="D350" s="173" t="s">
        <v>74</v>
      </c>
      <c r="E350" s="183" t="s">
        <v>1924</v>
      </c>
      <c r="F350" s="183" t="s">
        <v>3415</v>
      </c>
      <c r="G350" s="12"/>
      <c r="H350" s="12"/>
      <c r="I350" s="175"/>
      <c r="J350" s="184">
        <f>BK350</f>
        <v>0</v>
      </c>
      <c r="K350" s="12"/>
      <c r="L350" s="172"/>
      <c r="M350" s="177"/>
      <c r="N350" s="178"/>
      <c r="O350" s="178"/>
      <c r="P350" s="179">
        <f>SUM(P351:P356)</f>
        <v>0</v>
      </c>
      <c r="Q350" s="178"/>
      <c r="R350" s="179">
        <f>SUM(R351:R356)</f>
        <v>3.9607790899999995</v>
      </c>
      <c r="S350" s="178"/>
      <c r="T350" s="180">
        <f>SUM(T351:T356)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3" t="s">
        <v>87</v>
      </c>
      <c r="AT350" s="181" t="s">
        <v>74</v>
      </c>
      <c r="AU350" s="181" t="s">
        <v>82</v>
      </c>
      <c r="AY350" s="173" t="s">
        <v>317</v>
      </c>
      <c r="BK350" s="182">
        <f>SUM(BK351:BK356)</f>
        <v>0</v>
      </c>
    </row>
    <row r="351" s="2" customFormat="1" ht="24.15" customHeight="1">
      <c r="A351" s="34"/>
      <c r="B351" s="185"/>
      <c r="C351" s="186" t="s">
        <v>3416</v>
      </c>
      <c r="D351" s="186" t="s">
        <v>319</v>
      </c>
      <c r="E351" s="187" t="s">
        <v>3417</v>
      </c>
      <c r="F351" s="188" t="s">
        <v>3401</v>
      </c>
      <c r="G351" s="189" t="s">
        <v>452</v>
      </c>
      <c r="H351" s="190">
        <v>44.350000000000001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3418</v>
      </c>
    </row>
    <row r="352" s="2" customFormat="1" ht="24.15" customHeight="1">
      <c r="A352" s="34"/>
      <c r="B352" s="185"/>
      <c r="C352" s="186" t="s">
        <v>3419</v>
      </c>
      <c r="D352" s="186" t="s">
        <v>319</v>
      </c>
      <c r="E352" s="187" t="s">
        <v>3420</v>
      </c>
      <c r="F352" s="188" t="s">
        <v>3421</v>
      </c>
      <c r="G352" s="189" t="s">
        <v>375</v>
      </c>
      <c r="H352" s="190">
        <v>52.378999999999998</v>
      </c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0.055829999999999998</v>
      </c>
      <c r="R352" s="196">
        <f>Q352*H352</f>
        <v>2.9243195699999998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3422</v>
      </c>
    </row>
    <row r="353" s="2" customFormat="1" ht="24.15" customHeight="1">
      <c r="A353" s="34"/>
      <c r="B353" s="185"/>
      <c r="C353" s="200" t="s">
        <v>3423</v>
      </c>
      <c r="D353" s="200" t="s">
        <v>353</v>
      </c>
      <c r="E353" s="201" t="s">
        <v>3424</v>
      </c>
      <c r="F353" s="202" t="s">
        <v>3425</v>
      </c>
      <c r="G353" s="203" t="s">
        <v>375</v>
      </c>
      <c r="H353" s="204">
        <v>54.997999999999998</v>
      </c>
      <c r="I353" s="205"/>
      <c r="J353" s="206">
        <f>ROUND(I353*H353,2)</f>
        <v>0</v>
      </c>
      <c r="K353" s="207"/>
      <c r="L353" s="208"/>
      <c r="M353" s="209" t="s">
        <v>1</v>
      </c>
      <c r="N353" s="210" t="s">
        <v>41</v>
      </c>
      <c r="O353" s="78"/>
      <c r="P353" s="196">
        <f>O353*H353</f>
        <v>0</v>
      </c>
      <c r="Q353" s="196">
        <v>0.018519999999999998</v>
      </c>
      <c r="R353" s="196">
        <f>Q353*H353</f>
        <v>1.0185629599999999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529</v>
      </c>
      <c r="AT353" s="198" t="s">
        <v>353</v>
      </c>
      <c r="AU353" s="198" t="s">
        <v>87</v>
      </c>
      <c r="AY353" s="15" t="s">
        <v>317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372</v>
      </c>
      <c r="BM353" s="198" t="s">
        <v>3426</v>
      </c>
    </row>
    <row r="354" s="2" customFormat="1" ht="16.5" customHeight="1">
      <c r="A354" s="34"/>
      <c r="B354" s="185"/>
      <c r="C354" s="186" t="s">
        <v>3427</v>
      </c>
      <c r="D354" s="186" t="s">
        <v>319</v>
      </c>
      <c r="E354" s="187" t="s">
        <v>3428</v>
      </c>
      <c r="F354" s="188" t="s">
        <v>3429</v>
      </c>
      <c r="G354" s="189" t="s">
        <v>452</v>
      </c>
      <c r="H354" s="190">
        <v>3.2999999999999998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0.0052599999999999999</v>
      </c>
      <c r="R354" s="196">
        <f>Q354*H354</f>
        <v>0.017357999999999998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3430</v>
      </c>
    </row>
    <row r="355" s="2" customFormat="1" ht="21.75" customHeight="1">
      <c r="A355" s="34"/>
      <c r="B355" s="185"/>
      <c r="C355" s="200" t="s">
        <v>3431</v>
      </c>
      <c r="D355" s="200" t="s">
        <v>353</v>
      </c>
      <c r="E355" s="201" t="s">
        <v>3432</v>
      </c>
      <c r="F355" s="202" t="s">
        <v>3433</v>
      </c>
      <c r="G355" s="203" t="s">
        <v>3434</v>
      </c>
      <c r="H355" s="204">
        <v>3.3660000000000001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0.00016000000000000001</v>
      </c>
      <c r="R355" s="196">
        <f>Q355*H355</f>
        <v>0.0005385600000000001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3435</v>
      </c>
    </row>
    <row r="356" s="2" customFormat="1" ht="24.15" customHeight="1">
      <c r="A356" s="34"/>
      <c r="B356" s="185"/>
      <c r="C356" s="186" t="s">
        <v>3436</v>
      </c>
      <c r="D356" s="186" t="s">
        <v>319</v>
      </c>
      <c r="E356" s="187" t="s">
        <v>3437</v>
      </c>
      <c r="F356" s="188" t="s">
        <v>3438</v>
      </c>
      <c r="G356" s="189" t="s">
        <v>652</v>
      </c>
      <c r="H356" s="223"/>
      <c r="I356" s="191"/>
      <c r="J356" s="192">
        <f>ROUND(I356*H356,2)</f>
        <v>0</v>
      </c>
      <c r="K356" s="193"/>
      <c r="L356" s="35"/>
      <c r="M356" s="194" t="s">
        <v>1</v>
      </c>
      <c r="N356" s="195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372</v>
      </c>
      <c r="AT356" s="198" t="s">
        <v>319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3439</v>
      </c>
    </row>
    <row r="357" s="12" customFormat="1" ht="22.8" customHeight="1">
      <c r="A357" s="12"/>
      <c r="B357" s="172"/>
      <c r="C357" s="12"/>
      <c r="D357" s="173" t="s">
        <v>74</v>
      </c>
      <c r="E357" s="183" t="s">
        <v>654</v>
      </c>
      <c r="F357" s="183" t="s">
        <v>3440</v>
      </c>
      <c r="G357" s="12"/>
      <c r="H357" s="12"/>
      <c r="I357" s="175"/>
      <c r="J357" s="184">
        <f>BK357</f>
        <v>0</v>
      </c>
      <c r="K357" s="12"/>
      <c r="L357" s="172"/>
      <c r="M357" s="177"/>
      <c r="N357" s="178"/>
      <c r="O357" s="178"/>
      <c r="P357" s="179">
        <f>P358</f>
        <v>0</v>
      </c>
      <c r="Q357" s="178"/>
      <c r="R357" s="179">
        <f>R358</f>
        <v>0.00095497499999999994</v>
      </c>
      <c r="S357" s="178"/>
      <c r="T357" s="180">
        <f>T358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73" t="s">
        <v>87</v>
      </c>
      <c r="AT357" s="181" t="s">
        <v>74</v>
      </c>
      <c r="AU357" s="181" t="s">
        <v>82</v>
      </c>
      <c r="AY357" s="173" t="s">
        <v>317</v>
      </c>
      <c r="BK357" s="182">
        <f>BK358</f>
        <v>0</v>
      </c>
    </row>
    <row r="358" s="2" customFormat="1" ht="24.15" customHeight="1">
      <c r="A358" s="34"/>
      <c r="B358" s="185"/>
      <c r="C358" s="186" t="s">
        <v>3441</v>
      </c>
      <c r="D358" s="186" t="s">
        <v>319</v>
      </c>
      <c r="E358" s="187" t="s">
        <v>3442</v>
      </c>
      <c r="F358" s="188" t="s">
        <v>3443</v>
      </c>
      <c r="G358" s="189" t="s">
        <v>375</v>
      </c>
      <c r="H358" s="190">
        <v>10.914</v>
      </c>
      <c r="I358" s="191"/>
      <c r="J358" s="192">
        <f>ROUND(I358*H358,2)</f>
        <v>0</v>
      </c>
      <c r="K358" s="193"/>
      <c r="L358" s="35"/>
      <c r="M358" s="194" t="s">
        <v>1</v>
      </c>
      <c r="N358" s="195" t="s">
        <v>41</v>
      </c>
      <c r="O358" s="78"/>
      <c r="P358" s="196">
        <f>O358*H358</f>
        <v>0</v>
      </c>
      <c r="Q358" s="196">
        <v>8.7499999999999999E-05</v>
      </c>
      <c r="R358" s="196">
        <f>Q358*H358</f>
        <v>0.00095497499999999994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372</v>
      </c>
      <c r="AT358" s="198" t="s">
        <v>319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3444</v>
      </c>
    </row>
    <row r="359" s="12" customFormat="1" ht="22.8" customHeight="1">
      <c r="A359" s="12"/>
      <c r="B359" s="172"/>
      <c r="C359" s="12"/>
      <c r="D359" s="173" t="s">
        <v>74</v>
      </c>
      <c r="E359" s="183" t="s">
        <v>1390</v>
      </c>
      <c r="F359" s="183" t="s">
        <v>3445</v>
      </c>
      <c r="G359" s="12"/>
      <c r="H359" s="12"/>
      <c r="I359" s="175"/>
      <c r="J359" s="184">
        <f>BK359</f>
        <v>0</v>
      </c>
      <c r="K359" s="12"/>
      <c r="L359" s="172"/>
      <c r="M359" s="177"/>
      <c r="N359" s="178"/>
      <c r="O359" s="178"/>
      <c r="P359" s="179">
        <f>SUM(P360:P364)</f>
        <v>0</v>
      </c>
      <c r="Q359" s="178"/>
      <c r="R359" s="179">
        <f>SUM(R360:R364)</f>
        <v>0.16777784507999999</v>
      </c>
      <c r="S359" s="178"/>
      <c r="T359" s="180">
        <f>SUM(T360:T364)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173" t="s">
        <v>87</v>
      </c>
      <c r="AT359" s="181" t="s">
        <v>74</v>
      </c>
      <c r="AU359" s="181" t="s">
        <v>82</v>
      </c>
      <c r="AY359" s="173" t="s">
        <v>317</v>
      </c>
      <c r="BK359" s="182">
        <f>SUM(BK360:BK364)</f>
        <v>0</v>
      </c>
    </row>
    <row r="360" s="2" customFormat="1" ht="24.15" customHeight="1">
      <c r="A360" s="34"/>
      <c r="B360" s="185"/>
      <c r="C360" s="186" t="s">
        <v>3446</v>
      </c>
      <c r="D360" s="186" t="s">
        <v>319</v>
      </c>
      <c r="E360" s="187" t="s">
        <v>3447</v>
      </c>
      <c r="F360" s="188" t="s">
        <v>3448</v>
      </c>
      <c r="G360" s="189" t="s">
        <v>375</v>
      </c>
      <c r="H360" s="190">
        <v>443.24799999999999</v>
      </c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0.00012750000000000001</v>
      </c>
      <c r="R360" s="196">
        <f>Q360*H360</f>
        <v>0.056514120000000001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3449</v>
      </c>
    </row>
    <row r="361" s="2" customFormat="1" ht="24.15" customHeight="1">
      <c r="A361" s="34"/>
      <c r="B361" s="185"/>
      <c r="C361" s="186" t="s">
        <v>3450</v>
      </c>
      <c r="D361" s="186" t="s">
        <v>319</v>
      </c>
      <c r="E361" s="187" t="s">
        <v>3451</v>
      </c>
      <c r="F361" s="188" t="s">
        <v>3452</v>
      </c>
      <c r="G361" s="189" t="s">
        <v>375</v>
      </c>
      <c r="H361" s="190">
        <v>443.24799999999999</v>
      </c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3.4800000000000001E-06</v>
      </c>
      <c r="R361" s="196">
        <f>Q361*H361</f>
        <v>0.00154250304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3453</v>
      </c>
    </row>
    <row r="362" s="2" customFormat="1" ht="24.15" customHeight="1">
      <c r="A362" s="34"/>
      <c r="B362" s="185"/>
      <c r="C362" s="186" t="s">
        <v>3454</v>
      </c>
      <c r="D362" s="186" t="s">
        <v>319</v>
      </c>
      <c r="E362" s="187" t="s">
        <v>3455</v>
      </c>
      <c r="F362" s="188" t="s">
        <v>3456</v>
      </c>
      <c r="G362" s="189" t="s">
        <v>375</v>
      </c>
      <c r="H362" s="190">
        <v>48.795999999999999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0.00015725</v>
      </c>
      <c r="R362" s="196">
        <f>Q362*H362</f>
        <v>0.0076731710000000003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3457</v>
      </c>
    </row>
    <row r="363" s="2" customFormat="1" ht="24.15" customHeight="1">
      <c r="A363" s="34"/>
      <c r="B363" s="185"/>
      <c r="C363" s="186" t="s">
        <v>3458</v>
      </c>
      <c r="D363" s="186" t="s">
        <v>319</v>
      </c>
      <c r="E363" s="187" t="s">
        <v>3459</v>
      </c>
      <c r="F363" s="188" t="s">
        <v>3460</v>
      </c>
      <c r="G363" s="189" t="s">
        <v>375</v>
      </c>
      <c r="H363" s="190">
        <v>102</v>
      </c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3.2499999999999998E-06</v>
      </c>
      <c r="R363" s="196">
        <f>Q363*H363</f>
        <v>0.00033149999999999998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3461</v>
      </c>
    </row>
    <row r="364" s="2" customFormat="1" ht="37.8" customHeight="1">
      <c r="A364" s="34"/>
      <c r="B364" s="185"/>
      <c r="C364" s="186" t="s">
        <v>3462</v>
      </c>
      <c r="D364" s="186" t="s">
        <v>319</v>
      </c>
      <c r="E364" s="187" t="s">
        <v>3463</v>
      </c>
      <c r="F364" s="188" t="s">
        <v>3464</v>
      </c>
      <c r="G364" s="189" t="s">
        <v>375</v>
      </c>
      <c r="H364" s="190">
        <v>443.24799999999999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0.00022948000000000001</v>
      </c>
      <c r="R364" s="196">
        <f>Q364*H364</f>
        <v>0.10171655104000001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372</v>
      </c>
      <c r="AT364" s="198" t="s">
        <v>319</v>
      </c>
      <c r="AU364" s="198" t="s">
        <v>87</v>
      </c>
      <c r="AY364" s="15" t="s">
        <v>317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372</v>
      </c>
      <c r="BM364" s="198" t="s">
        <v>3465</v>
      </c>
    </row>
    <row r="365" s="12" customFormat="1" ht="25.92" customHeight="1">
      <c r="A365" s="12"/>
      <c r="B365" s="172"/>
      <c r="C365" s="12"/>
      <c r="D365" s="173" t="s">
        <v>74</v>
      </c>
      <c r="E365" s="174" t="s">
        <v>889</v>
      </c>
      <c r="F365" s="174" t="s">
        <v>890</v>
      </c>
      <c r="G365" s="12"/>
      <c r="H365" s="12"/>
      <c r="I365" s="175"/>
      <c r="J365" s="176">
        <f>BK365</f>
        <v>0</v>
      </c>
      <c r="K365" s="12"/>
      <c r="L365" s="172"/>
      <c r="M365" s="177"/>
      <c r="N365" s="178"/>
      <c r="O365" s="178"/>
      <c r="P365" s="179">
        <f>SUM(P366:P367)</f>
        <v>0</v>
      </c>
      <c r="Q365" s="178"/>
      <c r="R365" s="179">
        <f>SUM(R366:R367)</f>
        <v>0</v>
      </c>
      <c r="S365" s="178"/>
      <c r="T365" s="180">
        <f>SUM(T366:T367)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173" t="s">
        <v>259</v>
      </c>
      <c r="AT365" s="181" t="s">
        <v>74</v>
      </c>
      <c r="AU365" s="181" t="s">
        <v>75</v>
      </c>
      <c r="AY365" s="173" t="s">
        <v>317</v>
      </c>
      <c r="BK365" s="182">
        <f>SUM(BK366:BK367)</f>
        <v>0</v>
      </c>
    </row>
    <row r="366" s="2" customFormat="1" ht="16.5" customHeight="1">
      <c r="A366" s="34"/>
      <c r="B366" s="185"/>
      <c r="C366" s="186" t="s">
        <v>3466</v>
      </c>
      <c r="D366" s="186" t="s">
        <v>319</v>
      </c>
      <c r="E366" s="187" t="s">
        <v>892</v>
      </c>
      <c r="F366" s="188" t="s">
        <v>893</v>
      </c>
      <c r="G366" s="189" t="s">
        <v>433</v>
      </c>
      <c r="H366" s="190">
        <v>2</v>
      </c>
      <c r="I366" s="191"/>
      <c r="J366" s="192">
        <f>ROUND(I366*H366,2)</f>
        <v>0</v>
      </c>
      <c r="K366" s="193"/>
      <c r="L366" s="35"/>
      <c r="M366" s="194" t="s">
        <v>1</v>
      </c>
      <c r="N366" s="195" t="s">
        <v>41</v>
      </c>
      <c r="O366" s="78"/>
      <c r="P366" s="196">
        <f>O366*H366</f>
        <v>0</v>
      </c>
      <c r="Q366" s="196">
        <v>0</v>
      </c>
      <c r="R366" s="196">
        <f>Q366*H366</f>
        <v>0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894</v>
      </c>
      <c r="AT366" s="198" t="s">
        <v>319</v>
      </c>
      <c r="AU366" s="198" t="s">
        <v>82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894</v>
      </c>
      <c r="BM366" s="198" t="s">
        <v>3467</v>
      </c>
    </row>
    <row r="367" s="2" customFormat="1" ht="37.8" customHeight="1">
      <c r="A367" s="34"/>
      <c r="B367" s="185"/>
      <c r="C367" s="186" t="s">
        <v>3468</v>
      </c>
      <c r="D367" s="186" t="s">
        <v>319</v>
      </c>
      <c r="E367" s="187" t="s">
        <v>3469</v>
      </c>
      <c r="F367" s="188" t="s">
        <v>3470</v>
      </c>
      <c r="G367" s="189" t="s">
        <v>433</v>
      </c>
      <c r="H367" s="190">
        <v>1</v>
      </c>
      <c r="I367" s="191"/>
      <c r="J367" s="192">
        <f>ROUND(I367*H367,2)</f>
        <v>0</v>
      </c>
      <c r="K367" s="193"/>
      <c r="L367" s="35"/>
      <c r="M367" s="211" t="s">
        <v>1</v>
      </c>
      <c r="N367" s="212" t="s">
        <v>41</v>
      </c>
      <c r="O367" s="213"/>
      <c r="P367" s="214">
        <f>O367*H367</f>
        <v>0</v>
      </c>
      <c r="Q367" s="214">
        <v>0</v>
      </c>
      <c r="R367" s="214">
        <f>Q367*H367</f>
        <v>0</v>
      </c>
      <c r="S367" s="214">
        <v>0</v>
      </c>
      <c r="T367" s="215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894</v>
      </c>
      <c r="AT367" s="198" t="s">
        <v>319</v>
      </c>
      <c r="AU367" s="198" t="s">
        <v>82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894</v>
      </c>
      <c r="BM367" s="198" t="s">
        <v>3471</v>
      </c>
    </row>
    <row r="368" s="2" customFormat="1" ht="6.96" customHeight="1">
      <c r="A368" s="34"/>
      <c r="B368" s="61"/>
      <c r="C368" s="62"/>
      <c r="D368" s="62"/>
      <c r="E368" s="62"/>
      <c r="F368" s="62"/>
      <c r="G368" s="62"/>
      <c r="H368" s="62"/>
      <c r="I368" s="62"/>
      <c r="J368" s="62"/>
      <c r="K368" s="62"/>
      <c r="L368" s="35"/>
      <c r="M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</row>
  </sheetData>
  <autoFilter ref="C145:K36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2:H132"/>
    <mergeCell ref="E136:H136"/>
    <mergeCell ref="E134:H134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2628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3472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ROUND((SUM(BE131:BE182)),  2)</f>
        <v>0</v>
      </c>
      <c r="G37" s="138"/>
      <c r="H37" s="138"/>
      <c r="I37" s="139">
        <v>0.20000000000000001</v>
      </c>
      <c r="J37" s="137">
        <f>ROUND(((SUM(BE131:BE182))*I37),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ROUND((SUM(BF131:BF182)),  2)</f>
        <v>0</v>
      </c>
      <c r="G38" s="138"/>
      <c r="H38" s="138"/>
      <c r="I38" s="139">
        <v>0.20000000000000001</v>
      </c>
      <c r="J38" s="137">
        <f>ROUND(((SUM(BF131:BF182))*I38),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ROUND((SUM(BG131:BG182)),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ROUND((SUM(BH131:BH182)),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ROUND((SUM(BI131:BI182)),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2628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3473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3474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3475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3476</v>
      </c>
      <c r="E104" s="159"/>
      <c r="F104" s="159"/>
      <c r="G104" s="159"/>
      <c r="H104" s="159"/>
      <c r="I104" s="159"/>
      <c r="J104" s="160">
        <f>J157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3477</v>
      </c>
      <c r="E105" s="159"/>
      <c r="F105" s="159"/>
      <c r="G105" s="159"/>
      <c r="H105" s="159"/>
      <c r="I105" s="159"/>
      <c r="J105" s="160">
        <f>J159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3478</v>
      </c>
      <c r="E106" s="159"/>
      <c r="F106" s="159"/>
      <c r="G106" s="159"/>
      <c r="H106" s="159"/>
      <c r="I106" s="159"/>
      <c r="J106" s="160">
        <f>J170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3479</v>
      </c>
      <c r="E107" s="159"/>
      <c r="F107" s="159"/>
      <c r="G107" s="159"/>
      <c r="H107" s="159"/>
      <c r="I107" s="159"/>
      <c r="J107" s="160">
        <f>J174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2628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2884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SO-3.3_ELE - Elektroinštalácia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</f>
        <v>0</v>
      </c>
      <c r="Q131" s="91"/>
      <c r="R131" s="169">
        <f>R132</f>
        <v>0</v>
      </c>
      <c r="S131" s="91"/>
      <c r="T131" s="170">
        <f>T132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315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P133+P155+P157+P159+P170+P174</f>
        <v>0</v>
      </c>
      <c r="Q132" s="178"/>
      <c r="R132" s="179">
        <f>R133+R155+R157+R159+R170+R174</f>
        <v>0</v>
      </c>
      <c r="S132" s="178"/>
      <c r="T132" s="180">
        <f>T133+T155+T157+T159+T170+T174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BK133+BK155+BK157+BK159+BK170+BK174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3480</v>
      </c>
      <c r="F133" s="183" t="s">
        <v>95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SUM(P134:P154)</f>
        <v>0</v>
      </c>
      <c r="Q133" s="178"/>
      <c r="R133" s="179">
        <f>SUM(R134:R154)</f>
        <v>0</v>
      </c>
      <c r="S133" s="178"/>
      <c r="T133" s="180">
        <f>SUM(T134:T154)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SUM(BK134:BK154)</f>
        <v>0</v>
      </c>
    </row>
    <row r="134" s="2" customFormat="1" ht="21.75" customHeight="1">
      <c r="A134" s="34"/>
      <c r="B134" s="185"/>
      <c r="C134" s="186" t="s">
        <v>82</v>
      </c>
      <c r="D134" s="186" t="s">
        <v>319</v>
      </c>
      <c r="E134" s="187" t="s">
        <v>3481</v>
      </c>
      <c r="F134" s="188" t="s">
        <v>3482</v>
      </c>
      <c r="G134" s="189" t="s">
        <v>433</v>
      </c>
      <c r="H134" s="190">
        <v>10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3483</v>
      </c>
    </row>
    <row r="135" s="2" customFormat="1" ht="16.5" customHeight="1">
      <c r="A135" s="34"/>
      <c r="B135" s="185"/>
      <c r="C135" s="186" t="s">
        <v>87</v>
      </c>
      <c r="D135" s="186" t="s">
        <v>319</v>
      </c>
      <c r="E135" s="187" t="s">
        <v>3484</v>
      </c>
      <c r="F135" s="188" t="s">
        <v>3485</v>
      </c>
      <c r="G135" s="189" t="s">
        <v>452</v>
      </c>
      <c r="H135" s="190">
        <v>100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3486</v>
      </c>
    </row>
    <row r="136" s="2" customFormat="1" ht="16.5" customHeight="1">
      <c r="A136" s="34"/>
      <c r="B136" s="185"/>
      <c r="C136" s="186" t="s">
        <v>92</v>
      </c>
      <c r="D136" s="186" t="s">
        <v>319</v>
      </c>
      <c r="E136" s="187" t="s">
        <v>3487</v>
      </c>
      <c r="F136" s="188" t="s">
        <v>3488</v>
      </c>
      <c r="G136" s="189" t="s">
        <v>452</v>
      </c>
      <c r="H136" s="190">
        <v>500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3489</v>
      </c>
    </row>
    <row r="137" s="2" customFormat="1" ht="16.5" customHeight="1">
      <c r="A137" s="34"/>
      <c r="B137" s="185"/>
      <c r="C137" s="186" t="s">
        <v>259</v>
      </c>
      <c r="D137" s="186" t="s">
        <v>319</v>
      </c>
      <c r="E137" s="187" t="s">
        <v>3490</v>
      </c>
      <c r="F137" s="188" t="s">
        <v>3491</v>
      </c>
      <c r="G137" s="189" t="s">
        <v>452</v>
      </c>
      <c r="H137" s="190">
        <v>50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3492</v>
      </c>
    </row>
    <row r="138" s="2" customFormat="1" ht="16.5" customHeight="1">
      <c r="A138" s="34"/>
      <c r="B138" s="185"/>
      <c r="C138" s="186" t="s">
        <v>262</v>
      </c>
      <c r="D138" s="186" t="s">
        <v>319</v>
      </c>
      <c r="E138" s="187" t="s">
        <v>3493</v>
      </c>
      <c r="F138" s="188" t="s">
        <v>3494</v>
      </c>
      <c r="G138" s="189" t="s">
        <v>452</v>
      </c>
      <c r="H138" s="190">
        <v>50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3495</v>
      </c>
    </row>
    <row r="139" s="2" customFormat="1" ht="16.5" customHeight="1">
      <c r="A139" s="34"/>
      <c r="B139" s="185"/>
      <c r="C139" s="186" t="s">
        <v>265</v>
      </c>
      <c r="D139" s="186" t="s">
        <v>319</v>
      </c>
      <c r="E139" s="187" t="s">
        <v>3496</v>
      </c>
      <c r="F139" s="188" t="s">
        <v>3497</v>
      </c>
      <c r="G139" s="189" t="s">
        <v>452</v>
      </c>
      <c r="H139" s="190">
        <v>50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3498</v>
      </c>
    </row>
    <row r="140" s="2" customFormat="1" ht="16.5" customHeight="1">
      <c r="A140" s="34"/>
      <c r="B140" s="185"/>
      <c r="C140" s="186" t="s">
        <v>268</v>
      </c>
      <c r="D140" s="186" t="s">
        <v>319</v>
      </c>
      <c r="E140" s="187" t="s">
        <v>3499</v>
      </c>
      <c r="F140" s="188" t="s">
        <v>3500</v>
      </c>
      <c r="G140" s="189" t="s">
        <v>452</v>
      </c>
      <c r="H140" s="190">
        <v>25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3501</v>
      </c>
    </row>
    <row r="141" s="2" customFormat="1" ht="24.15" customHeight="1">
      <c r="A141" s="34"/>
      <c r="B141" s="185"/>
      <c r="C141" s="186" t="s">
        <v>271</v>
      </c>
      <c r="D141" s="186" t="s">
        <v>319</v>
      </c>
      <c r="E141" s="187" t="s">
        <v>3502</v>
      </c>
      <c r="F141" s="188" t="s">
        <v>3503</v>
      </c>
      <c r="G141" s="189" t="s">
        <v>433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3504</v>
      </c>
    </row>
    <row r="142" s="2" customFormat="1" ht="24.15" customHeight="1">
      <c r="A142" s="34"/>
      <c r="B142" s="185"/>
      <c r="C142" s="186" t="s">
        <v>274</v>
      </c>
      <c r="D142" s="186" t="s">
        <v>319</v>
      </c>
      <c r="E142" s="187" t="s">
        <v>3505</v>
      </c>
      <c r="F142" s="188" t="s">
        <v>3506</v>
      </c>
      <c r="G142" s="189" t="s">
        <v>452</v>
      </c>
      <c r="H142" s="190">
        <v>20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3507</v>
      </c>
    </row>
    <row r="143" s="2" customFormat="1" ht="16.5" customHeight="1">
      <c r="A143" s="34"/>
      <c r="B143" s="185"/>
      <c r="C143" s="186" t="s">
        <v>277</v>
      </c>
      <c r="D143" s="186" t="s">
        <v>319</v>
      </c>
      <c r="E143" s="187" t="s">
        <v>3508</v>
      </c>
      <c r="F143" s="188" t="s">
        <v>3509</v>
      </c>
      <c r="G143" s="189" t="s">
        <v>452</v>
      </c>
      <c r="H143" s="190">
        <v>250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3510</v>
      </c>
    </row>
    <row r="144" s="2" customFormat="1" ht="16.5" customHeight="1">
      <c r="A144" s="34"/>
      <c r="B144" s="185"/>
      <c r="C144" s="186" t="s">
        <v>280</v>
      </c>
      <c r="D144" s="186" t="s">
        <v>319</v>
      </c>
      <c r="E144" s="187" t="s">
        <v>3511</v>
      </c>
      <c r="F144" s="188" t="s">
        <v>3512</v>
      </c>
      <c r="G144" s="189" t="s">
        <v>452</v>
      </c>
      <c r="H144" s="190">
        <v>100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3513</v>
      </c>
    </row>
    <row r="145" s="2" customFormat="1" ht="21.75" customHeight="1">
      <c r="A145" s="34"/>
      <c r="B145" s="185"/>
      <c r="C145" s="186" t="s">
        <v>358</v>
      </c>
      <c r="D145" s="186" t="s">
        <v>319</v>
      </c>
      <c r="E145" s="187" t="s">
        <v>3514</v>
      </c>
      <c r="F145" s="188" t="s">
        <v>3515</v>
      </c>
      <c r="G145" s="189" t="s">
        <v>433</v>
      </c>
      <c r="H145" s="190">
        <v>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3516</v>
      </c>
    </row>
    <row r="146" s="2" customFormat="1" ht="16.5" customHeight="1">
      <c r="A146" s="34"/>
      <c r="B146" s="185"/>
      <c r="C146" s="186" t="s">
        <v>362</v>
      </c>
      <c r="D146" s="186" t="s">
        <v>319</v>
      </c>
      <c r="E146" s="187" t="s">
        <v>3517</v>
      </c>
      <c r="F146" s="188" t="s">
        <v>3518</v>
      </c>
      <c r="G146" s="189" t="s">
        <v>433</v>
      </c>
      <c r="H146" s="190">
        <v>10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3519</v>
      </c>
    </row>
    <row r="147" s="2" customFormat="1" ht="16.5" customHeight="1">
      <c r="A147" s="34"/>
      <c r="B147" s="185"/>
      <c r="C147" s="186" t="s">
        <v>364</v>
      </c>
      <c r="D147" s="186" t="s">
        <v>319</v>
      </c>
      <c r="E147" s="187" t="s">
        <v>3520</v>
      </c>
      <c r="F147" s="188" t="s">
        <v>3521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3522</v>
      </c>
    </row>
    <row r="148" s="2" customFormat="1" ht="21.75" customHeight="1">
      <c r="A148" s="34"/>
      <c r="B148" s="185"/>
      <c r="C148" s="186" t="s">
        <v>368</v>
      </c>
      <c r="D148" s="186" t="s">
        <v>319</v>
      </c>
      <c r="E148" s="187" t="s">
        <v>3523</v>
      </c>
      <c r="F148" s="188" t="s">
        <v>3524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3525</v>
      </c>
    </row>
    <row r="149" s="2" customFormat="1" ht="21.75" customHeight="1">
      <c r="A149" s="34"/>
      <c r="B149" s="185"/>
      <c r="C149" s="186" t="s">
        <v>372</v>
      </c>
      <c r="D149" s="186" t="s">
        <v>319</v>
      </c>
      <c r="E149" s="187" t="s">
        <v>3526</v>
      </c>
      <c r="F149" s="188" t="s">
        <v>3527</v>
      </c>
      <c r="G149" s="189" t="s">
        <v>433</v>
      </c>
      <c r="H149" s="190">
        <v>6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3528</v>
      </c>
    </row>
    <row r="150" s="2" customFormat="1" ht="16.5" customHeight="1">
      <c r="A150" s="34"/>
      <c r="B150" s="185"/>
      <c r="C150" s="186" t="s">
        <v>377</v>
      </c>
      <c r="D150" s="186" t="s">
        <v>319</v>
      </c>
      <c r="E150" s="187" t="s">
        <v>3529</v>
      </c>
      <c r="F150" s="188" t="s">
        <v>3530</v>
      </c>
      <c r="G150" s="189" t="s">
        <v>433</v>
      </c>
      <c r="H150" s="190">
        <v>33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3531</v>
      </c>
    </row>
    <row r="151" s="2" customFormat="1" ht="16.5" customHeight="1">
      <c r="A151" s="34"/>
      <c r="B151" s="185"/>
      <c r="C151" s="186" t="s">
        <v>383</v>
      </c>
      <c r="D151" s="186" t="s">
        <v>319</v>
      </c>
      <c r="E151" s="187" t="s">
        <v>3532</v>
      </c>
      <c r="F151" s="188" t="s">
        <v>3533</v>
      </c>
      <c r="G151" s="189" t="s">
        <v>433</v>
      </c>
      <c r="H151" s="190">
        <v>10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3534</v>
      </c>
    </row>
    <row r="152" s="2" customFormat="1" ht="16.5" customHeight="1">
      <c r="A152" s="34"/>
      <c r="B152" s="185"/>
      <c r="C152" s="186" t="s">
        <v>385</v>
      </c>
      <c r="D152" s="186" t="s">
        <v>319</v>
      </c>
      <c r="E152" s="187" t="s">
        <v>3535</v>
      </c>
      <c r="F152" s="188" t="s">
        <v>3536</v>
      </c>
      <c r="G152" s="189" t="s">
        <v>433</v>
      </c>
      <c r="H152" s="190">
        <v>52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3537</v>
      </c>
    </row>
    <row r="153" s="2" customFormat="1" ht="16.5" customHeight="1">
      <c r="A153" s="34"/>
      <c r="B153" s="185"/>
      <c r="C153" s="186" t="s">
        <v>7</v>
      </c>
      <c r="D153" s="186" t="s">
        <v>319</v>
      </c>
      <c r="E153" s="187" t="s">
        <v>3538</v>
      </c>
      <c r="F153" s="188" t="s">
        <v>3539</v>
      </c>
      <c r="G153" s="189" t="s">
        <v>452</v>
      </c>
      <c r="H153" s="190">
        <v>20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3540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3541</v>
      </c>
      <c r="F154" s="188" t="s">
        <v>3542</v>
      </c>
      <c r="G154" s="189" t="s">
        <v>452</v>
      </c>
      <c r="H154" s="190">
        <v>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3543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546</v>
      </c>
      <c r="F155" s="183" t="s">
        <v>3544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BK156</f>
        <v>0</v>
      </c>
    </row>
    <row r="156" s="2" customFormat="1" ht="66.75" customHeight="1">
      <c r="A156" s="34"/>
      <c r="B156" s="185"/>
      <c r="C156" s="186" t="s">
        <v>392</v>
      </c>
      <c r="D156" s="186" t="s">
        <v>319</v>
      </c>
      <c r="E156" s="187" t="s">
        <v>3545</v>
      </c>
      <c r="F156" s="188" t="s">
        <v>3546</v>
      </c>
      <c r="G156" s="189" t="s">
        <v>433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3547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601</v>
      </c>
      <c r="F157" s="183" t="s">
        <v>2637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P158</f>
        <v>0</v>
      </c>
      <c r="Q157" s="178"/>
      <c r="R157" s="179">
        <f>R158</f>
        <v>0</v>
      </c>
      <c r="S157" s="178"/>
      <c r="T157" s="180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317</v>
      </c>
      <c r="BK157" s="182">
        <f>BK158</f>
        <v>0</v>
      </c>
    </row>
    <row r="158" s="2" customFormat="1" ht="24.15" customHeight="1">
      <c r="A158" s="34"/>
      <c r="B158" s="185"/>
      <c r="C158" s="186" t="s">
        <v>396</v>
      </c>
      <c r="D158" s="186" t="s">
        <v>319</v>
      </c>
      <c r="E158" s="187" t="s">
        <v>3548</v>
      </c>
      <c r="F158" s="188" t="s">
        <v>3549</v>
      </c>
      <c r="G158" s="189" t="s">
        <v>452</v>
      </c>
      <c r="H158" s="190">
        <v>20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3550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594</v>
      </c>
      <c r="F159" s="183" t="s">
        <v>3551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SUM(P160:P169)</f>
        <v>0</v>
      </c>
      <c r="Q159" s="178"/>
      <c r="R159" s="179">
        <f>SUM(R160:R169)</f>
        <v>0</v>
      </c>
      <c r="S159" s="178"/>
      <c r="T159" s="180">
        <f>SUM(T160:T169)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SUM(BK160:BK169)</f>
        <v>0</v>
      </c>
    </row>
    <row r="160" s="2" customFormat="1" ht="24.15" customHeight="1">
      <c r="A160" s="34"/>
      <c r="B160" s="185"/>
      <c r="C160" s="186" t="s">
        <v>398</v>
      </c>
      <c r="D160" s="186" t="s">
        <v>319</v>
      </c>
      <c r="E160" s="187" t="s">
        <v>3552</v>
      </c>
      <c r="F160" s="188" t="s">
        <v>3553</v>
      </c>
      <c r="G160" s="189" t="s">
        <v>452</v>
      </c>
      <c r="H160" s="190">
        <v>40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3554</v>
      </c>
    </row>
    <row r="161" s="2" customFormat="1" ht="16.5" customHeight="1">
      <c r="A161" s="34"/>
      <c r="B161" s="185"/>
      <c r="C161" s="186" t="s">
        <v>402</v>
      </c>
      <c r="D161" s="186" t="s">
        <v>319</v>
      </c>
      <c r="E161" s="187" t="s">
        <v>3555</v>
      </c>
      <c r="F161" s="188" t="s">
        <v>3556</v>
      </c>
      <c r="G161" s="189" t="s">
        <v>452</v>
      </c>
      <c r="H161" s="190">
        <v>80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3557</v>
      </c>
    </row>
    <row r="162" s="2" customFormat="1" ht="16.5" customHeight="1">
      <c r="A162" s="34"/>
      <c r="B162" s="185"/>
      <c r="C162" s="186" t="s">
        <v>408</v>
      </c>
      <c r="D162" s="186" t="s">
        <v>319</v>
      </c>
      <c r="E162" s="187" t="s">
        <v>3558</v>
      </c>
      <c r="F162" s="188" t="s">
        <v>3559</v>
      </c>
      <c r="G162" s="189" t="s">
        <v>452</v>
      </c>
      <c r="H162" s="190">
        <v>30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3560</v>
      </c>
    </row>
    <row r="163" s="2" customFormat="1" ht="16.5" customHeight="1">
      <c r="A163" s="34"/>
      <c r="B163" s="185"/>
      <c r="C163" s="186" t="s">
        <v>410</v>
      </c>
      <c r="D163" s="186" t="s">
        <v>319</v>
      </c>
      <c r="E163" s="187" t="s">
        <v>3561</v>
      </c>
      <c r="F163" s="188" t="s">
        <v>3562</v>
      </c>
      <c r="G163" s="189" t="s">
        <v>433</v>
      </c>
      <c r="H163" s="190">
        <v>10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3563</v>
      </c>
    </row>
    <row r="164" s="2" customFormat="1" ht="16.5" customHeight="1">
      <c r="A164" s="34"/>
      <c r="B164" s="185"/>
      <c r="C164" s="186" t="s">
        <v>412</v>
      </c>
      <c r="D164" s="186" t="s">
        <v>319</v>
      </c>
      <c r="E164" s="187" t="s">
        <v>3564</v>
      </c>
      <c r="F164" s="188" t="s">
        <v>3565</v>
      </c>
      <c r="G164" s="189" t="s">
        <v>433</v>
      </c>
      <c r="H164" s="190">
        <v>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3566</v>
      </c>
    </row>
    <row r="165" s="2" customFormat="1" ht="21.75" customHeight="1">
      <c r="A165" s="34"/>
      <c r="B165" s="185"/>
      <c r="C165" s="186" t="s">
        <v>414</v>
      </c>
      <c r="D165" s="186" t="s">
        <v>319</v>
      </c>
      <c r="E165" s="187" t="s">
        <v>3567</v>
      </c>
      <c r="F165" s="188" t="s">
        <v>3568</v>
      </c>
      <c r="G165" s="189" t="s">
        <v>433</v>
      </c>
      <c r="H165" s="190">
        <v>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3569</v>
      </c>
    </row>
    <row r="166" s="2" customFormat="1" ht="21.75" customHeight="1">
      <c r="A166" s="34"/>
      <c r="B166" s="185"/>
      <c r="C166" s="186" t="s">
        <v>416</v>
      </c>
      <c r="D166" s="186" t="s">
        <v>319</v>
      </c>
      <c r="E166" s="187" t="s">
        <v>3570</v>
      </c>
      <c r="F166" s="188" t="s">
        <v>3571</v>
      </c>
      <c r="G166" s="189" t="s">
        <v>433</v>
      </c>
      <c r="H166" s="190">
        <v>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3572</v>
      </c>
    </row>
    <row r="167" s="2" customFormat="1" ht="16.5" customHeight="1">
      <c r="A167" s="34"/>
      <c r="B167" s="185"/>
      <c r="C167" s="186" t="s">
        <v>418</v>
      </c>
      <c r="D167" s="186" t="s">
        <v>319</v>
      </c>
      <c r="E167" s="187" t="s">
        <v>3573</v>
      </c>
      <c r="F167" s="188" t="s">
        <v>3574</v>
      </c>
      <c r="G167" s="189" t="s">
        <v>433</v>
      </c>
      <c r="H167" s="190">
        <v>4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3575</v>
      </c>
    </row>
    <row r="168" s="2" customFormat="1" ht="16.5" customHeight="1">
      <c r="A168" s="34"/>
      <c r="B168" s="185"/>
      <c r="C168" s="186" t="s">
        <v>529</v>
      </c>
      <c r="D168" s="186" t="s">
        <v>319</v>
      </c>
      <c r="E168" s="187" t="s">
        <v>3576</v>
      </c>
      <c r="F168" s="188" t="s">
        <v>3577</v>
      </c>
      <c r="G168" s="189" t="s">
        <v>433</v>
      </c>
      <c r="H168" s="190">
        <v>8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3578</v>
      </c>
    </row>
    <row r="169" s="2" customFormat="1" ht="16.5" customHeight="1">
      <c r="A169" s="34"/>
      <c r="B169" s="185"/>
      <c r="C169" s="186" t="s">
        <v>780</v>
      </c>
      <c r="D169" s="186" t="s">
        <v>319</v>
      </c>
      <c r="E169" s="187" t="s">
        <v>3579</v>
      </c>
      <c r="F169" s="188" t="s">
        <v>3580</v>
      </c>
      <c r="G169" s="189" t="s">
        <v>433</v>
      </c>
      <c r="H169" s="190">
        <v>8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3581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1271</v>
      </c>
      <c r="F170" s="183" t="s">
        <v>3582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SUM(P171:P173)</f>
        <v>0</v>
      </c>
      <c r="Q170" s="178"/>
      <c r="R170" s="179">
        <f>SUM(R171:R173)</f>
        <v>0</v>
      </c>
      <c r="S170" s="178"/>
      <c r="T170" s="180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SUM(BK171:BK173)</f>
        <v>0</v>
      </c>
    </row>
    <row r="171" s="2" customFormat="1" ht="16.5" customHeight="1">
      <c r="A171" s="34"/>
      <c r="B171" s="185"/>
      <c r="C171" s="186" t="s">
        <v>784</v>
      </c>
      <c r="D171" s="186" t="s">
        <v>319</v>
      </c>
      <c r="E171" s="187" t="s">
        <v>3583</v>
      </c>
      <c r="F171" s="188" t="s">
        <v>3584</v>
      </c>
      <c r="G171" s="189" t="s">
        <v>433</v>
      </c>
      <c r="H171" s="190">
        <v>2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3585</v>
      </c>
    </row>
    <row r="172" s="2" customFormat="1" ht="16.5" customHeight="1">
      <c r="A172" s="34"/>
      <c r="B172" s="185"/>
      <c r="C172" s="186" t="s">
        <v>788</v>
      </c>
      <c r="D172" s="186" t="s">
        <v>319</v>
      </c>
      <c r="E172" s="187" t="s">
        <v>3586</v>
      </c>
      <c r="F172" s="188" t="s">
        <v>3587</v>
      </c>
      <c r="G172" s="189" t="s">
        <v>433</v>
      </c>
      <c r="H172" s="190">
        <v>34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3588</v>
      </c>
    </row>
    <row r="173" s="2" customFormat="1" ht="16.5" customHeight="1">
      <c r="A173" s="34"/>
      <c r="B173" s="185"/>
      <c r="C173" s="186" t="s">
        <v>792</v>
      </c>
      <c r="D173" s="186" t="s">
        <v>319</v>
      </c>
      <c r="E173" s="187" t="s">
        <v>3589</v>
      </c>
      <c r="F173" s="188" t="s">
        <v>3590</v>
      </c>
      <c r="G173" s="189" t="s">
        <v>433</v>
      </c>
      <c r="H173" s="190">
        <v>6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3591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1272</v>
      </c>
      <c r="F174" s="183" t="s">
        <v>3592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SUM(P175:P182)</f>
        <v>0</v>
      </c>
      <c r="Q174" s="178"/>
      <c r="R174" s="179">
        <f>SUM(R175:R182)</f>
        <v>0</v>
      </c>
      <c r="S174" s="178"/>
      <c r="T174" s="180">
        <f>SUM(T175:T182)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82</v>
      </c>
      <c r="AT174" s="181" t="s">
        <v>74</v>
      </c>
      <c r="AU174" s="181" t="s">
        <v>82</v>
      </c>
      <c r="AY174" s="173" t="s">
        <v>317</v>
      </c>
      <c r="BK174" s="182">
        <f>SUM(BK175:BK182)</f>
        <v>0</v>
      </c>
    </row>
    <row r="175" s="2" customFormat="1" ht="16.5" customHeight="1">
      <c r="A175" s="34"/>
      <c r="B175" s="185"/>
      <c r="C175" s="186" t="s">
        <v>796</v>
      </c>
      <c r="D175" s="186" t="s">
        <v>319</v>
      </c>
      <c r="E175" s="187" t="s">
        <v>3593</v>
      </c>
      <c r="F175" s="188" t="s">
        <v>3594</v>
      </c>
      <c r="G175" s="189" t="s">
        <v>599</v>
      </c>
      <c r="H175" s="190">
        <v>32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3595</v>
      </c>
    </row>
    <row r="176" s="2" customFormat="1" ht="16.5" customHeight="1">
      <c r="A176" s="34"/>
      <c r="B176" s="185"/>
      <c r="C176" s="186" t="s">
        <v>800</v>
      </c>
      <c r="D176" s="186" t="s">
        <v>319</v>
      </c>
      <c r="E176" s="187" t="s">
        <v>3596</v>
      </c>
      <c r="F176" s="188" t="s">
        <v>3597</v>
      </c>
      <c r="G176" s="189" t="s">
        <v>599</v>
      </c>
      <c r="H176" s="190">
        <v>32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3598</v>
      </c>
    </row>
    <row r="177" s="2" customFormat="1" ht="16.5" customHeight="1">
      <c r="A177" s="34"/>
      <c r="B177" s="185"/>
      <c r="C177" s="186" t="s">
        <v>804</v>
      </c>
      <c r="D177" s="186" t="s">
        <v>319</v>
      </c>
      <c r="E177" s="187" t="s">
        <v>3599</v>
      </c>
      <c r="F177" s="188" t="s">
        <v>3600</v>
      </c>
      <c r="G177" s="189" t="s">
        <v>440</v>
      </c>
      <c r="H177" s="190">
        <v>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3601</v>
      </c>
    </row>
    <row r="178" s="2" customFormat="1" ht="24.15" customHeight="1">
      <c r="A178" s="34"/>
      <c r="B178" s="185"/>
      <c r="C178" s="186" t="s">
        <v>808</v>
      </c>
      <c r="D178" s="186" t="s">
        <v>319</v>
      </c>
      <c r="E178" s="187" t="s">
        <v>3602</v>
      </c>
      <c r="F178" s="188" t="s">
        <v>3603</v>
      </c>
      <c r="G178" s="189" t="s">
        <v>652</v>
      </c>
      <c r="H178" s="223"/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3604</v>
      </c>
    </row>
    <row r="179" s="2" customFormat="1" ht="21.75" customHeight="1">
      <c r="A179" s="34"/>
      <c r="B179" s="185"/>
      <c r="C179" s="186" t="s">
        <v>812</v>
      </c>
      <c r="D179" s="186" t="s">
        <v>319</v>
      </c>
      <c r="E179" s="187" t="s">
        <v>3605</v>
      </c>
      <c r="F179" s="188" t="s">
        <v>3606</v>
      </c>
      <c r="G179" s="189" t="s">
        <v>599</v>
      </c>
      <c r="H179" s="190">
        <v>100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3607</v>
      </c>
    </row>
    <row r="180" s="2" customFormat="1" ht="16.5" customHeight="1">
      <c r="A180" s="34"/>
      <c r="B180" s="185"/>
      <c r="C180" s="186" t="s">
        <v>816</v>
      </c>
      <c r="D180" s="186" t="s">
        <v>319</v>
      </c>
      <c r="E180" s="187" t="s">
        <v>3608</v>
      </c>
      <c r="F180" s="188" t="s">
        <v>3609</v>
      </c>
      <c r="G180" s="189" t="s">
        <v>440</v>
      </c>
      <c r="H180" s="190">
        <v>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3610</v>
      </c>
    </row>
    <row r="181" s="2" customFormat="1" ht="24.15" customHeight="1">
      <c r="A181" s="34"/>
      <c r="B181" s="185"/>
      <c r="C181" s="186" t="s">
        <v>820</v>
      </c>
      <c r="D181" s="186" t="s">
        <v>319</v>
      </c>
      <c r="E181" s="187" t="s">
        <v>3611</v>
      </c>
      <c r="F181" s="188" t="s">
        <v>3612</v>
      </c>
      <c r="G181" s="189" t="s">
        <v>440</v>
      </c>
      <c r="H181" s="190">
        <v>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3613</v>
      </c>
    </row>
    <row r="182" s="2" customFormat="1" ht="37.8" customHeight="1">
      <c r="A182" s="34"/>
      <c r="B182" s="185"/>
      <c r="C182" s="186" t="s">
        <v>824</v>
      </c>
      <c r="D182" s="186" t="s">
        <v>319</v>
      </c>
      <c r="E182" s="187" t="s">
        <v>3614</v>
      </c>
      <c r="F182" s="188" t="s">
        <v>3615</v>
      </c>
      <c r="G182" s="189" t="s">
        <v>440</v>
      </c>
      <c r="H182" s="190">
        <v>1</v>
      </c>
      <c r="I182" s="191"/>
      <c r="J182" s="192">
        <f>ROUND(I182*H182,2)</f>
        <v>0</v>
      </c>
      <c r="K182" s="193"/>
      <c r="L182" s="35"/>
      <c r="M182" s="211" t="s">
        <v>1</v>
      </c>
      <c r="N182" s="212" t="s">
        <v>41</v>
      </c>
      <c r="O182" s="213"/>
      <c r="P182" s="214">
        <f>O182*H182</f>
        <v>0</v>
      </c>
      <c r="Q182" s="214">
        <v>0</v>
      </c>
      <c r="R182" s="214">
        <f>Q182*H182</f>
        <v>0</v>
      </c>
      <c r="S182" s="214">
        <v>0</v>
      </c>
      <c r="T182" s="21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3616</v>
      </c>
    </row>
    <row r="183" s="2" customFormat="1" ht="6.96" customHeight="1">
      <c r="A183" s="34"/>
      <c r="B183" s="61"/>
      <c r="C183" s="62"/>
      <c r="D183" s="62"/>
      <c r="E183" s="62"/>
      <c r="F183" s="62"/>
      <c r="G183" s="62"/>
      <c r="H183" s="62"/>
      <c r="I183" s="62"/>
      <c r="J183" s="62"/>
      <c r="K183" s="62"/>
      <c r="L183" s="35"/>
      <c r="M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</sheetData>
  <autoFilter ref="C130:K18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2628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3617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ROUND((SUM(BE132:BE241)),  2)</f>
        <v>0</v>
      </c>
      <c r="G37" s="138"/>
      <c r="H37" s="138"/>
      <c r="I37" s="139">
        <v>0.20000000000000001</v>
      </c>
      <c r="J37" s="137">
        <f>ROUND(((SUM(BE132:BE241))*I37),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ROUND((SUM(BF132:BF241)),  2)</f>
        <v>0</v>
      </c>
      <c r="G38" s="138"/>
      <c r="H38" s="138"/>
      <c r="I38" s="139">
        <v>0.20000000000000001</v>
      </c>
      <c r="J38" s="137">
        <f>ROUND(((SUM(BF132:BF241))*I38),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ROUND((SUM(BG132:BG241)),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ROUND((SUM(BH132:BH241)),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ROUND((SUM(BI132:BI241)),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2628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2315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2636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2316</v>
      </c>
      <c r="E104" s="155"/>
      <c r="F104" s="155"/>
      <c r="G104" s="155"/>
      <c r="H104" s="155"/>
      <c r="I104" s="155"/>
      <c r="J104" s="156">
        <f>J155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2317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2318</v>
      </c>
      <c r="E106" s="159"/>
      <c r="F106" s="159"/>
      <c r="G106" s="159"/>
      <c r="H106" s="159"/>
      <c r="I106" s="159"/>
      <c r="J106" s="160">
        <f>J175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2319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2320</v>
      </c>
      <c r="E108" s="159"/>
      <c r="F108" s="159"/>
      <c r="G108" s="159"/>
      <c r="H108" s="159"/>
      <c r="I108" s="159"/>
      <c r="J108" s="160">
        <f>J206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2628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2884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SO-3.3_ZTI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0.42201400625999991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P134+P153</f>
        <v>0</v>
      </c>
      <c r="Q133" s="178"/>
      <c r="R133" s="179">
        <f>R134+R153</f>
        <v>0.04761097999999999</v>
      </c>
      <c r="S133" s="178"/>
      <c r="T133" s="180">
        <f>T134+T153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SUM(P135:P152)</f>
        <v>0</v>
      </c>
      <c r="Q134" s="178"/>
      <c r="R134" s="179">
        <f>SUM(R135:R152)</f>
        <v>0.04761097999999999</v>
      </c>
      <c r="S134" s="178"/>
      <c r="T134" s="18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SUM(BK135:BK152)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2322</v>
      </c>
      <c r="F135" s="188" t="s">
        <v>2323</v>
      </c>
      <c r="G135" s="189" t="s">
        <v>452</v>
      </c>
      <c r="H135" s="190">
        <v>4.2000000000000002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3618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2325</v>
      </c>
      <c r="F136" s="202" t="s">
        <v>2326</v>
      </c>
      <c r="G136" s="203" t="s">
        <v>452</v>
      </c>
      <c r="H136" s="204">
        <v>4.2000000000000002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0.001134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3619</v>
      </c>
    </row>
    <row r="137" s="2" customFormat="1" ht="24.15" customHeight="1">
      <c r="A137" s="34"/>
      <c r="B137" s="185"/>
      <c r="C137" s="186" t="s">
        <v>92</v>
      </c>
      <c r="D137" s="186" t="s">
        <v>319</v>
      </c>
      <c r="E137" s="187" t="s">
        <v>2328</v>
      </c>
      <c r="F137" s="188" t="s">
        <v>2329</v>
      </c>
      <c r="G137" s="189" t="s">
        <v>452</v>
      </c>
      <c r="H137" s="190">
        <v>9.8070000000000004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7.9999999999999996E-06</v>
      </c>
      <c r="R137" s="196">
        <f>Q137*H137</f>
        <v>7.8455999999999996E-05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3620</v>
      </c>
    </row>
    <row r="138" s="2" customFormat="1" ht="33" customHeight="1">
      <c r="A138" s="34"/>
      <c r="B138" s="185"/>
      <c r="C138" s="200" t="s">
        <v>259</v>
      </c>
      <c r="D138" s="200" t="s">
        <v>353</v>
      </c>
      <c r="E138" s="201" t="s">
        <v>2331</v>
      </c>
      <c r="F138" s="202" t="s">
        <v>2332</v>
      </c>
      <c r="G138" s="203" t="s">
        <v>433</v>
      </c>
      <c r="H138" s="204">
        <v>9.8070000000000004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0.0012999999999999999</v>
      </c>
      <c r="R138" s="196">
        <f>Q138*H138</f>
        <v>0.012749099999999999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3621</v>
      </c>
    </row>
    <row r="139" s="2" customFormat="1">
      <c r="A139" s="34"/>
      <c r="B139" s="35"/>
      <c r="C139" s="34"/>
      <c r="D139" s="216" t="s">
        <v>484</v>
      </c>
      <c r="E139" s="34"/>
      <c r="F139" s="217" t="s">
        <v>2334</v>
      </c>
      <c r="G139" s="34"/>
      <c r="H139" s="34"/>
      <c r="I139" s="218"/>
      <c r="J139" s="34"/>
      <c r="K139" s="34"/>
      <c r="L139" s="35"/>
      <c r="M139" s="219"/>
      <c r="N139" s="220"/>
      <c r="O139" s="78"/>
      <c r="P139" s="78"/>
      <c r="Q139" s="78"/>
      <c r="R139" s="78"/>
      <c r="S139" s="78"/>
      <c r="T139" s="79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484</v>
      </c>
      <c r="AU139" s="15" t="s">
        <v>87</v>
      </c>
    </row>
    <row r="140" s="2" customFormat="1" ht="24.15" customHeight="1">
      <c r="A140" s="34"/>
      <c r="B140" s="185"/>
      <c r="C140" s="186" t="s">
        <v>262</v>
      </c>
      <c r="D140" s="186" t="s">
        <v>319</v>
      </c>
      <c r="E140" s="187" t="s">
        <v>2335</v>
      </c>
      <c r="F140" s="188" t="s">
        <v>2336</v>
      </c>
      <c r="G140" s="189" t="s">
        <v>452</v>
      </c>
      <c r="H140" s="190">
        <v>14.028000000000001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7.9999999999999996E-06</v>
      </c>
      <c r="R140" s="196">
        <f>Q140*H140</f>
        <v>0.000112224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3622</v>
      </c>
    </row>
    <row r="141" s="2" customFormat="1" ht="33" customHeight="1">
      <c r="A141" s="34"/>
      <c r="B141" s="185"/>
      <c r="C141" s="200" t="s">
        <v>265</v>
      </c>
      <c r="D141" s="200" t="s">
        <v>353</v>
      </c>
      <c r="E141" s="201" t="s">
        <v>2338</v>
      </c>
      <c r="F141" s="202" t="s">
        <v>2339</v>
      </c>
      <c r="G141" s="203" t="s">
        <v>433</v>
      </c>
      <c r="H141" s="204">
        <v>14.028000000000001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0.0014</v>
      </c>
      <c r="R141" s="196">
        <f>Q141*H141</f>
        <v>0.019639199999999999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3623</v>
      </c>
    </row>
    <row r="142" s="2" customFormat="1">
      <c r="A142" s="34"/>
      <c r="B142" s="35"/>
      <c r="C142" s="34"/>
      <c r="D142" s="216" t="s">
        <v>484</v>
      </c>
      <c r="E142" s="34"/>
      <c r="F142" s="217" t="s">
        <v>2341</v>
      </c>
      <c r="G142" s="34"/>
      <c r="H142" s="34"/>
      <c r="I142" s="218"/>
      <c r="J142" s="34"/>
      <c r="K142" s="34"/>
      <c r="L142" s="35"/>
      <c r="M142" s="219"/>
      <c r="N142" s="220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484</v>
      </c>
      <c r="AU142" s="15" t="s">
        <v>87</v>
      </c>
    </row>
    <row r="143" s="2" customFormat="1" ht="16.5" customHeight="1">
      <c r="A143" s="34"/>
      <c r="B143" s="185"/>
      <c r="C143" s="186" t="s">
        <v>268</v>
      </c>
      <c r="D143" s="186" t="s">
        <v>319</v>
      </c>
      <c r="E143" s="187" t="s">
        <v>2342</v>
      </c>
      <c r="F143" s="188" t="s">
        <v>2343</v>
      </c>
      <c r="G143" s="189" t="s">
        <v>433</v>
      </c>
      <c r="H143" s="190">
        <v>14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4.0000000000000003E-05</v>
      </c>
      <c r="R143" s="196">
        <f>Q143*H143</f>
        <v>0.00056000000000000006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3624</v>
      </c>
    </row>
    <row r="144" s="2" customFormat="1" ht="24.15" customHeight="1">
      <c r="A144" s="34"/>
      <c r="B144" s="185"/>
      <c r="C144" s="200" t="s">
        <v>271</v>
      </c>
      <c r="D144" s="200" t="s">
        <v>353</v>
      </c>
      <c r="E144" s="201" t="s">
        <v>2345</v>
      </c>
      <c r="F144" s="202" t="s">
        <v>2346</v>
      </c>
      <c r="G144" s="203" t="s">
        <v>433</v>
      </c>
      <c r="H144" s="204">
        <v>14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0.00032000000000000003</v>
      </c>
      <c r="R144" s="196">
        <f>Q144*H144</f>
        <v>0.0044800000000000005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3625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2348</v>
      </c>
      <c r="F145" s="188" t="s">
        <v>2349</v>
      </c>
      <c r="G145" s="189" t="s">
        <v>433</v>
      </c>
      <c r="H145" s="190">
        <v>10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0.00043999999999999996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3626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2351</v>
      </c>
      <c r="F146" s="202" t="s">
        <v>2352</v>
      </c>
      <c r="G146" s="203" t="s">
        <v>433</v>
      </c>
      <c r="H146" s="204">
        <v>10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0.00031</v>
      </c>
      <c r="R146" s="196">
        <f>Q146*H146</f>
        <v>0.0030999999999999999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3627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2354</v>
      </c>
      <c r="F147" s="188" t="s">
        <v>2355</v>
      </c>
      <c r="G147" s="189" t="s">
        <v>433</v>
      </c>
      <c r="H147" s="190">
        <v>6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0.00026400000000000002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3628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2357</v>
      </c>
      <c r="F148" s="202" t="s">
        <v>2358</v>
      </c>
      <c r="G148" s="203" t="s">
        <v>433</v>
      </c>
      <c r="H148" s="204">
        <v>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0.00076999999999999996</v>
      </c>
      <c r="R148" s="196">
        <f>Q148*H148</f>
        <v>0.00231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3629</v>
      </c>
    </row>
    <row r="149" s="2" customFormat="1" ht="24.15" customHeight="1">
      <c r="A149" s="34"/>
      <c r="B149" s="185"/>
      <c r="C149" s="200" t="s">
        <v>362</v>
      </c>
      <c r="D149" s="200" t="s">
        <v>353</v>
      </c>
      <c r="E149" s="201" t="s">
        <v>3630</v>
      </c>
      <c r="F149" s="202" t="s">
        <v>3631</v>
      </c>
      <c r="G149" s="203" t="s">
        <v>433</v>
      </c>
      <c r="H149" s="204">
        <v>3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0.00080999999999999996</v>
      </c>
      <c r="R149" s="196">
        <f>Q149*H149</f>
        <v>0.0024299999999999999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3632</v>
      </c>
    </row>
    <row r="150" s="2" customFormat="1" ht="16.5" customHeight="1">
      <c r="A150" s="34"/>
      <c r="B150" s="185"/>
      <c r="C150" s="186" t="s">
        <v>364</v>
      </c>
      <c r="D150" s="186" t="s">
        <v>319</v>
      </c>
      <c r="E150" s="187" t="s">
        <v>2360</v>
      </c>
      <c r="F150" s="188" t="s">
        <v>2361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4.3999999999999999E-05</v>
      </c>
      <c r="R150" s="196">
        <f>Q150*H150</f>
        <v>4.3999999999999999E-05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3633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2363</v>
      </c>
      <c r="F151" s="202" t="s">
        <v>2364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0.00027</v>
      </c>
      <c r="R151" s="196">
        <f>Q151*H151</f>
        <v>0.00027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3634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2366</v>
      </c>
      <c r="F152" s="188" t="s">
        <v>2367</v>
      </c>
      <c r="G152" s="189" t="s">
        <v>452</v>
      </c>
      <c r="H152" s="190">
        <v>23.835000000000001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3635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2741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377</v>
      </c>
      <c r="D154" s="186" t="s">
        <v>319</v>
      </c>
      <c r="E154" s="187" t="s">
        <v>3636</v>
      </c>
      <c r="F154" s="188" t="s">
        <v>2370</v>
      </c>
      <c r="G154" s="189" t="s">
        <v>356</v>
      </c>
      <c r="H154" s="190">
        <v>0.050000000000000003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3637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2372</v>
      </c>
      <c r="F155" s="174" t="s">
        <v>2373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P156+P175+P181+P206</f>
        <v>0</v>
      </c>
      <c r="Q155" s="178"/>
      <c r="R155" s="179">
        <f>R156+R175+R181+R206</f>
        <v>0.37440302625999994</v>
      </c>
      <c r="S155" s="178"/>
      <c r="T155" s="180">
        <f>T156+T175+T181+T206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317</v>
      </c>
      <c r="BK155" s="182">
        <f>BK156+BK175+BK181+BK206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1765</v>
      </c>
      <c r="F156" s="183" t="s">
        <v>2374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SUM(P157:P174)</f>
        <v>0</v>
      </c>
      <c r="Q156" s="178"/>
      <c r="R156" s="179">
        <f>SUM(R157:R174)</f>
        <v>0.0064480060000000009</v>
      </c>
      <c r="S156" s="178"/>
      <c r="T156" s="180">
        <f>SUM(T157:T174)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317</v>
      </c>
      <c r="BK156" s="182">
        <f>SUM(BK157:BK174)</f>
        <v>0</v>
      </c>
    </row>
    <row r="157" s="2" customFormat="1" ht="24.15" customHeight="1">
      <c r="A157" s="34"/>
      <c r="B157" s="185"/>
      <c r="C157" s="186" t="s">
        <v>383</v>
      </c>
      <c r="D157" s="186" t="s">
        <v>319</v>
      </c>
      <c r="E157" s="187" t="s">
        <v>2375</v>
      </c>
      <c r="F157" s="188" t="s">
        <v>2376</v>
      </c>
      <c r="G157" s="189" t="s">
        <v>452</v>
      </c>
      <c r="H157" s="190">
        <v>56.109999999999999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9.0000000000000002E-06</v>
      </c>
      <c r="R157" s="196">
        <f>Q157*H157</f>
        <v>0.00050498999999999997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3638</v>
      </c>
    </row>
    <row r="158" s="2" customFormat="1" ht="33" customHeight="1">
      <c r="A158" s="34"/>
      <c r="B158" s="185"/>
      <c r="C158" s="200" t="s">
        <v>385</v>
      </c>
      <c r="D158" s="200" t="s">
        <v>353</v>
      </c>
      <c r="E158" s="201" t="s">
        <v>2378</v>
      </c>
      <c r="F158" s="202" t="s">
        <v>2379</v>
      </c>
      <c r="G158" s="203" t="s">
        <v>452</v>
      </c>
      <c r="H158" s="204">
        <v>7.1399999999999997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4.0000000000000003E-05</v>
      </c>
      <c r="R158" s="196">
        <f>Q158*H158</f>
        <v>0.0002856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3639</v>
      </c>
    </row>
    <row r="159" s="2" customFormat="1">
      <c r="A159" s="34"/>
      <c r="B159" s="35"/>
      <c r="C159" s="34"/>
      <c r="D159" s="216" t="s">
        <v>484</v>
      </c>
      <c r="E159" s="34"/>
      <c r="F159" s="217" t="s">
        <v>2381</v>
      </c>
      <c r="G159" s="34"/>
      <c r="H159" s="34"/>
      <c r="I159" s="218"/>
      <c r="J159" s="34"/>
      <c r="K159" s="34"/>
      <c r="L159" s="35"/>
      <c r="M159" s="219"/>
      <c r="N159" s="220"/>
      <c r="O159" s="78"/>
      <c r="P159" s="78"/>
      <c r="Q159" s="78"/>
      <c r="R159" s="78"/>
      <c r="S159" s="78"/>
      <c r="T159" s="79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484</v>
      </c>
      <c r="AU159" s="15" t="s">
        <v>87</v>
      </c>
    </row>
    <row r="160" s="2" customFormat="1" ht="33" customHeight="1">
      <c r="A160" s="34"/>
      <c r="B160" s="185"/>
      <c r="C160" s="200" t="s">
        <v>7</v>
      </c>
      <c r="D160" s="200" t="s">
        <v>353</v>
      </c>
      <c r="E160" s="201" t="s">
        <v>2382</v>
      </c>
      <c r="F160" s="202" t="s">
        <v>2383</v>
      </c>
      <c r="G160" s="203" t="s">
        <v>452</v>
      </c>
      <c r="H160" s="204">
        <v>31.038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0.00031038000000000002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3640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2381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388</v>
      </c>
      <c r="D162" s="200" t="s">
        <v>353</v>
      </c>
      <c r="E162" s="201" t="s">
        <v>2385</v>
      </c>
      <c r="F162" s="202" t="s">
        <v>2386</v>
      </c>
      <c r="G162" s="203" t="s">
        <v>452</v>
      </c>
      <c r="H162" s="204">
        <v>12.957000000000001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9.0000000000000006E-05</v>
      </c>
      <c r="R162" s="196">
        <f>Q162*H162</f>
        <v>0.0011661300000000003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3641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2381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392</v>
      </c>
      <c r="D164" s="200" t="s">
        <v>353</v>
      </c>
      <c r="E164" s="201" t="s">
        <v>2388</v>
      </c>
      <c r="F164" s="202" t="s">
        <v>2389</v>
      </c>
      <c r="G164" s="203" t="s">
        <v>452</v>
      </c>
      <c r="H164" s="204">
        <v>6.6260000000000003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8.0000000000000007E-05</v>
      </c>
      <c r="R164" s="196">
        <f>Q164*H164</f>
        <v>0.00053008000000000005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3642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2381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2391</v>
      </c>
      <c r="F166" s="188" t="s">
        <v>2392</v>
      </c>
      <c r="G166" s="189" t="s">
        <v>452</v>
      </c>
      <c r="H166" s="190">
        <v>39.648000000000003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2.0000000000000002E-05</v>
      </c>
      <c r="R166" s="196">
        <f>Q166*H166</f>
        <v>0.00079296000000000011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3643</v>
      </c>
    </row>
    <row r="167" s="2" customFormat="1" ht="33" customHeight="1">
      <c r="A167" s="34"/>
      <c r="B167" s="185"/>
      <c r="C167" s="200" t="s">
        <v>398</v>
      </c>
      <c r="D167" s="200" t="s">
        <v>353</v>
      </c>
      <c r="E167" s="201" t="s">
        <v>3644</v>
      </c>
      <c r="F167" s="202" t="s">
        <v>3645</v>
      </c>
      <c r="G167" s="203" t="s">
        <v>452</v>
      </c>
      <c r="H167" s="204">
        <v>39.648000000000003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3.0000000000000001E-05</v>
      </c>
      <c r="R167" s="196">
        <f>Q167*H167</f>
        <v>0.0011894400000000002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3646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2381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21.75" customHeight="1">
      <c r="A169" s="34"/>
      <c r="B169" s="185"/>
      <c r="C169" s="186" t="s">
        <v>402</v>
      </c>
      <c r="D169" s="186" t="s">
        <v>319</v>
      </c>
      <c r="E169" s="187" t="s">
        <v>2397</v>
      </c>
      <c r="F169" s="188" t="s">
        <v>2398</v>
      </c>
      <c r="G169" s="189" t="s">
        <v>452</v>
      </c>
      <c r="H169" s="190">
        <v>18.962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3.3000000000000003E-05</v>
      </c>
      <c r="R169" s="196">
        <f>Q169*H169</f>
        <v>0.00062574600000000005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3647</v>
      </c>
    </row>
    <row r="170" s="2" customFormat="1" ht="33" customHeight="1">
      <c r="A170" s="34"/>
      <c r="B170" s="185"/>
      <c r="C170" s="200" t="s">
        <v>408</v>
      </c>
      <c r="D170" s="200" t="s">
        <v>353</v>
      </c>
      <c r="E170" s="201" t="s">
        <v>2400</v>
      </c>
      <c r="F170" s="202" t="s">
        <v>2401</v>
      </c>
      <c r="G170" s="203" t="s">
        <v>452</v>
      </c>
      <c r="H170" s="204">
        <v>13.093999999999999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6.0000000000000002E-05</v>
      </c>
      <c r="R170" s="196">
        <f>Q170*H170</f>
        <v>0.00078563999999999999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3648</v>
      </c>
    </row>
    <row r="171" s="2" customFormat="1">
      <c r="A171" s="34"/>
      <c r="B171" s="35"/>
      <c r="C171" s="34"/>
      <c r="D171" s="216" t="s">
        <v>484</v>
      </c>
      <c r="E171" s="34"/>
      <c r="F171" s="217" t="s">
        <v>2381</v>
      </c>
      <c r="G171" s="34"/>
      <c r="H171" s="34"/>
      <c r="I171" s="218"/>
      <c r="J171" s="34"/>
      <c r="K171" s="34"/>
      <c r="L171" s="35"/>
      <c r="M171" s="219"/>
      <c r="N171" s="220"/>
      <c r="O171" s="78"/>
      <c r="P171" s="78"/>
      <c r="Q171" s="78"/>
      <c r="R171" s="78"/>
      <c r="S171" s="78"/>
      <c r="T171" s="79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484</v>
      </c>
      <c r="AU171" s="15" t="s">
        <v>87</v>
      </c>
    </row>
    <row r="172" s="2" customFormat="1" ht="33" customHeight="1">
      <c r="A172" s="34"/>
      <c r="B172" s="185"/>
      <c r="C172" s="200" t="s">
        <v>410</v>
      </c>
      <c r="D172" s="200" t="s">
        <v>353</v>
      </c>
      <c r="E172" s="201" t="s">
        <v>2403</v>
      </c>
      <c r="F172" s="202" t="s">
        <v>2404</v>
      </c>
      <c r="G172" s="203" t="s">
        <v>452</v>
      </c>
      <c r="H172" s="204">
        <v>6.4260000000000002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4.0000000000000003E-05</v>
      </c>
      <c r="R172" s="196">
        <f>Q172*H172</f>
        <v>0.00025704000000000005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3649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2381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2406</v>
      </c>
      <c r="F174" s="188" t="s">
        <v>2407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3650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2409</v>
      </c>
      <c r="F175" s="183" t="s">
        <v>2410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SUM(P176:P180)</f>
        <v>0</v>
      </c>
      <c r="Q175" s="178"/>
      <c r="R175" s="179">
        <f>SUM(R176:R180)</f>
        <v>0.01673461536</v>
      </c>
      <c r="S175" s="178"/>
      <c r="T175" s="180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SUM(BK176:BK180)</f>
        <v>0</v>
      </c>
    </row>
    <row r="176" s="2" customFormat="1" ht="16.5" customHeight="1">
      <c r="A176" s="34"/>
      <c r="B176" s="185"/>
      <c r="C176" s="186" t="s">
        <v>414</v>
      </c>
      <c r="D176" s="186" t="s">
        <v>319</v>
      </c>
      <c r="E176" s="187" t="s">
        <v>2411</v>
      </c>
      <c r="F176" s="188" t="s">
        <v>2412</v>
      </c>
      <c r="G176" s="189" t="s">
        <v>452</v>
      </c>
      <c r="H176" s="190">
        <v>7.2770000000000001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0.00086355000000000004</v>
      </c>
      <c r="R176" s="196">
        <f>Q176*H176</f>
        <v>0.0062840533500000007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3651</v>
      </c>
    </row>
    <row r="177" s="2" customFormat="1" ht="16.5" customHeight="1">
      <c r="A177" s="34"/>
      <c r="B177" s="185"/>
      <c r="C177" s="186" t="s">
        <v>416</v>
      </c>
      <c r="D177" s="186" t="s">
        <v>319</v>
      </c>
      <c r="E177" s="187" t="s">
        <v>2414</v>
      </c>
      <c r="F177" s="188" t="s">
        <v>2415</v>
      </c>
      <c r="G177" s="189" t="s">
        <v>452</v>
      </c>
      <c r="H177" s="190">
        <v>2.625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0.0013770500000000001</v>
      </c>
      <c r="R177" s="196">
        <f>Q177*H177</f>
        <v>0.0036147562500000001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3652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2417</v>
      </c>
      <c r="F178" s="188" t="s">
        <v>2418</v>
      </c>
      <c r="G178" s="189" t="s">
        <v>452</v>
      </c>
      <c r="H178" s="190">
        <v>2.3519999999999999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0.0029063800000000001</v>
      </c>
      <c r="R178" s="196">
        <f>Q178*H178</f>
        <v>0.0068358057599999999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3653</v>
      </c>
    </row>
    <row r="179" s="2" customFormat="1" ht="24.15" customHeight="1">
      <c r="A179" s="34"/>
      <c r="B179" s="185"/>
      <c r="C179" s="186" t="s">
        <v>529</v>
      </c>
      <c r="D179" s="186" t="s">
        <v>319</v>
      </c>
      <c r="E179" s="187" t="s">
        <v>2420</v>
      </c>
      <c r="F179" s="188" t="s">
        <v>2421</v>
      </c>
      <c r="G179" s="189" t="s">
        <v>452</v>
      </c>
      <c r="H179" s="190">
        <v>12.499000000000001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3654</v>
      </c>
    </row>
    <row r="180" s="2" customFormat="1" ht="24.15" customHeight="1">
      <c r="A180" s="34"/>
      <c r="B180" s="185"/>
      <c r="C180" s="186" t="s">
        <v>780</v>
      </c>
      <c r="D180" s="186" t="s">
        <v>319</v>
      </c>
      <c r="E180" s="187" t="s">
        <v>2423</v>
      </c>
      <c r="F180" s="188" t="s">
        <v>2424</v>
      </c>
      <c r="G180" s="189" t="s">
        <v>652</v>
      </c>
      <c r="H180" s="223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3655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2426</v>
      </c>
      <c r="F181" s="183" t="s">
        <v>2427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SUM(P182:P205)</f>
        <v>0</v>
      </c>
      <c r="Q181" s="178"/>
      <c r="R181" s="179">
        <f>SUM(R182:R205)</f>
        <v>0.078001014899999999</v>
      </c>
      <c r="S181" s="178"/>
      <c r="T181" s="180">
        <f>SUM(T182:T205)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87</v>
      </c>
      <c r="AT181" s="181" t="s">
        <v>74</v>
      </c>
      <c r="AU181" s="181" t="s">
        <v>82</v>
      </c>
      <c r="AY181" s="173" t="s">
        <v>317</v>
      </c>
      <c r="BK181" s="182">
        <f>SUM(BK182:BK205)</f>
        <v>0</v>
      </c>
    </row>
    <row r="182" s="2" customFormat="1" ht="24.15" customHeight="1">
      <c r="A182" s="34"/>
      <c r="B182" s="185"/>
      <c r="C182" s="186" t="s">
        <v>784</v>
      </c>
      <c r="D182" s="186" t="s">
        <v>319</v>
      </c>
      <c r="E182" s="187" t="s">
        <v>2431</v>
      </c>
      <c r="F182" s="188" t="s">
        <v>2432</v>
      </c>
      <c r="G182" s="189" t="s">
        <v>452</v>
      </c>
      <c r="H182" s="190">
        <v>7.1399999999999997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0.00036010000000000003</v>
      </c>
      <c r="R182" s="196">
        <f>Q182*H182</f>
        <v>0.0025711140000000002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3656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2434</v>
      </c>
      <c r="F183" s="188" t="s">
        <v>2435</v>
      </c>
      <c r="G183" s="189" t="s">
        <v>452</v>
      </c>
      <c r="H183" s="190">
        <v>70.686000000000007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0.00040309999999999999</v>
      </c>
      <c r="R183" s="196">
        <f>Q183*H183</f>
        <v>0.028493526600000003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3657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2437</v>
      </c>
      <c r="F184" s="188" t="s">
        <v>2438</v>
      </c>
      <c r="G184" s="189" t="s">
        <v>452</v>
      </c>
      <c r="H184" s="190">
        <v>26.050999999999998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0.00043110000000000002</v>
      </c>
      <c r="R184" s="196">
        <f>Q184*H184</f>
        <v>0.0112305861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3658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2440</v>
      </c>
      <c r="F185" s="188" t="s">
        <v>2441</v>
      </c>
      <c r="G185" s="189" t="s">
        <v>452</v>
      </c>
      <c r="H185" s="190">
        <v>13.052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0.00055957000000000001</v>
      </c>
      <c r="R185" s="196">
        <f>Q185*H185</f>
        <v>0.0073035076399999999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3659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2443</v>
      </c>
      <c r="F186" s="188" t="s">
        <v>2444</v>
      </c>
      <c r="G186" s="189" t="s">
        <v>433</v>
      </c>
      <c r="H186" s="190">
        <v>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2.2670000000000001E-05</v>
      </c>
      <c r="R186" s="196">
        <f>Q186*H186</f>
        <v>2.2670000000000001E-05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3660</v>
      </c>
    </row>
    <row r="187" s="2" customFormat="1" ht="24.15" customHeight="1">
      <c r="A187" s="34"/>
      <c r="B187" s="185"/>
      <c r="C187" s="200" t="s">
        <v>804</v>
      </c>
      <c r="D187" s="200" t="s">
        <v>353</v>
      </c>
      <c r="E187" s="201" t="s">
        <v>3661</v>
      </c>
      <c r="F187" s="202" t="s">
        <v>3662</v>
      </c>
      <c r="G187" s="203" t="s">
        <v>433</v>
      </c>
      <c r="H187" s="204">
        <v>1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3.0000000000000001E-05</v>
      </c>
      <c r="R187" s="196">
        <f>Q187*H187</f>
        <v>3.0000000000000001E-05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3663</v>
      </c>
    </row>
    <row r="188" s="2" customFormat="1" ht="24.15" customHeight="1">
      <c r="A188" s="34"/>
      <c r="B188" s="185"/>
      <c r="C188" s="186" t="s">
        <v>808</v>
      </c>
      <c r="D188" s="186" t="s">
        <v>319</v>
      </c>
      <c r="E188" s="187" t="s">
        <v>2449</v>
      </c>
      <c r="F188" s="188" t="s">
        <v>2450</v>
      </c>
      <c r="G188" s="189" t="s">
        <v>433</v>
      </c>
      <c r="H188" s="190">
        <v>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5.1539999999999998E-05</v>
      </c>
      <c r="R188" s="196">
        <f>Q188*H188</f>
        <v>0.00010308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3664</v>
      </c>
    </row>
    <row r="189" s="2" customFormat="1" ht="24.15" customHeight="1">
      <c r="A189" s="34"/>
      <c r="B189" s="185"/>
      <c r="C189" s="200" t="s">
        <v>812</v>
      </c>
      <c r="D189" s="200" t="s">
        <v>353</v>
      </c>
      <c r="E189" s="201" t="s">
        <v>3665</v>
      </c>
      <c r="F189" s="202" t="s">
        <v>3666</v>
      </c>
      <c r="G189" s="203" t="s">
        <v>433</v>
      </c>
      <c r="H189" s="204">
        <v>2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8.0000000000000007E-05</v>
      </c>
      <c r="R189" s="196">
        <f>Q189*H189</f>
        <v>0.00016000000000000001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3667</v>
      </c>
    </row>
    <row r="190" s="2" customFormat="1" ht="21.75" customHeight="1">
      <c r="A190" s="34"/>
      <c r="B190" s="185"/>
      <c r="C190" s="186" t="s">
        <v>816</v>
      </c>
      <c r="D190" s="186" t="s">
        <v>319</v>
      </c>
      <c r="E190" s="187" t="s">
        <v>2461</v>
      </c>
      <c r="F190" s="188" t="s">
        <v>2462</v>
      </c>
      <c r="G190" s="189" t="s">
        <v>433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2.2670000000000001E-05</v>
      </c>
      <c r="R190" s="196">
        <f>Q190*H190</f>
        <v>4.5340000000000003E-05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3668</v>
      </c>
    </row>
    <row r="191" s="2" customFormat="1" ht="21.75" customHeight="1">
      <c r="A191" s="34"/>
      <c r="B191" s="185"/>
      <c r="C191" s="200" t="s">
        <v>820</v>
      </c>
      <c r="D191" s="200" t="s">
        <v>353</v>
      </c>
      <c r="E191" s="201" t="s">
        <v>2464</v>
      </c>
      <c r="F191" s="202" t="s">
        <v>2465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0.00012999999999999999</v>
      </c>
      <c r="R191" s="196">
        <f>Q191*H191</f>
        <v>0.00025999999999999998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3669</v>
      </c>
    </row>
    <row r="192" s="2" customFormat="1" ht="21.75" customHeight="1">
      <c r="A192" s="34"/>
      <c r="B192" s="185"/>
      <c r="C192" s="186" t="s">
        <v>824</v>
      </c>
      <c r="D192" s="186" t="s">
        <v>319</v>
      </c>
      <c r="E192" s="187" t="s">
        <v>2467</v>
      </c>
      <c r="F192" s="188" t="s">
        <v>2468</v>
      </c>
      <c r="G192" s="189" t="s">
        <v>433</v>
      </c>
      <c r="H192" s="190">
        <v>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2.0000000000000002E-05</v>
      </c>
      <c r="R192" s="196">
        <f>Q192*H192</f>
        <v>4.0000000000000003E-05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3670</v>
      </c>
    </row>
    <row r="193" s="2" customFormat="1" ht="21.75" customHeight="1">
      <c r="A193" s="34"/>
      <c r="B193" s="185"/>
      <c r="C193" s="200" t="s">
        <v>828</v>
      </c>
      <c r="D193" s="200" t="s">
        <v>353</v>
      </c>
      <c r="E193" s="201" t="s">
        <v>2464</v>
      </c>
      <c r="F193" s="202" t="s">
        <v>2465</v>
      </c>
      <c r="G193" s="203" t="s">
        <v>433</v>
      </c>
      <c r="H193" s="204">
        <v>2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0.00012999999999999999</v>
      </c>
      <c r="R193" s="196">
        <f>Q193*H193</f>
        <v>0.00025999999999999998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529</v>
      </c>
      <c r="AT193" s="198" t="s">
        <v>353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3671</v>
      </c>
    </row>
    <row r="194" s="2" customFormat="1" ht="21.75" customHeight="1">
      <c r="A194" s="34"/>
      <c r="B194" s="185"/>
      <c r="C194" s="186" t="s">
        <v>832</v>
      </c>
      <c r="D194" s="186" t="s">
        <v>319</v>
      </c>
      <c r="E194" s="187" t="s">
        <v>2473</v>
      </c>
      <c r="F194" s="188" t="s">
        <v>2474</v>
      </c>
      <c r="G194" s="189" t="s">
        <v>433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4.5479999999999998E-05</v>
      </c>
      <c r="R194" s="196">
        <f>Q194*H194</f>
        <v>4.5479999999999998E-05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3672</v>
      </c>
    </row>
    <row r="195" s="2" customFormat="1" ht="24.15" customHeight="1">
      <c r="A195" s="34"/>
      <c r="B195" s="185"/>
      <c r="C195" s="200" t="s">
        <v>836</v>
      </c>
      <c r="D195" s="200" t="s">
        <v>353</v>
      </c>
      <c r="E195" s="201" t="s">
        <v>3673</v>
      </c>
      <c r="F195" s="202" t="s">
        <v>3674</v>
      </c>
      <c r="G195" s="203" t="s">
        <v>433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0.00050000000000000001</v>
      </c>
      <c r="R195" s="196">
        <f>Q195*H195</f>
        <v>0.00050000000000000001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3675</v>
      </c>
    </row>
    <row r="196" s="2" customFormat="1" ht="16.5" customHeight="1">
      <c r="A196" s="34"/>
      <c r="B196" s="185"/>
      <c r="C196" s="186" t="s">
        <v>840</v>
      </c>
      <c r="D196" s="186" t="s">
        <v>319</v>
      </c>
      <c r="E196" s="187" t="s">
        <v>2479</v>
      </c>
      <c r="F196" s="188" t="s">
        <v>2480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4.5479999999999998E-05</v>
      </c>
      <c r="R196" s="196">
        <f>Q196*H196</f>
        <v>4.5479999999999998E-05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3676</v>
      </c>
    </row>
    <row r="197" s="2" customFormat="1" ht="24.15" customHeight="1">
      <c r="A197" s="34"/>
      <c r="B197" s="185"/>
      <c r="C197" s="200" t="s">
        <v>844</v>
      </c>
      <c r="D197" s="200" t="s">
        <v>353</v>
      </c>
      <c r="E197" s="201" t="s">
        <v>2482</v>
      </c>
      <c r="F197" s="202" t="s">
        <v>2483</v>
      </c>
      <c r="G197" s="203" t="s">
        <v>433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0.00067000000000000002</v>
      </c>
      <c r="R197" s="196">
        <f>Q197*H197</f>
        <v>0.00067000000000000002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3677</v>
      </c>
    </row>
    <row r="198" s="2" customFormat="1" ht="16.5" customHeight="1">
      <c r="A198" s="34"/>
      <c r="B198" s="185"/>
      <c r="C198" s="186" t="s">
        <v>848</v>
      </c>
      <c r="D198" s="186" t="s">
        <v>319</v>
      </c>
      <c r="E198" s="187" t="s">
        <v>2491</v>
      </c>
      <c r="F198" s="188" t="s">
        <v>2492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5.1539999999999998E-05</v>
      </c>
      <c r="R198" s="196">
        <f>Q198*H198</f>
        <v>5.1539999999999998E-05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3678</v>
      </c>
    </row>
    <row r="199" s="2" customFormat="1" ht="16.5" customHeight="1">
      <c r="A199" s="34"/>
      <c r="B199" s="185"/>
      <c r="C199" s="200" t="s">
        <v>852</v>
      </c>
      <c r="D199" s="200" t="s">
        <v>353</v>
      </c>
      <c r="E199" s="201" t="s">
        <v>2494</v>
      </c>
      <c r="F199" s="202" t="s">
        <v>2495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0.00068999999999999997</v>
      </c>
      <c r="R199" s="196">
        <f>Q199*H199</f>
        <v>0.00068999999999999997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3679</v>
      </c>
    </row>
    <row r="200" s="2" customFormat="1" ht="24.15" customHeight="1">
      <c r="A200" s="34"/>
      <c r="B200" s="185"/>
      <c r="C200" s="186" t="s">
        <v>858</v>
      </c>
      <c r="D200" s="186" t="s">
        <v>319</v>
      </c>
      <c r="E200" s="187" t="s">
        <v>2514</v>
      </c>
      <c r="F200" s="188" t="s">
        <v>2515</v>
      </c>
      <c r="G200" s="189" t="s">
        <v>452</v>
      </c>
      <c r="H200" s="190">
        <v>116.928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0.00018652</v>
      </c>
      <c r="R200" s="196">
        <f>Q200*H200</f>
        <v>0.021809410559999999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3680</v>
      </c>
    </row>
    <row r="201" s="2" customFormat="1" ht="24.15" customHeight="1">
      <c r="A201" s="34"/>
      <c r="B201" s="185"/>
      <c r="C201" s="186" t="s">
        <v>862</v>
      </c>
      <c r="D201" s="186" t="s">
        <v>319</v>
      </c>
      <c r="E201" s="187" t="s">
        <v>2517</v>
      </c>
      <c r="F201" s="188" t="s">
        <v>2518</v>
      </c>
      <c r="G201" s="189" t="s">
        <v>452</v>
      </c>
      <c r="H201" s="190">
        <v>116.928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1.0000000000000001E-05</v>
      </c>
      <c r="R201" s="196">
        <f>Q201*H201</f>
        <v>0.00116928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3681</v>
      </c>
    </row>
    <row r="202" s="2" customFormat="1" ht="24.15" customHeight="1">
      <c r="A202" s="34"/>
      <c r="B202" s="185"/>
      <c r="C202" s="186" t="s">
        <v>866</v>
      </c>
      <c r="D202" s="186" t="s">
        <v>319</v>
      </c>
      <c r="E202" s="187" t="s">
        <v>2520</v>
      </c>
      <c r="F202" s="188" t="s">
        <v>2521</v>
      </c>
      <c r="G202" s="189" t="s">
        <v>433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3682</v>
      </c>
    </row>
    <row r="203" s="2" customFormat="1" ht="24.15" customHeight="1">
      <c r="A203" s="34"/>
      <c r="B203" s="185"/>
      <c r="C203" s="200" t="s">
        <v>870</v>
      </c>
      <c r="D203" s="200" t="s">
        <v>353</v>
      </c>
      <c r="E203" s="201" t="s">
        <v>2523</v>
      </c>
      <c r="F203" s="202" t="s">
        <v>2524</v>
      </c>
      <c r="G203" s="203" t="s">
        <v>433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0.0025000000000000001</v>
      </c>
      <c r="R203" s="196">
        <f>Q203*H203</f>
        <v>0.0025000000000000001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271</v>
      </c>
      <c r="AT203" s="198" t="s">
        <v>353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3683</v>
      </c>
    </row>
    <row r="204" s="2" customFormat="1">
      <c r="A204" s="34"/>
      <c r="B204" s="35"/>
      <c r="C204" s="34"/>
      <c r="D204" s="216" t="s">
        <v>484</v>
      </c>
      <c r="E204" s="34"/>
      <c r="F204" s="217" t="s">
        <v>2526</v>
      </c>
      <c r="G204" s="34"/>
      <c r="H204" s="34"/>
      <c r="I204" s="218"/>
      <c r="J204" s="34"/>
      <c r="K204" s="34"/>
      <c r="L204" s="35"/>
      <c r="M204" s="219"/>
      <c r="N204" s="220"/>
      <c r="O204" s="78"/>
      <c r="P204" s="78"/>
      <c r="Q204" s="78"/>
      <c r="R204" s="78"/>
      <c r="S204" s="78"/>
      <c r="T204" s="79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T204" s="15" t="s">
        <v>484</v>
      </c>
      <c r="AU204" s="15" t="s">
        <v>87</v>
      </c>
    </row>
    <row r="205" s="2" customFormat="1" ht="24.15" customHeight="1">
      <c r="A205" s="34"/>
      <c r="B205" s="185"/>
      <c r="C205" s="186" t="s">
        <v>874</v>
      </c>
      <c r="D205" s="186" t="s">
        <v>319</v>
      </c>
      <c r="E205" s="187" t="s">
        <v>2527</v>
      </c>
      <c r="F205" s="188" t="s">
        <v>2528</v>
      </c>
      <c r="G205" s="189" t="s">
        <v>652</v>
      </c>
      <c r="H205" s="223"/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3684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2530</v>
      </c>
      <c r="F206" s="183" t="s">
        <v>2531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SUM(P207:P241)</f>
        <v>0</v>
      </c>
      <c r="Q206" s="178"/>
      <c r="R206" s="179">
        <f>SUM(R207:R241)</f>
        <v>0.27321938999999995</v>
      </c>
      <c r="S206" s="178"/>
      <c r="T206" s="180">
        <f>SUM(T207:T241)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87</v>
      </c>
      <c r="AT206" s="181" t="s">
        <v>74</v>
      </c>
      <c r="AU206" s="181" t="s">
        <v>82</v>
      </c>
      <c r="AY206" s="173" t="s">
        <v>317</v>
      </c>
      <c r="BK206" s="182">
        <f>SUM(BK207:BK241)</f>
        <v>0</v>
      </c>
    </row>
    <row r="207" s="2" customFormat="1" ht="24.15" customHeight="1">
      <c r="A207" s="34"/>
      <c r="B207" s="185"/>
      <c r="C207" s="186" t="s">
        <v>876</v>
      </c>
      <c r="D207" s="186" t="s">
        <v>319</v>
      </c>
      <c r="E207" s="187" t="s">
        <v>2538</v>
      </c>
      <c r="F207" s="188" t="s">
        <v>2539</v>
      </c>
      <c r="G207" s="189" t="s">
        <v>433</v>
      </c>
      <c r="H207" s="190">
        <v>3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3685</v>
      </c>
    </row>
    <row r="208" s="2" customFormat="1" ht="37.8" customHeight="1">
      <c r="A208" s="34"/>
      <c r="B208" s="185"/>
      <c r="C208" s="200" t="s">
        <v>881</v>
      </c>
      <c r="D208" s="200" t="s">
        <v>353</v>
      </c>
      <c r="E208" s="201" t="s">
        <v>2541</v>
      </c>
      <c r="F208" s="202" t="s">
        <v>2542</v>
      </c>
      <c r="G208" s="203" t="s">
        <v>433</v>
      </c>
      <c r="H208" s="204">
        <v>3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0.016049999999999998</v>
      </c>
      <c r="R208" s="196">
        <f>Q208*H208</f>
        <v>0.048149999999999998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3686</v>
      </c>
    </row>
    <row r="209" s="2" customFormat="1" ht="16.5" customHeight="1">
      <c r="A209" s="34"/>
      <c r="B209" s="185"/>
      <c r="C209" s="186" t="s">
        <v>885</v>
      </c>
      <c r="D209" s="186" t="s">
        <v>319</v>
      </c>
      <c r="E209" s="187" t="s">
        <v>2544</v>
      </c>
      <c r="F209" s="188" t="s">
        <v>2545</v>
      </c>
      <c r="G209" s="189" t="s">
        <v>433</v>
      </c>
      <c r="H209" s="190">
        <v>3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3687</v>
      </c>
    </row>
    <row r="210" s="2" customFormat="1" ht="24.15" customHeight="1">
      <c r="A210" s="34"/>
      <c r="B210" s="185"/>
      <c r="C210" s="200" t="s">
        <v>891</v>
      </c>
      <c r="D210" s="200" t="s">
        <v>353</v>
      </c>
      <c r="E210" s="201" t="s">
        <v>2547</v>
      </c>
      <c r="F210" s="202" t="s">
        <v>2548</v>
      </c>
      <c r="G210" s="203" t="s">
        <v>433</v>
      </c>
      <c r="H210" s="204">
        <v>3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0.0135</v>
      </c>
      <c r="R210" s="196">
        <f>Q210*H210</f>
        <v>0.040500000000000001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3688</v>
      </c>
    </row>
    <row r="211" s="2" customFormat="1" ht="24.15" customHeight="1">
      <c r="A211" s="34"/>
      <c r="B211" s="185"/>
      <c r="C211" s="200" t="s">
        <v>1236</v>
      </c>
      <c r="D211" s="200" t="s">
        <v>353</v>
      </c>
      <c r="E211" s="201" t="s">
        <v>2550</v>
      </c>
      <c r="F211" s="202" t="s">
        <v>2551</v>
      </c>
      <c r="G211" s="203" t="s">
        <v>433</v>
      </c>
      <c r="H211" s="204">
        <v>3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0.00033</v>
      </c>
      <c r="R211" s="196">
        <f>Q211*H211</f>
        <v>0.00098999999999999999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529</v>
      </c>
      <c r="AT211" s="198" t="s">
        <v>353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3689</v>
      </c>
    </row>
    <row r="212" s="2" customFormat="1" ht="24.15" customHeight="1">
      <c r="A212" s="34"/>
      <c r="B212" s="185"/>
      <c r="C212" s="186" t="s">
        <v>1240</v>
      </c>
      <c r="D212" s="186" t="s">
        <v>319</v>
      </c>
      <c r="E212" s="187" t="s">
        <v>2565</v>
      </c>
      <c r="F212" s="188" t="s">
        <v>2566</v>
      </c>
      <c r="G212" s="189" t="s">
        <v>433</v>
      </c>
      <c r="H212" s="190">
        <v>6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0.00027999999999999998</v>
      </c>
      <c r="R212" s="196">
        <f>Q212*H212</f>
        <v>0.0016799999999999999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372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3690</v>
      </c>
    </row>
    <row r="213" s="2" customFormat="1" ht="16.5" customHeight="1">
      <c r="A213" s="34"/>
      <c r="B213" s="185"/>
      <c r="C213" s="200" t="s">
        <v>1244</v>
      </c>
      <c r="D213" s="200" t="s">
        <v>353</v>
      </c>
      <c r="E213" s="201" t="s">
        <v>2568</v>
      </c>
      <c r="F213" s="202" t="s">
        <v>2569</v>
      </c>
      <c r="G213" s="203" t="s">
        <v>433</v>
      </c>
      <c r="H213" s="204">
        <v>6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0.0141</v>
      </c>
      <c r="R213" s="196">
        <f>Q213*H213</f>
        <v>0.084599999999999995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529</v>
      </c>
      <c r="AT213" s="198" t="s">
        <v>353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3691</v>
      </c>
    </row>
    <row r="214" s="2" customFormat="1" ht="33" customHeight="1">
      <c r="A214" s="34"/>
      <c r="B214" s="185"/>
      <c r="C214" s="186" t="s">
        <v>453</v>
      </c>
      <c r="D214" s="186" t="s">
        <v>319</v>
      </c>
      <c r="E214" s="187" t="s">
        <v>2571</v>
      </c>
      <c r="F214" s="188" t="s">
        <v>2572</v>
      </c>
      <c r="G214" s="189" t="s">
        <v>433</v>
      </c>
      <c r="H214" s="190">
        <v>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0.00063139999999999995</v>
      </c>
      <c r="R214" s="196">
        <f>Q214*H214</f>
        <v>0.00063139999999999995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3692</v>
      </c>
    </row>
    <row r="215" s="2" customFormat="1" ht="24.15" customHeight="1">
      <c r="A215" s="34"/>
      <c r="B215" s="185"/>
      <c r="C215" s="200" t="s">
        <v>1251</v>
      </c>
      <c r="D215" s="200" t="s">
        <v>353</v>
      </c>
      <c r="E215" s="201" t="s">
        <v>2574</v>
      </c>
      <c r="F215" s="202" t="s">
        <v>2575</v>
      </c>
      <c r="G215" s="203" t="s">
        <v>433</v>
      </c>
      <c r="H215" s="204">
        <v>1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0.0012999999999999999</v>
      </c>
      <c r="R215" s="196">
        <f>Q215*H215</f>
        <v>0.0012999999999999999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529</v>
      </c>
      <c r="AT215" s="198" t="s">
        <v>353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3693</v>
      </c>
    </row>
    <row r="216" s="2" customFormat="1" ht="24.15" customHeight="1">
      <c r="A216" s="34"/>
      <c r="B216" s="185"/>
      <c r="C216" s="186" t="s">
        <v>1255</v>
      </c>
      <c r="D216" s="186" t="s">
        <v>319</v>
      </c>
      <c r="E216" s="187" t="s">
        <v>2577</v>
      </c>
      <c r="F216" s="188" t="s">
        <v>2578</v>
      </c>
      <c r="G216" s="189" t="s">
        <v>433</v>
      </c>
      <c r="H216" s="190">
        <v>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0.00027999999999999998</v>
      </c>
      <c r="R216" s="196">
        <f>Q216*H216</f>
        <v>0.00027999999999999998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3694</v>
      </c>
    </row>
    <row r="217" s="2" customFormat="1" ht="16.5" customHeight="1">
      <c r="A217" s="34"/>
      <c r="B217" s="185"/>
      <c r="C217" s="200" t="s">
        <v>1259</v>
      </c>
      <c r="D217" s="200" t="s">
        <v>353</v>
      </c>
      <c r="E217" s="201" t="s">
        <v>2580</v>
      </c>
      <c r="F217" s="202" t="s">
        <v>2581</v>
      </c>
      <c r="G217" s="203" t="s">
        <v>433</v>
      </c>
      <c r="H217" s="204">
        <v>1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0.018499999999999999</v>
      </c>
      <c r="R217" s="196">
        <f>Q217*H217</f>
        <v>0.018499999999999999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529</v>
      </c>
      <c r="AT217" s="198" t="s">
        <v>353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3695</v>
      </c>
    </row>
    <row r="218" s="2" customFormat="1" ht="24.15" customHeight="1">
      <c r="A218" s="34"/>
      <c r="B218" s="185"/>
      <c r="C218" s="186" t="s">
        <v>1263</v>
      </c>
      <c r="D218" s="186" t="s">
        <v>319</v>
      </c>
      <c r="E218" s="187" t="s">
        <v>2583</v>
      </c>
      <c r="F218" s="188" t="s">
        <v>2584</v>
      </c>
      <c r="G218" s="189" t="s">
        <v>433</v>
      </c>
      <c r="H218" s="190">
        <v>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0.0010632</v>
      </c>
      <c r="R218" s="196">
        <f>Q218*H218</f>
        <v>0.0010632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3696</v>
      </c>
    </row>
    <row r="219" s="2" customFormat="1" ht="24.15" customHeight="1">
      <c r="A219" s="34"/>
      <c r="B219" s="185"/>
      <c r="C219" s="200" t="s">
        <v>1265</v>
      </c>
      <c r="D219" s="200" t="s">
        <v>353</v>
      </c>
      <c r="E219" s="201" t="s">
        <v>3697</v>
      </c>
      <c r="F219" s="202" t="s">
        <v>3698</v>
      </c>
      <c r="G219" s="203" t="s">
        <v>433</v>
      </c>
      <c r="H219" s="204">
        <v>1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0.039100000000000003</v>
      </c>
      <c r="R219" s="196">
        <f>Q219*H219</f>
        <v>0.039100000000000003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529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3699</v>
      </c>
    </row>
    <row r="220" s="2" customFormat="1">
      <c r="A220" s="34"/>
      <c r="B220" s="35"/>
      <c r="C220" s="34"/>
      <c r="D220" s="216" t="s">
        <v>484</v>
      </c>
      <c r="E220" s="34"/>
      <c r="F220" s="217" t="s">
        <v>2589</v>
      </c>
      <c r="G220" s="34"/>
      <c r="H220" s="34"/>
      <c r="I220" s="218"/>
      <c r="J220" s="34"/>
      <c r="K220" s="34"/>
      <c r="L220" s="35"/>
      <c r="M220" s="219"/>
      <c r="N220" s="220"/>
      <c r="O220" s="78"/>
      <c r="P220" s="78"/>
      <c r="Q220" s="78"/>
      <c r="R220" s="78"/>
      <c r="S220" s="78"/>
      <c r="T220" s="79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T220" s="15" t="s">
        <v>484</v>
      </c>
      <c r="AU220" s="15" t="s">
        <v>87</v>
      </c>
    </row>
    <row r="221" s="2" customFormat="1" ht="21.75" customHeight="1">
      <c r="A221" s="34"/>
      <c r="B221" s="185"/>
      <c r="C221" s="186" t="s">
        <v>1269</v>
      </c>
      <c r="D221" s="186" t="s">
        <v>319</v>
      </c>
      <c r="E221" s="187" t="s">
        <v>2590</v>
      </c>
      <c r="F221" s="188" t="s">
        <v>2591</v>
      </c>
      <c r="G221" s="189" t="s">
        <v>433</v>
      </c>
      <c r="H221" s="190">
        <v>17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8.0000000000000007E-05</v>
      </c>
      <c r="R221" s="196">
        <f>Q221*H221</f>
        <v>0.0013600000000000001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372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3700</v>
      </c>
    </row>
    <row r="222" s="2" customFormat="1" ht="24.15" customHeight="1">
      <c r="A222" s="34"/>
      <c r="B222" s="185"/>
      <c r="C222" s="200" t="s">
        <v>1274</v>
      </c>
      <c r="D222" s="200" t="s">
        <v>353</v>
      </c>
      <c r="E222" s="201" t="s">
        <v>2593</v>
      </c>
      <c r="F222" s="202" t="s">
        <v>2594</v>
      </c>
      <c r="G222" s="203" t="s">
        <v>433</v>
      </c>
      <c r="H222" s="204">
        <v>17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0.00040000000000000002</v>
      </c>
      <c r="R222" s="196">
        <f>Q222*H222</f>
        <v>0.0068000000000000005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529</v>
      </c>
      <c r="AT222" s="198" t="s">
        <v>353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3701</v>
      </c>
    </row>
    <row r="223" s="2" customFormat="1" ht="33" customHeight="1">
      <c r="A223" s="34"/>
      <c r="B223" s="185"/>
      <c r="C223" s="186" t="s">
        <v>1278</v>
      </c>
      <c r="D223" s="186" t="s">
        <v>319</v>
      </c>
      <c r="E223" s="187" t="s">
        <v>2596</v>
      </c>
      <c r="F223" s="188" t="s">
        <v>2597</v>
      </c>
      <c r="G223" s="189" t="s">
        <v>433</v>
      </c>
      <c r="H223" s="190">
        <v>7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4.1999999999999996E-06</v>
      </c>
      <c r="R223" s="196">
        <f>Q223*H223</f>
        <v>2.9399999999999996E-05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372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3702</v>
      </c>
    </row>
    <row r="224" s="2" customFormat="1" ht="16.5" customHeight="1">
      <c r="A224" s="34"/>
      <c r="B224" s="185"/>
      <c r="C224" s="200" t="s">
        <v>1282</v>
      </c>
      <c r="D224" s="200" t="s">
        <v>353</v>
      </c>
      <c r="E224" s="201" t="s">
        <v>2599</v>
      </c>
      <c r="F224" s="202" t="s">
        <v>2600</v>
      </c>
      <c r="G224" s="203" t="s">
        <v>433</v>
      </c>
      <c r="H224" s="204">
        <v>6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0.002</v>
      </c>
      <c r="R224" s="196">
        <f>Q224*H224</f>
        <v>0.012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529</v>
      </c>
      <c r="AT224" s="198" t="s">
        <v>353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3703</v>
      </c>
    </row>
    <row r="225" s="2" customFormat="1" ht="16.5" customHeight="1">
      <c r="A225" s="34"/>
      <c r="B225" s="185"/>
      <c r="C225" s="200" t="s">
        <v>1286</v>
      </c>
      <c r="D225" s="200" t="s">
        <v>353</v>
      </c>
      <c r="E225" s="201" t="s">
        <v>2602</v>
      </c>
      <c r="F225" s="202" t="s">
        <v>2603</v>
      </c>
      <c r="G225" s="203" t="s">
        <v>433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0.0012999999999999999</v>
      </c>
      <c r="R225" s="196">
        <f>Q225*H225</f>
        <v>0.0012999999999999999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3704</v>
      </c>
    </row>
    <row r="226" s="2" customFormat="1" ht="16.5" customHeight="1">
      <c r="A226" s="34"/>
      <c r="B226" s="185"/>
      <c r="C226" s="186" t="s">
        <v>1290</v>
      </c>
      <c r="D226" s="186" t="s">
        <v>319</v>
      </c>
      <c r="E226" s="187" t="s">
        <v>3705</v>
      </c>
      <c r="F226" s="188" t="s">
        <v>3706</v>
      </c>
      <c r="G226" s="189" t="s">
        <v>433</v>
      </c>
      <c r="H226" s="190">
        <v>2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4.1999999999999996E-06</v>
      </c>
      <c r="R226" s="196">
        <f>Q226*H226</f>
        <v>8.3999999999999992E-06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372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3707</v>
      </c>
    </row>
    <row r="227" s="2" customFormat="1" ht="24.15" customHeight="1">
      <c r="A227" s="34"/>
      <c r="B227" s="185"/>
      <c r="C227" s="200" t="s">
        <v>1294</v>
      </c>
      <c r="D227" s="200" t="s">
        <v>353</v>
      </c>
      <c r="E227" s="201" t="s">
        <v>3708</v>
      </c>
      <c r="F227" s="202" t="s">
        <v>3709</v>
      </c>
      <c r="G227" s="203" t="s">
        <v>433</v>
      </c>
      <c r="H227" s="204">
        <v>2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0.0014400000000000001</v>
      </c>
      <c r="R227" s="196">
        <f>Q227*H227</f>
        <v>0.0028800000000000002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529</v>
      </c>
      <c r="AT227" s="198" t="s">
        <v>353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3710</v>
      </c>
    </row>
    <row r="228" s="2" customFormat="1" ht="24.15" customHeight="1">
      <c r="A228" s="34"/>
      <c r="B228" s="185"/>
      <c r="C228" s="186" t="s">
        <v>1298</v>
      </c>
      <c r="D228" s="186" t="s">
        <v>319</v>
      </c>
      <c r="E228" s="187" t="s">
        <v>2605</v>
      </c>
      <c r="F228" s="188" t="s">
        <v>2606</v>
      </c>
      <c r="G228" s="189" t="s">
        <v>433</v>
      </c>
      <c r="H228" s="190">
        <v>6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372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3711</v>
      </c>
    </row>
    <row r="229" s="2" customFormat="1" ht="21.75" customHeight="1">
      <c r="A229" s="34"/>
      <c r="B229" s="185"/>
      <c r="C229" s="200" t="s">
        <v>1303</v>
      </c>
      <c r="D229" s="200" t="s">
        <v>353</v>
      </c>
      <c r="E229" s="201" t="s">
        <v>2608</v>
      </c>
      <c r="F229" s="202" t="s">
        <v>2609</v>
      </c>
      <c r="G229" s="203" t="s">
        <v>433</v>
      </c>
      <c r="H229" s="204">
        <v>6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0.00033</v>
      </c>
      <c r="R229" s="196">
        <f>Q229*H229</f>
        <v>0.00198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529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3712</v>
      </c>
    </row>
    <row r="230" s="2" customFormat="1" ht="33" customHeight="1">
      <c r="A230" s="34"/>
      <c r="B230" s="185"/>
      <c r="C230" s="186" t="s">
        <v>1307</v>
      </c>
      <c r="D230" s="186" t="s">
        <v>319</v>
      </c>
      <c r="E230" s="187" t="s">
        <v>2611</v>
      </c>
      <c r="F230" s="188" t="s">
        <v>2612</v>
      </c>
      <c r="G230" s="189" t="s">
        <v>433</v>
      </c>
      <c r="H230" s="190">
        <v>1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6.99E-06</v>
      </c>
      <c r="R230" s="196">
        <f>Q230*H230</f>
        <v>6.99E-06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3713</v>
      </c>
    </row>
    <row r="231" s="2" customFormat="1" ht="33" customHeight="1">
      <c r="A231" s="34"/>
      <c r="B231" s="185"/>
      <c r="C231" s="200" t="s">
        <v>1312</v>
      </c>
      <c r="D231" s="200" t="s">
        <v>353</v>
      </c>
      <c r="E231" s="201" t="s">
        <v>2614</v>
      </c>
      <c r="F231" s="202" t="s">
        <v>3714</v>
      </c>
      <c r="G231" s="203" t="s">
        <v>433</v>
      </c>
      <c r="H231" s="204">
        <v>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0.00022000000000000001</v>
      </c>
      <c r="R231" s="196">
        <f>Q231*H231</f>
        <v>0.00022000000000000001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271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3715</v>
      </c>
    </row>
    <row r="232" s="2" customFormat="1">
      <c r="A232" s="34"/>
      <c r="B232" s="35"/>
      <c r="C232" s="34"/>
      <c r="D232" s="216" t="s">
        <v>484</v>
      </c>
      <c r="E232" s="34"/>
      <c r="F232" s="217" t="s">
        <v>2617</v>
      </c>
      <c r="G232" s="34"/>
      <c r="H232" s="34"/>
      <c r="I232" s="218"/>
      <c r="J232" s="34"/>
      <c r="K232" s="34"/>
      <c r="L232" s="35"/>
      <c r="M232" s="219"/>
      <c r="N232" s="220"/>
      <c r="O232" s="78"/>
      <c r="P232" s="78"/>
      <c r="Q232" s="78"/>
      <c r="R232" s="78"/>
      <c r="S232" s="78"/>
      <c r="T232" s="79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5" t="s">
        <v>484</v>
      </c>
      <c r="AU232" s="15" t="s">
        <v>87</v>
      </c>
    </row>
    <row r="233" s="2" customFormat="1" ht="24.15" customHeight="1">
      <c r="A233" s="34"/>
      <c r="B233" s="185"/>
      <c r="C233" s="186" t="s">
        <v>1316</v>
      </c>
      <c r="D233" s="186" t="s">
        <v>319</v>
      </c>
      <c r="E233" s="187" t="s">
        <v>3716</v>
      </c>
      <c r="F233" s="188" t="s">
        <v>3717</v>
      </c>
      <c r="G233" s="189" t="s">
        <v>433</v>
      </c>
      <c r="H233" s="190">
        <v>2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3718</v>
      </c>
    </row>
    <row r="234" s="2" customFormat="1" ht="16.5" customHeight="1">
      <c r="A234" s="34"/>
      <c r="B234" s="185"/>
      <c r="C234" s="200" t="s">
        <v>1320</v>
      </c>
      <c r="D234" s="200" t="s">
        <v>353</v>
      </c>
      <c r="E234" s="201" t="s">
        <v>3719</v>
      </c>
      <c r="F234" s="202" t="s">
        <v>3720</v>
      </c>
      <c r="G234" s="203" t="s">
        <v>433</v>
      </c>
      <c r="H234" s="204">
        <v>2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0.00040999999999999999</v>
      </c>
      <c r="R234" s="196">
        <f>Q234*H234</f>
        <v>0.00081999999999999998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3721</v>
      </c>
    </row>
    <row r="235" s="2" customFormat="1">
      <c r="A235" s="34"/>
      <c r="B235" s="35"/>
      <c r="C235" s="34"/>
      <c r="D235" s="216" t="s">
        <v>484</v>
      </c>
      <c r="E235" s="34"/>
      <c r="F235" s="217" t="s">
        <v>3722</v>
      </c>
      <c r="G235" s="34"/>
      <c r="H235" s="34"/>
      <c r="I235" s="218"/>
      <c r="J235" s="34"/>
      <c r="K235" s="34"/>
      <c r="L235" s="35"/>
      <c r="M235" s="219"/>
      <c r="N235" s="220"/>
      <c r="O235" s="78"/>
      <c r="P235" s="78"/>
      <c r="Q235" s="78"/>
      <c r="R235" s="78"/>
      <c r="S235" s="78"/>
      <c r="T235" s="79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5" t="s">
        <v>484</v>
      </c>
      <c r="AU235" s="15" t="s">
        <v>87</v>
      </c>
    </row>
    <row r="236" s="2" customFormat="1" ht="37.8" customHeight="1">
      <c r="A236" s="34"/>
      <c r="B236" s="185"/>
      <c r="C236" s="200" t="s">
        <v>1324</v>
      </c>
      <c r="D236" s="200" t="s">
        <v>353</v>
      </c>
      <c r="E236" s="201" t="s">
        <v>3723</v>
      </c>
      <c r="F236" s="202" t="s">
        <v>3724</v>
      </c>
      <c r="G236" s="203" t="s">
        <v>433</v>
      </c>
      <c r="H236" s="204">
        <v>2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0.0040600000000000002</v>
      </c>
      <c r="R236" s="196">
        <f>Q236*H236</f>
        <v>0.0081200000000000005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3725</v>
      </c>
    </row>
    <row r="237" s="2" customFormat="1">
      <c r="A237" s="34"/>
      <c r="B237" s="35"/>
      <c r="C237" s="34"/>
      <c r="D237" s="216" t="s">
        <v>484</v>
      </c>
      <c r="E237" s="34"/>
      <c r="F237" s="217" t="s">
        <v>3726</v>
      </c>
      <c r="G237" s="34"/>
      <c r="H237" s="34"/>
      <c r="I237" s="218"/>
      <c r="J237" s="34"/>
      <c r="K237" s="34"/>
      <c r="L237" s="35"/>
      <c r="M237" s="219"/>
      <c r="N237" s="220"/>
      <c r="O237" s="78"/>
      <c r="P237" s="78"/>
      <c r="Q237" s="78"/>
      <c r="R237" s="78"/>
      <c r="S237" s="78"/>
      <c r="T237" s="79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T237" s="15" t="s">
        <v>484</v>
      </c>
      <c r="AU237" s="15" t="s">
        <v>87</v>
      </c>
    </row>
    <row r="238" s="2" customFormat="1" ht="24.15" customHeight="1">
      <c r="A238" s="34"/>
      <c r="B238" s="185"/>
      <c r="C238" s="186" t="s">
        <v>1328</v>
      </c>
      <c r="D238" s="186" t="s">
        <v>319</v>
      </c>
      <c r="E238" s="187" t="s">
        <v>2618</v>
      </c>
      <c r="F238" s="188" t="s">
        <v>2619</v>
      </c>
      <c r="G238" s="189" t="s">
        <v>433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3727</v>
      </c>
    </row>
    <row r="239" s="2" customFormat="1" ht="33" customHeight="1">
      <c r="A239" s="34"/>
      <c r="B239" s="185"/>
      <c r="C239" s="200" t="s">
        <v>1330</v>
      </c>
      <c r="D239" s="200" t="s">
        <v>353</v>
      </c>
      <c r="E239" s="201" t="s">
        <v>2621</v>
      </c>
      <c r="F239" s="202" t="s">
        <v>3728</v>
      </c>
      <c r="G239" s="203" t="s">
        <v>433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0.00089999999999999998</v>
      </c>
      <c r="R239" s="196">
        <f>Q239*H239</f>
        <v>0.00089999999999999998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3729</v>
      </c>
    </row>
    <row r="240" s="2" customFormat="1">
      <c r="A240" s="34"/>
      <c r="B240" s="35"/>
      <c r="C240" s="34"/>
      <c r="D240" s="216" t="s">
        <v>484</v>
      </c>
      <c r="E240" s="34"/>
      <c r="F240" s="217" t="s">
        <v>2624</v>
      </c>
      <c r="G240" s="34"/>
      <c r="H240" s="34"/>
      <c r="I240" s="218"/>
      <c r="J240" s="34"/>
      <c r="K240" s="34"/>
      <c r="L240" s="35"/>
      <c r="M240" s="219"/>
      <c r="N240" s="220"/>
      <c r="O240" s="78"/>
      <c r="P240" s="78"/>
      <c r="Q240" s="78"/>
      <c r="R240" s="78"/>
      <c r="S240" s="78"/>
      <c r="T240" s="79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5" t="s">
        <v>484</v>
      </c>
      <c r="AU240" s="15" t="s">
        <v>87</v>
      </c>
    </row>
    <row r="241" s="2" customFormat="1" ht="24.15" customHeight="1">
      <c r="A241" s="34"/>
      <c r="B241" s="185"/>
      <c r="C241" s="186" t="s">
        <v>1334</v>
      </c>
      <c r="D241" s="186" t="s">
        <v>319</v>
      </c>
      <c r="E241" s="187" t="s">
        <v>2625</v>
      </c>
      <c r="F241" s="188" t="s">
        <v>2626</v>
      </c>
      <c r="G241" s="189" t="s">
        <v>652</v>
      </c>
      <c r="H241" s="223"/>
      <c r="I241" s="191"/>
      <c r="J241" s="192">
        <f>ROUND(I241*H241,2)</f>
        <v>0</v>
      </c>
      <c r="K241" s="193"/>
      <c r="L241" s="35"/>
      <c r="M241" s="211" t="s">
        <v>1</v>
      </c>
      <c r="N241" s="212" t="s">
        <v>41</v>
      </c>
      <c r="O241" s="213"/>
      <c r="P241" s="214">
        <f>O241*H241</f>
        <v>0</v>
      </c>
      <c r="Q241" s="214">
        <v>0</v>
      </c>
      <c r="R241" s="214">
        <f>Q241*H241</f>
        <v>0</v>
      </c>
      <c r="S241" s="214">
        <v>0</v>
      </c>
      <c r="T241" s="215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372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3730</v>
      </c>
    </row>
    <row r="242" s="2" customFormat="1" ht="6.96" customHeight="1">
      <c r="A242" s="34"/>
      <c r="B242" s="61"/>
      <c r="C242" s="62"/>
      <c r="D242" s="62"/>
      <c r="E242" s="62"/>
      <c r="F242" s="62"/>
      <c r="G242" s="62"/>
      <c r="H242" s="62"/>
      <c r="I242" s="62"/>
      <c r="J242" s="62"/>
      <c r="K242" s="62"/>
      <c r="L242" s="35"/>
      <c r="M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</row>
  </sheetData>
  <autoFilter ref="C131:K2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288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290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292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ROUND((SUM(BE129:BE165)),  2)</f>
        <v>0</v>
      </c>
      <c r="G37" s="138"/>
      <c r="H37" s="138"/>
      <c r="I37" s="139">
        <v>0.20000000000000001</v>
      </c>
      <c r="J37" s="137">
        <f>ROUND(((SUM(BE129:BE165))*I37),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ROUND((SUM(BF129:BF165)),  2)</f>
        <v>0</v>
      </c>
      <c r="G38" s="138"/>
      <c r="H38" s="138"/>
      <c r="I38" s="139">
        <v>0.20000000000000001</v>
      </c>
      <c r="J38" s="137">
        <f>ROUND(((SUM(BF129:BF165))*I38),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288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290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SO-1.1_AA - Architektonicko stavebné riešenie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299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300</v>
      </c>
      <c r="E103" s="159"/>
      <c r="F103" s="159"/>
      <c r="G103" s="159"/>
      <c r="H103" s="159"/>
      <c r="I103" s="159"/>
      <c r="J103" s="160">
        <f>J141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301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302</v>
      </c>
      <c r="E105" s="159"/>
      <c r="F105" s="159"/>
      <c r="G105" s="159"/>
      <c r="H105" s="159"/>
      <c r="I105" s="159"/>
      <c r="J105" s="160">
        <f>J159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288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290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SO-1.1_AA - Architektonicko stavebné riešenie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21690.382584499999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315</v>
      </c>
      <c r="F130" s="174" t="s">
        <v>316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P131+P141+P150+P159</f>
        <v>0</v>
      </c>
      <c r="Q130" s="178"/>
      <c r="R130" s="179">
        <f>R131+R141+R150+R159</f>
        <v>21690.382584499999</v>
      </c>
      <c r="S130" s="178"/>
      <c r="T130" s="180">
        <f>T131+T141+T150+T159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317</v>
      </c>
      <c r="BK130" s="182">
        <f>BK131+BK141+BK150+BK159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318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SUM(P132:P140)</f>
        <v>0</v>
      </c>
      <c r="Q131" s="178"/>
      <c r="R131" s="179">
        <f>SUM(R132:R140)</f>
        <v>0</v>
      </c>
      <c r="S131" s="178"/>
      <c r="T131" s="180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SUM(BK132:BK140)</f>
        <v>0</v>
      </c>
    </row>
    <row r="132" s="2" customFormat="1" ht="33" customHeight="1">
      <c r="A132" s="34"/>
      <c r="B132" s="185"/>
      <c r="C132" s="186" t="s">
        <v>82</v>
      </c>
      <c r="D132" s="186" t="s">
        <v>319</v>
      </c>
      <c r="E132" s="187" t="s">
        <v>320</v>
      </c>
      <c r="F132" s="188" t="s">
        <v>321</v>
      </c>
      <c r="G132" s="189" t="s">
        <v>322</v>
      </c>
      <c r="H132" s="190">
        <v>1094.04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323</v>
      </c>
    </row>
    <row r="133" s="2" customFormat="1" ht="24.15" customHeight="1">
      <c r="A133" s="34"/>
      <c r="B133" s="185"/>
      <c r="C133" s="186" t="s">
        <v>87</v>
      </c>
      <c r="D133" s="186" t="s">
        <v>319</v>
      </c>
      <c r="E133" s="187" t="s">
        <v>324</v>
      </c>
      <c r="F133" s="188" t="s">
        <v>325</v>
      </c>
      <c r="G133" s="189" t="s">
        <v>322</v>
      </c>
      <c r="H133" s="190">
        <v>1914.5699999999999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326</v>
      </c>
    </row>
    <row r="134" s="2" customFormat="1" ht="24.15" customHeight="1">
      <c r="A134" s="34"/>
      <c r="B134" s="185"/>
      <c r="C134" s="186" t="s">
        <v>92</v>
      </c>
      <c r="D134" s="186" t="s">
        <v>319</v>
      </c>
      <c r="E134" s="187" t="s">
        <v>327</v>
      </c>
      <c r="F134" s="188" t="s">
        <v>328</v>
      </c>
      <c r="G134" s="189" t="s">
        <v>322</v>
      </c>
      <c r="H134" s="190">
        <v>957.28499999999997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329</v>
      </c>
    </row>
    <row r="135" s="2" customFormat="1" ht="44.25" customHeight="1">
      <c r="A135" s="34"/>
      <c r="B135" s="185"/>
      <c r="C135" s="186" t="s">
        <v>259</v>
      </c>
      <c r="D135" s="186" t="s">
        <v>319</v>
      </c>
      <c r="E135" s="187" t="s">
        <v>330</v>
      </c>
      <c r="F135" s="188" t="s">
        <v>331</v>
      </c>
      <c r="G135" s="189" t="s">
        <v>322</v>
      </c>
      <c r="H135" s="190">
        <v>1094.04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332</v>
      </c>
    </row>
    <row r="136" s="2" customFormat="1" ht="44.25" customHeight="1">
      <c r="A136" s="34"/>
      <c r="B136" s="185"/>
      <c r="C136" s="186" t="s">
        <v>262</v>
      </c>
      <c r="D136" s="186" t="s">
        <v>319</v>
      </c>
      <c r="E136" s="187" t="s">
        <v>333</v>
      </c>
      <c r="F136" s="188" t="s">
        <v>334</v>
      </c>
      <c r="G136" s="189" t="s">
        <v>322</v>
      </c>
      <c r="H136" s="190">
        <v>1914.5699999999999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335</v>
      </c>
    </row>
    <row r="137" s="2" customFormat="1" ht="24.15" customHeight="1">
      <c r="A137" s="34"/>
      <c r="B137" s="185"/>
      <c r="C137" s="186" t="s">
        <v>265</v>
      </c>
      <c r="D137" s="186" t="s">
        <v>319</v>
      </c>
      <c r="E137" s="187" t="s">
        <v>336</v>
      </c>
      <c r="F137" s="188" t="s">
        <v>337</v>
      </c>
      <c r="G137" s="189" t="s">
        <v>322</v>
      </c>
      <c r="H137" s="190">
        <v>1094.04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338</v>
      </c>
    </row>
    <row r="138" s="2" customFormat="1" ht="24.15" customHeight="1">
      <c r="A138" s="34"/>
      <c r="B138" s="185"/>
      <c r="C138" s="186" t="s">
        <v>268</v>
      </c>
      <c r="D138" s="186" t="s">
        <v>319</v>
      </c>
      <c r="E138" s="187" t="s">
        <v>339</v>
      </c>
      <c r="F138" s="188" t="s">
        <v>340</v>
      </c>
      <c r="G138" s="189" t="s">
        <v>322</v>
      </c>
      <c r="H138" s="190">
        <v>1914.5699999999999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341</v>
      </c>
    </row>
    <row r="139" s="2" customFormat="1" ht="24.15" customHeight="1">
      <c r="A139" s="34"/>
      <c r="B139" s="185"/>
      <c r="C139" s="186" t="s">
        <v>271</v>
      </c>
      <c r="D139" s="186" t="s">
        <v>319</v>
      </c>
      <c r="E139" s="187" t="s">
        <v>342</v>
      </c>
      <c r="F139" s="188" t="s">
        <v>343</v>
      </c>
      <c r="G139" s="189" t="s">
        <v>322</v>
      </c>
      <c r="H139" s="190">
        <v>1094.04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344</v>
      </c>
    </row>
    <row r="140" s="2" customFormat="1" ht="21.75" customHeight="1">
      <c r="A140" s="34"/>
      <c r="B140" s="185"/>
      <c r="C140" s="186" t="s">
        <v>274</v>
      </c>
      <c r="D140" s="186" t="s">
        <v>319</v>
      </c>
      <c r="E140" s="187" t="s">
        <v>345</v>
      </c>
      <c r="F140" s="188" t="s">
        <v>346</v>
      </c>
      <c r="G140" s="189" t="s">
        <v>322</v>
      </c>
      <c r="H140" s="190">
        <v>1914.5699999999999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347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348</v>
      </c>
      <c r="F141" s="183" t="s">
        <v>349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SUM(P142:P149)</f>
        <v>0</v>
      </c>
      <c r="Q141" s="178"/>
      <c r="R141" s="179">
        <f>SUM(R142:R149)</f>
        <v>5402.5385845000001</v>
      </c>
      <c r="S141" s="178"/>
      <c r="T141" s="18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SUM(BK142:BK149)</f>
        <v>0</v>
      </c>
    </row>
    <row r="142" s="2" customFormat="1" ht="33" customHeight="1">
      <c r="A142" s="34"/>
      <c r="B142" s="185"/>
      <c r="C142" s="186" t="s">
        <v>277</v>
      </c>
      <c r="D142" s="186" t="s">
        <v>319</v>
      </c>
      <c r="E142" s="187" t="s">
        <v>350</v>
      </c>
      <c r="F142" s="188" t="s">
        <v>351</v>
      </c>
      <c r="G142" s="189" t="s">
        <v>322</v>
      </c>
      <c r="H142" s="190">
        <v>3008.6100000000001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352</v>
      </c>
    </row>
    <row r="143" s="2" customFormat="1" ht="16.5" customHeight="1">
      <c r="A143" s="34"/>
      <c r="B143" s="185"/>
      <c r="C143" s="200" t="s">
        <v>280</v>
      </c>
      <c r="D143" s="200" t="s">
        <v>353</v>
      </c>
      <c r="E143" s="201" t="s">
        <v>354</v>
      </c>
      <c r="F143" s="202" t="s">
        <v>355</v>
      </c>
      <c r="G143" s="203" t="s">
        <v>356</v>
      </c>
      <c r="H143" s="204">
        <v>3790.8490000000002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1</v>
      </c>
      <c r="R143" s="196">
        <f>Q143*H143</f>
        <v>3790.8490000000002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357</v>
      </c>
    </row>
    <row r="144" s="2" customFormat="1" ht="16.5" customHeight="1">
      <c r="A144" s="34"/>
      <c r="B144" s="185"/>
      <c r="C144" s="200" t="s">
        <v>358</v>
      </c>
      <c r="D144" s="200" t="s">
        <v>353</v>
      </c>
      <c r="E144" s="201" t="s">
        <v>359</v>
      </c>
      <c r="F144" s="202" t="s">
        <v>360</v>
      </c>
      <c r="G144" s="203" t="s">
        <v>356</v>
      </c>
      <c r="H144" s="204">
        <v>1604.5920000000001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1</v>
      </c>
      <c r="R144" s="196">
        <f>Q144*H144</f>
        <v>1604.5920000000001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361</v>
      </c>
    </row>
    <row r="145" s="2" customFormat="1" ht="24.15" customHeight="1">
      <c r="A145" s="34"/>
      <c r="B145" s="185"/>
      <c r="C145" s="186" t="s">
        <v>362</v>
      </c>
      <c r="D145" s="186" t="s">
        <v>319</v>
      </c>
      <c r="E145" s="187" t="s">
        <v>339</v>
      </c>
      <c r="F145" s="188" t="s">
        <v>340</v>
      </c>
      <c r="G145" s="189" t="s">
        <v>322</v>
      </c>
      <c r="H145" s="190">
        <v>3008.6100000000001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363</v>
      </c>
    </row>
    <row r="146" s="2" customFormat="1" ht="37.8" customHeight="1">
      <c r="A146" s="34"/>
      <c r="B146" s="185"/>
      <c r="C146" s="186" t="s">
        <v>364</v>
      </c>
      <c r="D146" s="186" t="s">
        <v>319</v>
      </c>
      <c r="E146" s="187" t="s">
        <v>365</v>
      </c>
      <c r="F146" s="188" t="s">
        <v>366</v>
      </c>
      <c r="G146" s="189" t="s">
        <v>322</v>
      </c>
      <c r="H146" s="190">
        <v>3008.6100000000001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367</v>
      </c>
    </row>
    <row r="147" s="2" customFormat="1" ht="37.8" customHeight="1">
      <c r="A147" s="34"/>
      <c r="B147" s="185"/>
      <c r="C147" s="186" t="s">
        <v>368</v>
      </c>
      <c r="D147" s="186" t="s">
        <v>319</v>
      </c>
      <c r="E147" s="187" t="s">
        <v>369</v>
      </c>
      <c r="F147" s="188" t="s">
        <v>370</v>
      </c>
      <c r="G147" s="189" t="s">
        <v>322</v>
      </c>
      <c r="H147" s="190">
        <v>3008.6100000000001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371</v>
      </c>
    </row>
    <row r="148" s="2" customFormat="1" ht="33" customHeight="1">
      <c r="A148" s="34"/>
      <c r="B148" s="185"/>
      <c r="C148" s="186" t="s">
        <v>372</v>
      </c>
      <c r="D148" s="186" t="s">
        <v>319</v>
      </c>
      <c r="E148" s="187" t="s">
        <v>373</v>
      </c>
      <c r="F148" s="188" t="s">
        <v>374</v>
      </c>
      <c r="G148" s="189" t="s">
        <v>375</v>
      </c>
      <c r="H148" s="190">
        <v>16410.599999999999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3.0000000000000001E-05</v>
      </c>
      <c r="R148" s="196">
        <f>Q148*H148</f>
        <v>0.49231799999999998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376</v>
      </c>
    </row>
    <row r="149" s="2" customFormat="1" ht="16.5" customHeight="1">
      <c r="A149" s="34"/>
      <c r="B149" s="185"/>
      <c r="C149" s="200" t="s">
        <v>377</v>
      </c>
      <c r="D149" s="200" t="s">
        <v>353</v>
      </c>
      <c r="E149" s="201" t="s">
        <v>378</v>
      </c>
      <c r="F149" s="202" t="s">
        <v>379</v>
      </c>
      <c r="G149" s="203" t="s">
        <v>375</v>
      </c>
      <c r="H149" s="204">
        <v>18872.189999999999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0.00035</v>
      </c>
      <c r="R149" s="196">
        <f>Q149*H149</f>
        <v>6.605266499999999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380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381</v>
      </c>
      <c r="F150" s="183" t="s">
        <v>382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SUM(P151:P158)</f>
        <v>0</v>
      </c>
      <c r="Q150" s="178"/>
      <c r="R150" s="179">
        <f>SUM(R151:R158)</f>
        <v>11177.418</v>
      </c>
      <c r="S150" s="178"/>
      <c r="T150" s="180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SUM(BK151:BK158)</f>
        <v>0</v>
      </c>
    </row>
    <row r="151" s="2" customFormat="1" ht="33" customHeight="1">
      <c r="A151" s="34"/>
      <c r="B151" s="185"/>
      <c r="C151" s="186" t="s">
        <v>383</v>
      </c>
      <c r="D151" s="186" t="s">
        <v>319</v>
      </c>
      <c r="E151" s="187" t="s">
        <v>350</v>
      </c>
      <c r="F151" s="188" t="s">
        <v>351</v>
      </c>
      <c r="G151" s="189" t="s">
        <v>322</v>
      </c>
      <c r="H151" s="190">
        <v>4967.6000000000004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384</v>
      </c>
    </row>
    <row r="152" s="2" customFormat="1" ht="16.5" customHeight="1">
      <c r="A152" s="34"/>
      <c r="B152" s="185"/>
      <c r="C152" s="200" t="s">
        <v>385</v>
      </c>
      <c r="D152" s="200" t="s">
        <v>353</v>
      </c>
      <c r="E152" s="201" t="s">
        <v>354</v>
      </c>
      <c r="F152" s="202" t="s">
        <v>355</v>
      </c>
      <c r="G152" s="203" t="s">
        <v>356</v>
      </c>
      <c r="H152" s="204">
        <v>9388.7639999999992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1</v>
      </c>
      <c r="R152" s="196">
        <f>Q152*H152</f>
        <v>9388.7639999999992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386</v>
      </c>
    </row>
    <row r="153" s="2" customFormat="1" ht="24.15" customHeight="1">
      <c r="A153" s="34"/>
      <c r="B153" s="185"/>
      <c r="C153" s="186" t="s">
        <v>7</v>
      </c>
      <c r="D153" s="186" t="s">
        <v>319</v>
      </c>
      <c r="E153" s="187" t="s">
        <v>339</v>
      </c>
      <c r="F153" s="188" t="s">
        <v>340</v>
      </c>
      <c r="G153" s="189" t="s">
        <v>322</v>
      </c>
      <c r="H153" s="190">
        <v>4967.6000000000004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387</v>
      </c>
    </row>
    <row r="154" s="2" customFormat="1" ht="37.8" customHeight="1">
      <c r="A154" s="34"/>
      <c r="B154" s="185"/>
      <c r="C154" s="186" t="s">
        <v>388</v>
      </c>
      <c r="D154" s="186" t="s">
        <v>319</v>
      </c>
      <c r="E154" s="187" t="s">
        <v>389</v>
      </c>
      <c r="F154" s="188" t="s">
        <v>390</v>
      </c>
      <c r="G154" s="189" t="s">
        <v>322</v>
      </c>
      <c r="H154" s="190">
        <v>4967.6000000000004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391</v>
      </c>
    </row>
    <row r="155" s="2" customFormat="1" ht="44.25" customHeight="1">
      <c r="A155" s="34"/>
      <c r="B155" s="185"/>
      <c r="C155" s="186" t="s">
        <v>392</v>
      </c>
      <c r="D155" s="186" t="s">
        <v>319</v>
      </c>
      <c r="E155" s="187" t="s">
        <v>393</v>
      </c>
      <c r="F155" s="188" t="s">
        <v>394</v>
      </c>
      <c r="G155" s="189" t="s">
        <v>322</v>
      </c>
      <c r="H155" s="190">
        <v>134125.20000000001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395</v>
      </c>
    </row>
    <row r="156" s="2" customFormat="1" ht="37.8" customHeight="1">
      <c r="A156" s="34"/>
      <c r="B156" s="185"/>
      <c r="C156" s="186" t="s">
        <v>396</v>
      </c>
      <c r="D156" s="186" t="s">
        <v>319</v>
      </c>
      <c r="E156" s="187" t="s">
        <v>369</v>
      </c>
      <c r="F156" s="188" t="s">
        <v>370</v>
      </c>
      <c r="G156" s="189" t="s">
        <v>322</v>
      </c>
      <c r="H156" s="190">
        <v>4967.6000000000004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397</v>
      </c>
    </row>
    <row r="157" s="2" customFormat="1" ht="16.5" customHeight="1">
      <c r="A157" s="34"/>
      <c r="B157" s="185"/>
      <c r="C157" s="186" t="s">
        <v>398</v>
      </c>
      <c r="D157" s="186" t="s">
        <v>319</v>
      </c>
      <c r="E157" s="187" t="s">
        <v>399</v>
      </c>
      <c r="F157" s="188" t="s">
        <v>400</v>
      </c>
      <c r="G157" s="189" t="s">
        <v>375</v>
      </c>
      <c r="H157" s="190">
        <v>5810.1999999999998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401</v>
      </c>
    </row>
    <row r="158" s="2" customFormat="1" ht="33" customHeight="1">
      <c r="A158" s="34"/>
      <c r="B158" s="185"/>
      <c r="C158" s="186" t="s">
        <v>402</v>
      </c>
      <c r="D158" s="186" t="s">
        <v>319</v>
      </c>
      <c r="E158" s="187" t="s">
        <v>403</v>
      </c>
      <c r="F158" s="188" t="s">
        <v>404</v>
      </c>
      <c r="G158" s="189" t="s">
        <v>375</v>
      </c>
      <c r="H158" s="190">
        <v>777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2.302</v>
      </c>
      <c r="R158" s="196">
        <f>Q158*H158</f>
        <v>1788.654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405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406</v>
      </c>
      <c r="F159" s="183" t="s">
        <v>407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SUM(P160:P165)</f>
        <v>0</v>
      </c>
      <c r="Q159" s="178"/>
      <c r="R159" s="179">
        <f>SUM(R160:R165)</f>
        <v>5110.4260000000004</v>
      </c>
      <c r="S159" s="178"/>
      <c r="T159" s="180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SUM(BK160:BK165)</f>
        <v>0</v>
      </c>
    </row>
    <row r="160" s="2" customFormat="1" ht="33" customHeight="1">
      <c r="A160" s="34"/>
      <c r="B160" s="185"/>
      <c r="C160" s="186" t="s">
        <v>408</v>
      </c>
      <c r="D160" s="186" t="s">
        <v>319</v>
      </c>
      <c r="E160" s="187" t="s">
        <v>350</v>
      </c>
      <c r="F160" s="188" t="s">
        <v>351</v>
      </c>
      <c r="G160" s="189" t="s">
        <v>322</v>
      </c>
      <c r="H160" s="190">
        <v>1622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409</v>
      </c>
    </row>
    <row r="161" s="2" customFormat="1" ht="16.5" customHeight="1">
      <c r="A161" s="34"/>
      <c r="B161" s="185"/>
      <c r="C161" s="200" t="s">
        <v>410</v>
      </c>
      <c r="D161" s="200" t="s">
        <v>353</v>
      </c>
      <c r="E161" s="201" t="s">
        <v>354</v>
      </c>
      <c r="F161" s="202" t="s">
        <v>355</v>
      </c>
      <c r="G161" s="203" t="s">
        <v>356</v>
      </c>
      <c r="H161" s="204">
        <v>4342.4260000000004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1</v>
      </c>
      <c r="R161" s="196">
        <f>Q161*H161</f>
        <v>4342.4260000000004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411</v>
      </c>
    </row>
    <row r="162" s="2" customFormat="1" ht="16.5" customHeight="1">
      <c r="A162" s="34"/>
      <c r="B162" s="185"/>
      <c r="C162" s="200" t="s">
        <v>412</v>
      </c>
      <c r="D162" s="200" t="s">
        <v>353</v>
      </c>
      <c r="E162" s="201" t="s">
        <v>359</v>
      </c>
      <c r="F162" s="202" t="s">
        <v>360</v>
      </c>
      <c r="G162" s="203" t="s">
        <v>356</v>
      </c>
      <c r="H162" s="204">
        <v>768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1</v>
      </c>
      <c r="R162" s="196">
        <f>Q162*H162</f>
        <v>768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413</v>
      </c>
    </row>
    <row r="163" s="2" customFormat="1" ht="24.15" customHeight="1">
      <c r="A163" s="34"/>
      <c r="B163" s="185"/>
      <c r="C163" s="186" t="s">
        <v>414</v>
      </c>
      <c r="D163" s="186" t="s">
        <v>319</v>
      </c>
      <c r="E163" s="187" t="s">
        <v>339</v>
      </c>
      <c r="F163" s="188" t="s">
        <v>340</v>
      </c>
      <c r="G163" s="189" t="s">
        <v>322</v>
      </c>
      <c r="H163" s="190">
        <v>1622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415</v>
      </c>
    </row>
    <row r="164" s="2" customFormat="1" ht="44.25" customHeight="1">
      <c r="A164" s="34"/>
      <c r="B164" s="185"/>
      <c r="C164" s="186" t="s">
        <v>416</v>
      </c>
      <c r="D164" s="186" t="s">
        <v>319</v>
      </c>
      <c r="E164" s="187" t="s">
        <v>333</v>
      </c>
      <c r="F164" s="188" t="s">
        <v>334</v>
      </c>
      <c r="G164" s="189" t="s">
        <v>322</v>
      </c>
      <c r="H164" s="190">
        <v>1622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417</v>
      </c>
    </row>
    <row r="165" s="2" customFormat="1" ht="37.8" customHeight="1">
      <c r="A165" s="34"/>
      <c r="B165" s="185"/>
      <c r="C165" s="186" t="s">
        <v>418</v>
      </c>
      <c r="D165" s="186" t="s">
        <v>319</v>
      </c>
      <c r="E165" s="187" t="s">
        <v>369</v>
      </c>
      <c r="F165" s="188" t="s">
        <v>370</v>
      </c>
      <c r="G165" s="189" t="s">
        <v>322</v>
      </c>
      <c r="H165" s="190">
        <v>1622</v>
      </c>
      <c r="I165" s="191"/>
      <c r="J165" s="192">
        <f>ROUND(I165*H165,2)</f>
        <v>0</v>
      </c>
      <c r="K165" s="193"/>
      <c r="L165" s="35"/>
      <c r="M165" s="211" t="s">
        <v>1</v>
      </c>
      <c r="N165" s="212" t="s">
        <v>41</v>
      </c>
      <c r="O165" s="213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419</v>
      </c>
    </row>
    <row r="166" s="2" customFormat="1" ht="6.96" customHeight="1">
      <c r="A166" s="34"/>
      <c r="B166" s="61"/>
      <c r="C166" s="62"/>
      <c r="D166" s="62"/>
      <c r="E166" s="62"/>
      <c r="F166" s="62"/>
      <c r="G166" s="62"/>
      <c r="H166" s="62"/>
      <c r="I166" s="62"/>
      <c r="J166" s="62"/>
      <c r="K166" s="62"/>
      <c r="L166" s="35"/>
      <c r="M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</sheetData>
  <autoFilter ref="C128:K16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2628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3731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ROUND((SUM(BE126:BE131)),  2)</f>
        <v>0</v>
      </c>
      <c r="G37" s="138"/>
      <c r="H37" s="138"/>
      <c r="I37" s="139">
        <v>0.20000000000000001</v>
      </c>
      <c r="J37" s="137">
        <f>ROUND(((SUM(BE126:BE131))*I37),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ROUND((SUM(BF126:BF131)),  2)</f>
        <v>0</v>
      </c>
      <c r="G38" s="138"/>
      <c r="H38" s="138"/>
      <c r="I38" s="139">
        <v>0.20000000000000001</v>
      </c>
      <c r="J38" s="137">
        <f>ROUND(((SUM(BF126:BF131))*I38),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2628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3732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2628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2884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SO-3.3_UK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3733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SUM(P129:P131)</f>
        <v>0</v>
      </c>
      <c r="Q128" s="178"/>
      <c r="R128" s="179">
        <f>SUM(R129:R131)</f>
        <v>0</v>
      </c>
      <c r="S128" s="178"/>
      <c r="T128" s="180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SUM(BK129:BK131)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3734</v>
      </c>
      <c r="F129" s="188" t="s">
        <v>3735</v>
      </c>
      <c r="G129" s="189" t="s">
        <v>452</v>
      </c>
      <c r="H129" s="190">
        <v>96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3736</v>
      </c>
    </row>
    <row r="130" s="2" customFormat="1" ht="24.15" customHeight="1">
      <c r="A130" s="34"/>
      <c r="B130" s="185"/>
      <c r="C130" s="200" t="s">
        <v>87</v>
      </c>
      <c r="D130" s="200" t="s">
        <v>353</v>
      </c>
      <c r="E130" s="201" t="s">
        <v>3737</v>
      </c>
      <c r="F130" s="202" t="s">
        <v>3738</v>
      </c>
      <c r="G130" s="203" t="s">
        <v>433</v>
      </c>
      <c r="H130" s="204">
        <v>4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3739</v>
      </c>
    </row>
    <row r="131" s="2" customFormat="1" ht="16.5" customHeight="1">
      <c r="A131" s="34"/>
      <c r="B131" s="185"/>
      <c r="C131" s="200" t="s">
        <v>92</v>
      </c>
      <c r="D131" s="200" t="s">
        <v>353</v>
      </c>
      <c r="E131" s="201" t="s">
        <v>3740</v>
      </c>
      <c r="F131" s="202" t="s">
        <v>3741</v>
      </c>
      <c r="G131" s="203" t="s">
        <v>433</v>
      </c>
      <c r="H131" s="204">
        <v>14</v>
      </c>
      <c r="I131" s="205"/>
      <c r="J131" s="206">
        <f>ROUND(I131*H131,2)</f>
        <v>0</v>
      </c>
      <c r="K131" s="207"/>
      <c r="L131" s="208"/>
      <c r="M131" s="221" t="s">
        <v>1</v>
      </c>
      <c r="N131" s="222" t="s">
        <v>41</v>
      </c>
      <c r="O131" s="213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3742</v>
      </c>
    </row>
    <row r="132" s="2" customFormat="1" ht="6.96" customHeight="1">
      <c r="A132" s="34"/>
      <c r="B132" s="61"/>
      <c r="C132" s="62"/>
      <c r="D132" s="62"/>
      <c r="E132" s="62"/>
      <c r="F132" s="62"/>
      <c r="G132" s="62"/>
      <c r="H132" s="62"/>
      <c r="I132" s="62"/>
      <c r="J132" s="62"/>
      <c r="K132" s="62"/>
      <c r="L132" s="35"/>
      <c r="M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</sheetData>
  <autoFilter ref="C125:K13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3743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3744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3745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ROUND((SUM(BE131:BE170)),  2)</f>
        <v>0</v>
      </c>
      <c r="G37" s="138"/>
      <c r="H37" s="138"/>
      <c r="I37" s="139">
        <v>0.20000000000000001</v>
      </c>
      <c r="J37" s="137">
        <f>ROUND(((SUM(BE131:BE170))*I37),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ROUND((SUM(BF131:BF170)),  2)</f>
        <v>0</v>
      </c>
      <c r="G38" s="138"/>
      <c r="H38" s="138"/>
      <c r="I38" s="139">
        <v>0.20000000000000001</v>
      </c>
      <c r="J38" s="137">
        <f>ROUND(((SUM(BF131:BF170))*I38),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ROUND((SUM(BG131:BG170)),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ROUND((SUM(BH131:BH170)),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ROUND((SUM(BI131:BI170)),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3743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3744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SO-4.1_AA - Architektonicko stavebné riešenie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2631</v>
      </c>
      <c r="E103" s="159"/>
      <c r="F103" s="159"/>
      <c r="G103" s="159"/>
      <c r="H103" s="159"/>
      <c r="I103" s="159"/>
      <c r="J103" s="160">
        <f>J147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2634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2635</v>
      </c>
      <c r="E105" s="159"/>
      <c r="F105" s="159"/>
      <c r="G105" s="159"/>
      <c r="H105" s="159"/>
      <c r="I105" s="159"/>
      <c r="J105" s="160">
        <f>J163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2636</v>
      </c>
      <c r="E106" s="159"/>
      <c r="F106" s="159"/>
      <c r="G106" s="159"/>
      <c r="H106" s="159"/>
      <c r="I106" s="159"/>
      <c r="J106" s="160">
        <f>J166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3746</v>
      </c>
      <c r="E107" s="155"/>
      <c r="F107" s="155"/>
      <c r="G107" s="155"/>
      <c r="H107" s="155"/>
      <c r="I107" s="155"/>
      <c r="J107" s="156">
        <f>J168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3743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3744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SO-4.1_AA - Architektonicko stavebné riešenie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P132+P168</f>
        <v>0</v>
      </c>
      <c r="Q131" s="91"/>
      <c r="R131" s="169">
        <f>R132+R168</f>
        <v>3216.7304926999986</v>
      </c>
      <c r="S131" s="91"/>
      <c r="T131" s="170">
        <f>T132+T168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BK132+BK168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P133+P147+P150+P163+P166</f>
        <v>0</v>
      </c>
      <c r="Q132" s="178"/>
      <c r="R132" s="179">
        <f>R133+R147+R150+R163+R166</f>
        <v>3216.7304926999986</v>
      </c>
      <c r="S132" s="178"/>
      <c r="T132" s="180">
        <f>T133+T147+T150+T163+T166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BK133+BK147+BK150+BK163+BK166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82</v>
      </c>
      <c r="F133" s="183" t="s">
        <v>2637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SUM(P134:P146)</f>
        <v>0</v>
      </c>
      <c r="Q133" s="178"/>
      <c r="R133" s="179">
        <f>SUM(R134:R146)</f>
        <v>0</v>
      </c>
      <c r="S133" s="178"/>
      <c r="T133" s="180">
        <f>SUM(T134:T146)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SUM(BK134:BK146)</f>
        <v>0</v>
      </c>
    </row>
    <row r="134" s="2" customFormat="1" ht="24.15" customHeight="1">
      <c r="A134" s="34"/>
      <c r="B134" s="185"/>
      <c r="C134" s="186" t="s">
        <v>82</v>
      </c>
      <c r="D134" s="186" t="s">
        <v>319</v>
      </c>
      <c r="E134" s="187" t="s">
        <v>324</v>
      </c>
      <c r="F134" s="188" t="s">
        <v>325</v>
      </c>
      <c r="G134" s="189" t="s">
        <v>322</v>
      </c>
      <c r="H134" s="190">
        <v>1621.991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3747</v>
      </c>
    </row>
    <row r="135" s="2" customFormat="1" ht="24.15" customHeight="1">
      <c r="A135" s="34"/>
      <c r="B135" s="185"/>
      <c r="C135" s="186" t="s">
        <v>87</v>
      </c>
      <c r="D135" s="186" t="s">
        <v>319</v>
      </c>
      <c r="E135" s="187" t="s">
        <v>327</v>
      </c>
      <c r="F135" s="188" t="s">
        <v>328</v>
      </c>
      <c r="G135" s="189" t="s">
        <v>322</v>
      </c>
      <c r="H135" s="190">
        <v>810.99599999999998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3748</v>
      </c>
    </row>
    <row r="136" s="2" customFormat="1" ht="37.8" customHeight="1">
      <c r="A136" s="34"/>
      <c r="B136" s="185"/>
      <c r="C136" s="186" t="s">
        <v>92</v>
      </c>
      <c r="D136" s="186" t="s">
        <v>319</v>
      </c>
      <c r="E136" s="187" t="s">
        <v>365</v>
      </c>
      <c r="F136" s="188" t="s">
        <v>366</v>
      </c>
      <c r="G136" s="189" t="s">
        <v>322</v>
      </c>
      <c r="H136" s="190">
        <v>1459.4159999999999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3749</v>
      </c>
    </row>
    <row r="137" s="2" customFormat="1" ht="44.25" customHeight="1">
      <c r="A137" s="34"/>
      <c r="B137" s="185"/>
      <c r="C137" s="186" t="s">
        <v>259</v>
      </c>
      <c r="D137" s="186" t="s">
        <v>319</v>
      </c>
      <c r="E137" s="187" t="s">
        <v>3750</v>
      </c>
      <c r="F137" s="188" t="s">
        <v>3751</v>
      </c>
      <c r="G137" s="189" t="s">
        <v>322</v>
      </c>
      <c r="H137" s="190">
        <v>35025.983999999997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3752</v>
      </c>
    </row>
    <row r="138" s="2" customFormat="1" ht="21.75" customHeight="1">
      <c r="A138" s="34"/>
      <c r="B138" s="185"/>
      <c r="C138" s="186" t="s">
        <v>262</v>
      </c>
      <c r="D138" s="186" t="s">
        <v>319</v>
      </c>
      <c r="E138" s="187" t="s">
        <v>2659</v>
      </c>
      <c r="F138" s="188" t="s">
        <v>2660</v>
      </c>
      <c r="G138" s="189" t="s">
        <v>322</v>
      </c>
      <c r="H138" s="190">
        <v>152.25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3753</v>
      </c>
    </row>
    <row r="139" s="2" customFormat="1" ht="24.15" customHeight="1">
      <c r="A139" s="34"/>
      <c r="B139" s="185"/>
      <c r="C139" s="186" t="s">
        <v>265</v>
      </c>
      <c r="D139" s="186" t="s">
        <v>319</v>
      </c>
      <c r="E139" s="187" t="s">
        <v>339</v>
      </c>
      <c r="F139" s="188" t="s">
        <v>340</v>
      </c>
      <c r="G139" s="189" t="s">
        <v>322</v>
      </c>
      <c r="H139" s="190">
        <v>1459.4159999999999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3754</v>
      </c>
    </row>
    <row r="140" s="2" customFormat="1" ht="21.75" customHeight="1">
      <c r="A140" s="34"/>
      <c r="B140" s="185"/>
      <c r="C140" s="186" t="s">
        <v>268</v>
      </c>
      <c r="D140" s="186" t="s">
        <v>319</v>
      </c>
      <c r="E140" s="187" t="s">
        <v>345</v>
      </c>
      <c r="F140" s="188" t="s">
        <v>346</v>
      </c>
      <c r="G140" s="189" t="s">
        <v>322</v>
      </c>
      <c r="H140" s="190">
        <v>1459.4159999999999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3755</v>
      </c>
    </row>
    <row r="141" s="2" customFormat="1" ht="24.15" customHeight="1">
      <c r="A141" s="34"/>
      <c r="B141" s="185"/>
      <c r="C141" s="186" t="s">
        <v>271</v>
      </c>
      <c r="D141" s="186" t="s">
        <v>319</v>
      </c>
      <c r="E141" s="187" t="s">
        <v>2662</v>
      </c>
      <c r="F141" s="188" t="s">
        <v>2663</v>
      </c>
      <c r="G141" s="189" t="s">
        <v>356</v>
      </c>
      <c r="H141" s="190">
        <v>2626.9490000000001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3756</v>
      </c>
    </row>
    <row r="142" s="2" customFormat="1" ht="24.15" customHeight="1">
      <c r="A142" s="34"/>
      <c r="B142" s="185"/>
      <c r="C142" s="186" t="s">
        <v>274</v>
      </c>
      <c r="D142" s="186" t="s">
        <v>319</v>
      </c>
      <c r="E142" s="187" t="s">
        <v>3757</v>
      </c>
      <c r="F142" s="188" t="s">
        <v>3758</v>
      </c>
      <c r="G142" s="189" t="s">
        <v>375</v>
      </c>
      <c r="H142" s="190">
        <v>57.5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3759</v>
      </c>
    </row>
    <row r="143" s="2" customFormat="1" ht="24.15" customHeight="1">
      <c r="A143" s="34"/>
      <c r="B143" s="185"/>
      <c r="C143" s="186" t="s">
        <v>277</v>
      </c>
      <c r="D143" s="186" t="s">
        <v>319</v>
      </c>
      <c r="E143" s="187" t="s">
        <v>3760</v>
      </c>
      <c r="F143" s="188" t="s">
        <v>3761</v>
      </c>
      <c r="G143" s="189" t="s">
        <v>375</v>
      </c>
      <c r="H143" s="190">
        <v>494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3762</v>
      </c>
    </row>
    <row r="144" s="2" customFormat="1" ht="33" customHeight="1">
      <c r="A144" s="34"/>
      <c r="B144" s="185"/>
      <c r="C144" s="186" t="s">
        <v>280</v>
      </c>
      <c r="D144" s="186" t="s">
        <v>319</v>
      </c>
      <c r="E144" s="187" t="s">
        <v>3763</v>
      </c>
      <c r="F144" s="188" t="s">
        <v>2694</v>
      </c>
      <c r="G144" s="189" t="s">
        <v>452</v>
      </c>
      <c r="H144" s="190">
        <v>1976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3764</v>
      </c>
    </row>
    <row r="145" s="2" customFormat="1" ht="24.15" customHeight="1">
      <c r="A145" s="34"/>
      <c r="B145" s="185"/>
      <c r="C145" s="200" t="s">
        <v>358</v>
      </c>
      <c r="D145" s="200" t="s">
        <v>353</v>
      </c>
      <c r="E145" s="201" t="s">
        <v>2699</v>
      </c>
      <c r="F145" s="202" t="s">
        <v>3765</v>
      </c>
      <c r="G145" s="203" t="s">
        <v>433</v>
      </c>
      <c r="H145" s="204">
        <v>2035.28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3766</v>
      </c>
    </row>
    <row r="146" s="2" customFormat="1" ht="24.15" customHeight="1">
      <c r="A146" s="34"/>
      <c r="B146" s="185"/>
      <c r="C146" s="200" t="s">
        <v>362</v>
      </c>
      <c r="D146" s="200" t="s">
        <v>353</v>
      </c>
      <c r="E146" s="201" t="s">
        <v>2696</v>
      </c>
      <c r="F146" s="202" t="s">
        <v>2697</v>
      </c>
      <c r="G146" s="203" t="s">
        <v>433</v>
      </c>
      <c r="H146" s="204">
        <v>9880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3767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87</v>
      </c>
      <c r="F147" s="183" t="s">
        <v>2702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SUM(P148:P149)</f>
        <v>0</v>
      </c>
      <c r="Q147" s="178"/>
      <c r="R147" s="179">
        <f>SUM(R148:R149)</f>
        <v>0.092792700000000006</v>
      </c>
      <c r="S147" s="178"/>
      <c r="T147" s="18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82</v>
      </c>
      <c r="AY147" s="173" t="s">
        <v>317</v>
      </c>
      <c r="BK147" s="182">
        <f>SUM(BK148:BK149)</f>
        <v>0</v>
      </c>
    </row>
    <row r="148" s="2" customFormat="1" ht="24.15" customHeight="1">
      <c r="A148" s="34"/>
      <c r="B148" s="185"/>
      <c r="C148" s="186" t="s">
        <v>364</v>
      </c>
      <c r="D148" s="186" t="s">
        <v>319</v>
      </c>
      <c r="E148" s="187" t="s">
        <v>3768</v>
      </c>
      <c r="F148" s="188" t="s">
        <v>3769</v>
      </c>
      <c r="G148" s="189" t="s">
        <v>375</v>
      </c>
      <c r="H148" s="190">
        <v>396.55000000000001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3.0000000000000001E-05</v>
      </c>
      <c r="R148" s="196">
        <f>Q148*H148</f>
        <v>0.011896500000000001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3770</v>
      </c>
    </row>
    <row r="149" s="2" customFormat="1" ht="16.5" customHeight="1">
      <c r="A149" s="34"/>
      <c r="B149" s="185"/>
      <c r="C149" s="200" t="s">
        <v>368</v>
      </c>
      <c r="D149" s="200" t="s">
        <v>353</v>
      </c>
      <c r="E149" s="201" t="s">
        <v>3771</v>
      </c>
      <c r="F149" s="202" t="s">
        <v>3772</v>
      </c>
      <c r="G149" s="203" t="s">
        <v>375</v>
      </c>
      <c r="H149" s="204">
        <v>404.48099999999999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0.00020000000000000001</v>
      </c>
      <c r="R149" s="196">
        <f>Q149*H149</f>
        <v>0.080896200000000001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3773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262</v>
      </c>
      <c r="F150" s="183" t="s">
        <v>2717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SUM(P151:P162)</f>
        <v>0</v>
      </c>
      <c r="Q150" s="178"/>
      <c r="R150" s="179">
        <f>SUM(R151:R162)</f>
        <v>3202.3860949999989</v>
      </c>
      <c r="S150" s="178"/>
      <c r="T150" s="180">
        <f>SUM(T151:T162)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SUM(BK151:BK162)</f>
        <v>0</v>
      </c>
    </row>
    <row r="151" s="2" customFormat="1" ht="44.25" customHeight="1">
      <c r="A151" s="34"/>
      <c r="B151" s="185"/>
      <c r="C151" s="186" t="s">
        <v>372</v>
      </c>
      <c r="D151" s="186" t="s">
        <v>319</v>
      </c>
      <c r="E151" s="187" t="s">
        <v>3774</v>
      </c>
      <c r="F151" s="188" t="s">
        <v>3775</v>
      </c>
      <c r="G151" s="189" t="s">
        <v>375</v>
      </c>
      <c r="H151" s="190">
        <v>2773.5120000000002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0.112</v>
      </c>
      <c r="R151" s="196">
        <f>Q151*H151</f>
        <v>310.63334400000002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3776</v>
      </c>
    </row>
    <row r="152" s="2" customFormat="1" ht="37.8" customHeight="1">
      <c r="A152" s="34"/>
      <c r="B152" s="185"/>
      <c r="C152" s="186" t="s">
        <v>377</v>
      </c>
      <c r="D152" s="186" t="s">
        <v>319</v>
      </c>
      <c r="E152" s="187" t="s">
        <v>3777</v>
      </c>
      <c r="F152" s="188" t="s">
        <v>3778</v>
      </c>
      <c r="G152" s="189" t="s">
        <v>375</v>
      </c>
      <c r="H152" s="190">
        <v>2773.5120000000002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0.112</v>
      </c>
      <c r="R152" s="196">
        <f>Q152*H152</f>
        <v>310.63334400000002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3779</v>
      </c>
    </row>
    <row r="153" s="2" customFormat="1" ht="33" customHeight="1">
      <c r="A153" s="34"/>
      <c r="B153" s="185"/>
      <c r="C153" s="186" t="s">
        <v>383</v>
      </c>
      <c r="D153" s="186" t="s">
        <v>319</v>
      </c>
      <c r="E153" s="187" t="s">
        <v>3780</v>
      </c>
      <c r="F153" s="188" t="s">
        <v>3781</v>
      </c>
      <c r="G153" s="189" t="s">
        <v>375</v>
      </c>
      <c r="H153" s="190">
        <v>396.55000000000001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0.19900000000000001</v>
      </c>
      <c r="R153" s="196">
        <f>Q153*H153</f>
        <v>78.913450000000012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3782</v>
      </c>
    </row>
    <row r="154" s="2" customFormat="1" ht="33" customHeight="1">
      <c r="A154" s="34"/>
      <c r="B154" s="185"/>
      <c r="C154" s="186" t="s">
        <v>385</v>
      </c>
      <c r="D154" s="186" t="s">
        <v>319</v>
      </c>
      <c r="E154" s="187" t="s">
        <v>3783</v>
      </c>
      <c r="F154" s="188" t="s">
        <v>3784</v>
      </c>
      <c r="G154" s="189" t="s">
        <v>375</v>
      </c>
      <c r="H154" s="190">
        <v>366.55500000000001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0.29899999999999999</v>
      </c>
      <c r="R154" s="196">
        <f>Q154*H154</f>
        <v>109.59994499999999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3785</v>
      </c>
    </row>
    <row r="155" s="2" customFormat="1" ht="44.25" customHeight="1">
      <c r="A155" s="34"/>
      <c r="B155" s="185"/>
      <c r="C155" s="186" t="s">
        <v>7</v>
      </c>
      <c r="D155" s="186" t="s">
        <v>319</v>
      </c>
      <c r="E155" s="187" t="s">
        <v>3786</v>
      </c>
      <c r="F155" s="188" t="s">
        <v>3787</v>
      </c>
      <c r="G155" s="189" t="s">
        <v>375</v>
      </c>
      <c r="H155" s="190">
        <v>2773.5120000000002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0.29899999999999999</v>
      </c>
      <c r="R155" s="196">
        <f>Q155*H155</f>
        <v>829.28008799999998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3788</v>
      </c>
    </row>
    <row r="156" s="2" customFormat="1" ht="33" customHeight="1">
      <c r="A156" s="34"/>
      <c r="B156" s="185"/>
      <c r="C156" s="186" t="s">
        <v>388</v>
      </c>
      <c r="D156" s="186" t="s">
        <v>319</v>
      </c>
      <c r="E156" s="187" t="s">
        <v>3789</v>
      </c>
      <c r="F156" s="188" t="s">
        <v>3790</v>
      </c>
      <c r="G156" s="189" t="s">
        <v>375</v>
      </c>
      <c r="H156" s="190">
        <v>366.55500000000001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0.39800000000000002</v>
      </c>
      <c r="R156" s="196">
        <f>Q156*H156</f>
        <v>145.88889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3791</v>
      </c>
    </row>
    <row r="157" s="2" customFormat="1" ht="37.8" customHeight="1">
      <c r="A157" s="34"/>
      <c r="B157" s="185"/>
      <c r="C157" s="186" t="s">
        <v>392</v>
      </c>
      <c r="D157" s="186" t="s">
        <v>319</v>
      </c>
      <c r="E157" s="187" t="s">
        <v>3792</v>
      </c>
      <c r="F157" s="188" t="s">
        <v>3793</v>
      </c>
      <c r="G157" s="189" t="s">
        <v>375</v>
      </c>
      <c r="H157" s="190">
        <v>2773.5120000000002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0.38624999999999998</v>
      </c>
      <c r="R157" s="196">
        <f>Q157*H157</f>
        <v>1071.26901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3794</v>
      </c>
    </row>
    <row r="158" s="2" customFormat="1" ht="21.75" customHeight="1">
      <c r="A158" s="34"/>
      <c r="B158" s="185"/>
      <c r="C158" s="186" t="s">
        <v>396</v>
      </c>
      <c r="D158" s="186" t="s">
        <v>319</v>
      </c>
      <c r="E158" s="187" t="s">
        <v>3795</v>
      </c>
      <c r="F158" s="188" t="s">
        <v>3796</v>
      </c>
      <c r="G158" s="189" t="s">
        <v>375</v>
      </c>
      <c r="H158" s="190">
        <v>396.55000000000001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0.58020000000000005</v>
      </c>
      <c r="R158" s="196">
        <f>Q158*H158</f>
        <v>230.07831000000002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3797</v>
      </c>
    </row>
    <row r="159" s="2" customFormat="1" ht="37.8" customHeight="1">
      <c r="A159" s="34"/>
      <c r="B159" s="185"/>
      <c r="C159" s="186" t="s">
        <v>398</v>
      </c>
      <c r="D159" s="186" t="s">
        <v>319</v>
      </c>
      <c r="E159" s="187" t="s">
        <v>3798</v>
      </c>
      <c r="F159" s="188" t="s">
        <v>3799</v>
      </c>
      <c r="G159" s="189" t="s">
        <v>375</v>
      </c>
      <c r="H159" s="190">
        <v>349.10000000000002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0.092499999999999999</v>
      </c>
      <c r="R159" s="196">
        <f>Q159*H159</f>
        <v>32.29175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3800</v>
      </c>
    </row>
    <row r="160" s="2" customFormat="1" ht="24.15" customHeight="1">
      <c r="A160" s="34"/>
      <c r="B160" s="185"/>
      <c r="C160" s="200" t="s">
        <v>402</v>
      </c>
      <c r="D160" s="200" t="s">
        <v>353</v>
      </c>
      <c r="E160" s="201" t="s">
        <v>3801</v>
      </c>
      <c r="F160" s="202" t="s">
        <v>3802</v>
      </c>
      <c r="G160" s="203" t="s">
        <v>375</v>
      </c>
      <c r="H160" s="204">
        <v>366.55500000000001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0.13</v>
      </c>
      <c r="R160" s="196">
        <f>Q160*H160</f>
        <v>47.652150000000006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3803</v>
      </c>
    </row>
    <row r="161" s="2" customFormat="1" ht="21.75" customHeight="1">
      <c r="A161" s="34"/>
      <c r="B161" s="185"/>
      <c r="C161" s="186" t="s">
        <v>408</v>
      </c>
      <c r="D161" s="186" t="s">
        <v>319</v>
      </c>
      <c r="E161" s="187" t="s">
        <v>3804</v>
      </c>
      <c r="F161" s="188" t="s">
        <v>3805</v>
      </c>
      <c r="G161" s="189" t="s">
        <v>452</v>
      </c>
      <c r="H161" s="190">
        <v>330.30000000000001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3806</v>
      </c>
    </row>
    <row r="162" s="2" customFormat="1" ht="24.15" customHeight="1">
      <c r="A162" s="34"/>
      <c r="B162" s="185"/>
      <c r="C162" s="186" t="s">
        <v>410</v>
      </c>
      <c r="D162" s="186" t="s">
        <v>319</v>
      </c>
      <c r="E162" s="187" t="s">
        <v>3807</v>
      </c>
      <c r="F162" s="188" t="s">
        <v>3808</v>
      </c>
      <c r="G162" s="189" t="s">
        <v>375</v>
      </c>
      <c r="H162" s="190">
        <v>349.10000000000002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0.10353999999999999</v>
      </c>
      <c r="R162" s="196">
        <f>Q162*H162</f>
        <v>36.145814000000001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3809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274</v>
      </c>
      <c r="F163" s="183" t="s">
        <v>2736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SUM(P164:P165)</f>
        <v>0</v>
      </c>
      <c r="Q163" s="178"/>
      <c r="R163" s="179">
        <f>SUM(R164:R165)</f>
        <v>14.251605000000001</v>
      </c>
      <c r="S163" s="178"/>
      <c r="T163" s="180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82</v>
      </c>
      <c r="AY163" s="173" t="s">
        <v>317</v>
      </c>
      <c r="BK163" s="182">
        <f>SUM(BK164:BK165)</f>
        <v>0</v>
      </c>
    </row>
    <row r="164" s="2" customFormat="1" ht="37.8" customHeight="1">
      <c r="A164" s="34"/>
      <c r="B164" s="185"/>
      <c r="C164" s="186" t="s">
        <v>412</v>
      </c>
      <c r="D164" s="186" t="s">
        <v>319</v>
      </c>
      <c r="E164" s="187" t="s">
        <v>3810</v>
      </c>
      <c r="F164" s="188" t="s">
        <v>3811</v>
      </c>
      <c r="G164" s="189" t="s">
        <v>452</v>
      </c>
      <c r="H164" s="190">
        <v>115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0.099252000000000007</v>
      </c>
      <c r="R164" s="196">
        <f>Q164*H164</f>
        <v>11.413980000000001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3812</v>
      </c>
    </row>
    <row r="165" s="2" customFormat="1" ht="21.75" customHeight="1">
      <c r="A165" s="34"/>
      <c r="B165" s="185"/>
      <c r="C165" s="200" t="s">
        <v>414</v>
      </c>
      <c r="D165" s="200" t="s">
        <v>353</v>
      </c>
      <c r="E165" s="201" t="s">
        <v>3813</v>
      </c>
      <c r="F165" s="202" t="s">
        <v>3814</v>
      </c>
      <c r="G165" s="203" t="s">
        <v>433</v>
      </c>
      <c r="H165" s="204">
        <v>120.75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0.0235</v>
      </c>
      <c r="R165" s="196">
        <f>Q165*H165</f>
        <v>2.8376250000000001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3815</v>
      </c>
    </row>
    <row r="166" s="12" customFormat="1" ht="22.8" customHeight="1">
      <c r="A166" s="12"/>
      <c r="B166" s="172"/>
      <c r="C166" s="12"/>
      <c r="D166" s="173" t="s">
        <v>74</v>
      </c>
      <c r="E166" s="183" t="s">
        <v>589</v>
      </c>
      <c r="F166" s="183" t="s">
        <v>2741</v>
      </c>
      <c r="G166" s="12"/>
      <c r="H166" s="12"/>
      <c r="I166" s="175"/>
      <c r="J166" s="184">
        <f>BK166</f>
        <v>0</v>
      </c>
      <c r="K166" s="12"/>
      <c r="L166" s="172"/>
      <c r="M166" s="177"/>
      <c r="N166" s="178"/>
      <c r="O166" s="178"/>
      <c r="P166" s="179">
        <f>P167</f>
        <v>0</v>
      </c>
      <c r="Q166" s="178"/>
      <c r="R166" s="179">
        <f>R167</f>
        <v>0</v>
      </c>
      <c r="S166" s="178"/>
      <c r="T166" s="180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82</v>
      </c>
      <c r="AT166" s="181" t="s">
        <v>74</v>
      </c>
      <c r="AU166" s="181" t="s">
        <v>82</v>
      </c>
      <c r="AY166" s="173" t="s">
        <v>317</v>
      </c>
      <c r="BK166" s="182">
        <f>BK167</f>
        <v>0</v>
      </c>
    </row>
    <row r="167" s="2" customFormat="1" ht="33" customHeight="1">
      <c r="A167" s="34"/>
      <c r="B167" s="185"/>
      <c r="C167" s="186" t="s">
        <v>416</v>
      </c>
      <c r="D167" s="186" t="s">
        <v>319</v>
      </c>
      <c r="E167" s="187" t="s">
        <v>3816</v>
      </c>
      <c r="F167" s="188" t="s">
        <v>3817</v>
      </c>
      <c r="G167" s="189" t="s">
        <v>356</v>
      </c>
      <c r="H167" s="190">
        <v>3216.73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3818</v>
      </c>
    </row>
    <row r="168" s="12" customFormat="1" ht="25.92" customHeight="1">
      <c r="A168" s="12"/>
      <c r="B168" s="172"/>
      <c r="C168" s="12"/>
      <c r="D168" s="173" t="s">
        <v>74</v>
      </c>
      <c r="E168" s="174" t="s">
        <v>283</v>
      </c>
      <c r="F168" s="174" t="s">
        <v>284</v>
      </c>
      <c r="G168" s="12"/>
      <c r="H168" s="12"/>
      <c r="I168" s="175"/>
      <c r="J168" s="176">
        <f>BK168</f>
        <v>0</v>
      </c>
      <c r="K168" s="12"/>
      <c r="L168" s="172"/>
      <c r="M168" s="177"/>
      <c r="N168" s="178"/>
      <c r="O168" s="178"/>
      <c r="P168" s="179">
        <f>SUM(P169:P170)</f>
        <v>0</v>
      </c>
      <c r="Q168" s="178"/>
      <c r="R168" s="179">
        <f>SUM(R169:R170)</f>
        <v>0</v>
      </c>
      <c r="S168" s="178"/>
      <c r="T168" s="18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262</v>
      </c>
      <c r="AT168" s="181" t="s">
        <v>74</v>
      </c>
      <c r="AU168" s="181" t="s">
        <v>75</v>
      </c>
      <c r="AY168" s="173" t="s">
        <v>317</v>
      </c>
      <c r="BK168" s="182">
        <f>SUM(BK169:BK170)</f>
        <v>0</v>
      </c>
    </row>
    <row r="169" s="2" customFormat="1" ht="33" customHeight="1">
      <c r="A169" s="34"/>
      <c r="B169" s="185"/>
      <c r="C169" s="186" t="s">
        <v>418</v>
      </c>
      <c r="D169" s="186" t="s">
        <v>319</v>
      </c>
      <c r="E169" s="187" t="s">
        <v>3819</v>
      </c>
      <c r="F169" s="188" t="s">
        <v>3820</v>
      </c>
      <c r="G169" s="189" t="s">
        <v>440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3821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3821</v>
      </c>
      <c r="BM169" s="198" t="s">
        <v>3822</v>
      </c>
    </row>
    <row r="170" s="2" customFormat="1" ht="24.15" customHeight="1">
      <c r="A170" s="34"/>
      <c r="B170" s="185"/>
      <c r="C170" s="186" t="s">
        <v>529</v>
      </c>
      <c r="D170" s="186" t="s">
        <v>319</v>
      </c>
      <c r="E170" s="187" t="s">
        <v>3823</v>
      </c>
      <c r="F170" s="188" t="s">
        <v>3824</v>
      </c>
      <c r="G170" s="189" t="s">
        <v>440</v>
      </c>
      <c r="H170" s="190">
        <v>1</v>
      </c>
      <c r="I170" s="191"/>
      <c r="J170" s="192">
        <f>ROUND(I170*H170,2)</f>
        <v>0</v>
      </c>
      <c r="K170" s="193"/>
      <c r="L170" s="35"/>
      <c r="M170" s="211" t="s">
        <v>1</v>
      </c>
      <c r="N170" s="212" t="s">
        <v>41</v>
      </c>
      <c r="O170" s="213"/>
      <c r="P170" s="214">
        <f>O170*H170</f>
        <v>0</v>
      </c>
      <c r="Q170" s="214">
        <v>0</v>
      </c>
      <c r="R170" s="214">
        <f>Q170*H170</f>
        <v>0</v>
      </c>
      <c r="S170" s="214">
        <v>0</v>
      </c>
      <c r="T170" s="21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3821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3821</v>
      </c>
      <c r="BM170" s="198" t="s">
        <v>3825</v>
      </c>
    </row>
    <row r="171" s="2" customFormat="1" ht="6.96" customHeight="1">
      <c r="A171" s="34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35"/>
      <c r="M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</sheetData>
  <autoFilter ref="C130:K17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3743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3744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3826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ROUND((SUM(BE128:BE172)),  2)</f>
        <v>0</v>
      </c>
      <c r="G37" s="138"/>
      <c r="H37" s="138"/>
      <c r="I37" s="139">
        <v>0.20000000000000001</v>
      </c>
      <c r="J37" s="137">
        <f>ROUND(((SUM(BE128:BE172))*I37),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ROUND((SUM(BF128:BF172)),  2)</f>
        <v>0</v>
      </c>
      <c r="G38" s="138"/>
      <c r="H38" s="138"/>
      <c r="I38" s="139">
        <v>0.20000000000000001</v>
      </c>
      <c r="J38" s="137">
        <f>ROUND(((SUM(BF128:BF172))*I38),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ROUND((SUM(BG128:BG172)),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ROUND((SUM(BH128:BH172)),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ROUND((SUM(BI128:BI172)),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3743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3744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421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3827</v>
      </c>
      <c r="E102" s="155"/>
      <c r="F102" s="155"/>
      <c r="G102" s="155"/>
      <c r="H102" s="155"/>
      <c r="I102" s="155"/>
      <c r="J102" s="156">
        <f>J136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3828</v>
      </c>
      <c r="E103" s="155"/>
      <c r="F103" s="155"/>
      <c r="G103" s="155"/>
      <c r="H103" s="155"/>
      <c r="I103" s="155"/>
      <c r="J103" s="156">
        <f>J146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422</v>
      </c>
      <c r="E104" s="155"/>
      <c r="F104" s="155"/>
      <c r="G104" s="155"/>
      <c r="H104" s="155"/>
      <c r="I104" s="155"/>
      <c r="J104" s="156">
        <f>J165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303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Archeoskanzen Bojná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287</v>
      </c>
      <c r="L115" s="18"/>
    </row>
    <row r="116" s="1" customFormat="1" ht="16.5" customHeight="1">
      <c r="B116" s="18"/>
      <c r="E116" s="131" t="s">
        <v>3743</v>
      </c>
      <c r="F116" s="1"/>
      <c r="G116" s="1"/>
      <c r="H116" s="1"/>
      <c r="L116" s="18"/>
    </row>
    <row r="117" s="1" customFormat="1" ht="12" customHeight="1">
      <c r="B117" s="18"/>
      <c r="C117" s="28" t="s">
        <v>289</v>
      </c>
      <c r="L117" s="18"/>
    </row>
    <row r="118" s="2" customFormat="1" ht="16.5" customHeight="1">
      <c r="A118" s="34"/>
      <c r="B118" s="35"/>
      <c r="C118" s="34"/>
      <c r="D118" s="34"/>
      <c r="E118" s="132" t="s">
        <v>3744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291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E13</f>
        <v>SO-4.1_ELE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F16</f>
        <v>okrajová časť obce Bojná</v>
      </c>
      <c r="G122" s="34"/>
      <c r="H122" s="34"/>
      <c r="I122" s="28" t="s">
        <v>21</v>
      </c>
      <c r="J122" s="70" t="str">
        <f>IF(J16="","",J16)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E19</f>
        <v>Obec Bojná, 201 Bojná, 956 01 Bojná</v>
      </c>
      <c r="G124" s="34"/>
      <c r="H124" s="34"/>
      <c r="I124" s="28" t="s">
        <v>29</v>
      </c>
      <c r="J124" s="32" t="str">
        <f>E25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IF(E22="","",E22)</f>
        <v>Vyplň údaj</v>
      </c>
      <c r="G125" s="34"/>
      <c r="H125" s="34"/>
      <c r="I125" s="28" t="s">
        <v>32</v>
      </c>
      <c r="J125" s="32" t="str">
        <f>E28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P129+P136+P146+P165</f>
        <v>0</v>
      </c>
      <c r="Q128" s="91"/>
      <c r="R128" s="169">
        <f>R129+R136+R146+R165</f>
        <v>0.126</v>
      </c>
      <c r="S128" s="91"/>
      <c r="T128" s="170">
        <f>T129+T136+T146+T165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BK129+BK136+BK146+BK165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425</v>
      </c>
      <c r="F129" s="174" t="s">
        <v>426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SUM(P130:P135)</f>
        <v>0</v>
      </c>
      <c r="Q129" s="178"/>
      <c r="R129" s="179">
        <f>SUM(R130:R135)</f>
        <v>0</v>
      </c>
      <c r="S129" s="178"/>
      <c r="T129" s="180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SUM(BK130:BK135)</f>
        <v>0</v>
      </c>
    </row>
    <row r="130" s="2" customFormat="1" ht="16.5" customHeight="1">
      <c r="A130" s="34"/>
      <c r="B130" s="185"/>
      <c r="C130" s="186" t="s">
        <v>82</v>
      </c>
      <c r="D130" s="186" t="s">
        <v>319</v>
      </c>
      <c r="E130" s="187" t="s">
        <v>427</v>
      </c>
      <c r="F130" s="188" t="s">
        <v>428</v>
      </c>
      <c r="G130" s="189" t="s">
        <v>429</v>
      </c>
      <c r="H130" s="190">
        <v>24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3829</v>
      </c>
    </row>
    <row r="131" s="2" customFormat="1" ht="16.5" customHeight="1">
      <c r="A131" s="34"/>
      <c r="B131" s="185"/>
      <c r="C131" s="186" t="s">
        <v>87</v>
      </c>
      <c r="D131" s="186" t="s">
        <v>319</v>
      </c>
      <c r="E131" s="187" t="s">
        <v>431</v>
      </c>
      <c r="F131" s="188" t="s">
        <v>432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3830</v>
      </c>
    </row>
    <row r="132" s="2" customFormat="1" ht="24.15" customHeight="1">
      <c r="A132" s="34"/>
      <c r="B132" s="185"/>
      <c r="C132" s="186" t="s">
        <v>92</v>
      </c>
      <c r="D132" s="186" t="s">
        <v>319</v>
      </c>
      <c r="E132" s="187" t="s">
        <v>435</v>
      </c>
      <c r="F132" s="188" t="s">
        <v>436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3831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438</v>
      </c>
      <c r="F133" s="188" t="s">
        <v>439</v>
      </c>
      <c r="G133" s="189" t="s">
        <v>440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3832</v>
      </c>
    </row>
    <row r="134" s="2" customFormat="1" ht="16.5" customHeight="1">
      <c r="A134" s="34"/>
      <c r="B134" s="185"/>
      <c r="C134" s="186" t="s">
        <v>262</v>
      </c>
      <c r="D134" s="186" t="s">
        <v>319</v>
      </c>
      <c r="E134" s="187" t="s">
        <v>442</v>
      </c>
      <c r="F134" s="188" t="s">
        <v>443</v>
      </c>
      <c r="G134" s="189" t="s">
        <v>429</v>
      </c>
      <c r="H134" s="190">
        <v>32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3833</v>
      </c>
    </row>
    <row r="135" s="2" customFormat="1" ht="16.5" customHeight="1">
      <c r="A135" s="34"/>
      <c r="B135" s="185"/>
      <c r="C135" s="186" t="s">
        <v>265</v>
      </c>
      <c r="D135" s="186" t="s">
        <v>319</v>
      </c>
      <c r="E135" s="187" t="s">
        <v>445</v>
      </c>
      <c r="F135" s="188" t="s">
        <v>446</v>
      </c>
      <c r="G135" s="189" t="s">
        <v>429</v>
      </c>
      <c r="H135" s="190">
        <v>32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3834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3835</v>
      </c>
      <c r="F136" s="174" t="s">
        <v>3582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SUM(P137:P145)</f>
        <v>0</v>
      </c>
      <c r="Q136" s="178"/>
      <c r="R136" s="179">
        <f>SUM(R137:R145)</f>
        <v>0</v>
      </c>
      <c r="S136" s="178"/>
      <c r="T136" s="180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75</v>
      </c>
      <c r="AY136" s="173" t="s">
        <v>317</v>
      </c>
      <c r="BK136" s="182">
        <f>SUM(BK137:BK145)</f>
        <v>0</v>
      </c>
    </row>
    <row r="137" s="2" customFormat="1" ht="16.5" customHeight="1">
      <c r="A137" s="34"/>
      <c r="B137" s="185"/>
      <c r="C137" s="186" t="s">
        <v>268</v>
      </c>
      <c r="D137" s="186" t="s">
        <v>319</v>
      </c>
      <c r="E137" s="187" t="s">
        <v>3836</v>
      </c>
      <c r="F137" s="188" t="s">
        <v>3837</v>
      </c>
      <c r="G137" s="189" t="s">
        <v>3838</v>
      </c>
      <c r="H137" s="190">
        <v>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3839</v>
      </c>
    </row>
    <row r="138" s="2" customFormat="1" ht="16.5" customHeight="1">
      <c r="A138" s="34"/>
      <c r="B138" s="185"/>
      <c r="C138" s="186" t="s">
        <v>271</v>
      </c>
      <c r="D138" s="186" t="s">
        <v>319</v>
      </c>
      <c r="E138" s="187" t="s">
        <v>3840</v>
      </c>
      <c r="F138" s="188" t="s">
        <v>2179</v>
      </c>
      <c r="G138" s="189" t="s">
        <v>433</v>
      </c>
      <c r="H138" s="190">
        <v>55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3841</v>
      </c>
    </row>
    <row r="139" s="2" customFormat="1" ht="16.5" customHeight="1">
      <c r="A139" s="34"/>
      <c r="B139" s="185"/>
      <c r="C139" s="200" t="s">
        <v>274</v>
      </c>
      <c r="D139" s="200" t="s">
        <v>353</v>
      </c>
      <c r="E139" s="201" t="s">
        <v>3842</v>
      </c>
      <c r="F139" s="202" t="s">
        <v>3843</v>
      </c>
      <c r="G139" s="203" t="s">
        <v>433</v>
      </c>
      <c r="H139" s="204">
        <v>55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3844</v>
      </c>
    </row>
    <row r="140" s="2" customFormat="1" ht="16.5" customHeight="1">
      <c r="A140" s="34"/>
      <c r="B140" s="185"/>
      <c r="C140" s="186" t="s">
        <v>277</v>
      </c>
      <c r="D140" s="186" t="s">
        <v>319</v>
      </c>
      <c r="E140" s="187" t="s">
        <v>3845</v>
      </c>
      <c r="F140" s="188" t="s">
        <v>2179</v>
      </c>
      <c r="G140" s="189" t="s">
        <v>433</v>
      </c>
      <c r="H140" s="190">
        <v>27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3846</v>
      </c>
    </row>
    <row r="141" s="2" customFormat="1" ht="16.5" customHeight="1">
      <c r="A141" s="34"/>
      <c r="B141" s="185"/>
      <c r="C141" s="200" t="s">
        <v>280</v>
      </c>
      <c r="D141" s="200" t="s">
        <v>353</v>
      </c>
      <c r="E141" s="201" t="s">
        <v>3847</v>
      </c>
      <c r="F141" s="202" t="s">
        <v>3848</v>
      </c>
      <c r="G141" s="203" t="s">
        <v>433</v>
      </c>
      <c r="H141" s="204">
        <v>27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3849</v>
      </c>
    </row>
    <row r="142" s="2" customFormat="1" ht="16.5" customHeight="1">
      <c r="A142" s="34"/>
      <c r="B142" s="185"/>
      <c r="C142" s="186" t="s">
        <v>358</v>
      </c>
      <c r="D142" s="186" t="s">
        <v>319</v>
      </c>
      <c r="E142" s="187" t="s">
        <v>3850</v>
      </c>
      <c r="F142" s="188" t="s">
        <v>2224</v>
      </c>
      <c r="G142" s="189" t="s">
        <v>433</v>
      </c>
      <c r="H142" s="190">
        <v>12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3851</v>
      </c>
    </row>
    <row r="143" s="2" customFormat="1" ht="16.5" customHeight="1">
      <c r="A143" s="34"/>
      <c r="B143" s="185"/>
      <c r="C143" s="200" t="s">
        <v>362</v>
      </c>
      <c r="D143" s="200" t="s">
        <v>353</v>
      </c>
      <c r="E143" s="201" t="s">
        <v>3852</v>
      </c>
      <c r="F143" s="202" t="s">
        <v>3853</v>
      </c>
      <c r="G143" s="203" t="s">
        <v>433</v>
      </c>
      <c r="H143" s="204">
        <v>12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3854</v>
      </c>
    </row>
    <row r="144" s="2" customFormat="1" ht="16.5" customHeight="1">
      <c r="A144" s="34"/>
      <c r="B144" s="185"/>
      <c r="C144" s="186" t="s">
        <v>364</v>
      </c>
      <c r="D144" s="186" t="s">
        <v>319</v>
      </c>
      <c r="E144" s="187" t="s">
        <v>3855</v>
      </c>
      <c r="F144" s="188" t="s">
        <v>2179</v>
      </c>
      <c r="G144" s="189" t="s">
        <v>433</v>
      </c>
      <c r="H144" s="190">
        <v>4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3856</v>
      </c>
    </row>
    <row r="145" s="2" customFormat="1" ht="16.5" customHeight="1">
      <c r="A145" s="34"/>
      <c r="B145" s="185"/>
      <c r="C145" s="200" t="s">
        <v>368</v>
      </c>
      <c r="D145" s="200" t="s">
        <v>353</v>
      </c>
      <c r="E145" s="201" t="s">
        <v>3857</v>
      </c>
      <c r="F145" s="202" t="s">
        <v>3858</v>
      </c>
      <c r="G145" s="203" t="s">
        <v>433</v>
      </c>
      <c r="H145" s="204">
        <v>4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3859</v>
      </c>
    </row>
    <row r="146" s="12" customFormat="1" ht="25.92" customHeight="1">
      <c r="A146" s="12"/>
      <c r="B146" s="172"/>
      <c r="C146" s="12"/>
      <c r="D146" s="173" t="s">
        <v>74</v>
      </c>
      <c r="E146" s="174" t="s">
        <v>475</v>
      </c>
      <c r="F146" s="174" t="s">
        <v>476</v>
      </c>
      <c r="G146" s="12"/>
      <c r="H146" s="12"/>
      <c r="I146" s="175"/>
      <c r="J146" s="176">
        <f>BK146</f>
        <v>0</v>
      </c>
      <c r="K146" s="12"/>
      <c r="L146" s="172"/>
      <c r="M146" s="177"/>
      <c r="N146" s="178"/>
      <c r="O146" s="178"/>
      <c r="P146" s="179">
        <f>SUM(P147:P164)</f>
        <v>0</v>
      </c>
      <c r="Q146" s="178"/>
      <c r="R146" s="179">
        <f>SUM(R147:R164)</f>
        <v>0</v>
      </c>
      <c r="S146" s="178"/>
      <c r="T146" s="180">
        <f>SUM(T147:T164)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92</v>
      </c>
      <c r="AT146" s="181" t="s">
        <v>74</v>
      </c>
      <c r="AU146" s="181" t="s">
        <v>75</v>
      </c>
      <c r="AY146" s="173" t="s">
        <v>317</v>
      </c>
      <c r="BK146" s="182">
        <f>SUM(BK147:BK164)</f>
        <v>0</v>
      </c>
    </row>
    <row r="147" s="2" customFormat="1" ht="24.15" customHeight="1">
      <c r="A147" s="34"/>
      <c r="B147" s="185"/>
      <c r="C147" s="186" t="s">
        <v>372</v>
      </c>
      <c r="D147" s="186" t="s">
        <v>319</v>
      </c>
      <c r="E147" s="187" t="s">
        <v>477</v>
      </c>
      <c r="F147" s="188" t="s">
        <v>478</v>
      </c>
      <c r="G147" s="189" t="s">
        <v>452</v>
      </c>
      <c r="H147" s="190">
        <v>15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453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453</v>
      </c>
      <c r="BM147" s="198" t="s">
        <v>3860</v>
      </c>
    </row>
    <row r="148" s="2" customFormat="1" ht="24.15" customHeight="1">
      <c r="A148" s="34"/>
      <c r="B148" s="185"/>
      <c r="C148" s="200" t="s">
        <v>377</v>
      </c>
      <c r="D148" s="200" t="s">
        <v>353</v>
      </c>
      <c r="E148" s="201" t="s">
        <v>480</v>
      </c>
      <c r="F148" s="202" t="s">
        <v>481</v>
      </c>
      <c r="G148" s="203" t="s">
        <v>452</v>
      </c>
      <c r="H148" s="204">
        <v>15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482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453</v>
      </c>
      <c r="BM148" s="198" t="s">
        <v>3861</v>
      </c>
    </row>
    <row r="149" s="2" customFormat="1">
      <c r="A149" s="34"/>
      <c r="B149" s="35"/>
      <c r="C149" s="34"/>
      <c r="D149" s="216" t="s">
        <v>484</v>
      </c>
      <c r="E149" s="34"/>
      <c r="F149" s="217" t="s">
        <v>485</v>
      </c>
      <c r="G149" s="34"/>
      <c r="H149" s="34"/>
      <c r="I149" s="218"/>
      <c r="J149" s="34"/>
      <c r="K149" s="34"/>
      <c r="L149" s="35"/>
      <c r="M149" s="219"/>
      <c r="N149" s="220"/>
      <c r="O149" s="78"/>
      <c r="P149" s="78"/>
      <c r="Q149" s="78"/>
      <c r="R149" s="78"/>
      <c r="S149" s="78"/>
      <c r="T149" s="79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484</v>
      </c>
      <c r="AU149" s="15" t="s">
        <v>82</v>
      </c>
    </row>
    <row r="150" s="2" customFormat="1" ht="33" customHeight="1">
      <c r="A150" s="34"/>
      <c r="B150" s="185"/>
      <c r="C150" s="186" t="s">
        <v>383</v>
      </c>
      <c r="D150" s="186" t="s">
        <v>319</v>
      </c>
      <c r="E150" s="187" t="s">
        <v>486</v>
      </c>
      <c r="F150" s="188" t="s">
        <v>3862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453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453</v>
      </c>
      <c r="BM150" s="198" t="s">
        <v>3863</v>
      </c>
    </row>
    <row r="151" s="2" customFormat="1" ht="24.15" customHeight="1">
      <c r="A151" s="34"/>
      <c r="B151" s="185"/>
      <c r="C151" s="186" t="s">
        <v>385</v>
      </c>
      <c r="D151" s="186" t="s">
        <v>319</v>
      </c>
      <c r="E151" s="187" t="s">
        <v>3864</v>
      </c>
      <c r="F151" s="188" t="s">
        <v>3865</v>
      </c>
      <c r="G151" s="189" t="s">
        <v>452</v>
      </c>
      <c r="H151" s="190">
        <v>250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453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453</v>
      </c>
      <c r="BM151" s="198" t="s">
        <v>3866</v>
      </c>
    </row>
    <row r="152" s="2" customFormat="1" ht="24.15" customHeight="1">
      <c r="A152" s="34"/>
      <c r="B152" s="185"/>
      <c r="C152" s="200" t="s">
        <v>7</v>
      </c>
      <c r="D152" s="200" t="s">
        <v>353</v>
      </c>
      <c r="E152" s="201" t="s">
        <v>3867</v>
      </c>
      <c r="F152" s="202" t="s">
        <v>3868</v>
      </c>
      <c r="G152" s="203" t="s">
        <v>452</v>
      </c>
      <c r="H152" s="204">
        <v>250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482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453</v>
      </c>
      <c r="BM152" s="198" t="s">
        <v>3869</v>
      </c>
    </row>
    <row r="153" s="2" customFormat="1">
      <c r="A153" s="34"/>
      <c r="B153" s="35"/>
      <c r="C153" s="34"/>
      <c r="D153" s="216" t="s">
        <v>484</v>
      </c>
      <c r="E153" s="34"/>
      <c r="F153" s="217" t="s">
        <v>485</v>
      </c>
      <c r="G153" s="34"/>
      <c r="H153" s="34"/>
      <c r="I153" s="218"/>
      <c r="J153" s="34"/>
      <c r="K153" s="34"/>
      <c r="L153" s="35"/>
      <c r="M153" s="219"/>
      <c r="N153" s="220"/>
      <c r="O153" s="78"/>
      <c r="P153" s="78"/>
      <c r="Q153" s="78"/>
      <c r="R153" s="78"/>
      <c r="S153" s="78"/>
      <c r="T153" s="79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5" t="s">
        <v>484</v>
      </c>
      <c r="AU153" s="15" t="s">
        <v>82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489</v>
      </c>
      <c r="F154" s="188" t="s">
        <v>490</v>
      </c>
      <c r="G154" s="189" t="s">
        <v>452</v>
      </c>
      <c r="H154" s="190">
        <v>400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453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3870</v>
      </c>
    </row>
    <row r="155" s="2" customFormat="1" ht="24.15" customHeight="1">
      <c r="A155" s="34"/>
      <c r="B155" s="185"/>
      <c r="C155" s="200" t="s">
        <v>392</v>
      </c>
      <c r="D155" s="200" t="s">
        <v>353</v>
      </c>
      <c r="E155" s="201" t="s">
        <v>492</v>
      </c>
      <c r="F155" s="202" t="s">
        <v>490</v>
      </c>
      <c r="G155" s="203" t="s">
        <v>452</v>
      </c>
      <c r="H155" s="204">
        <v>400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482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453</v>
      </c>
      <c r="BM155" s="198" t="s">
        <v>3871</v>
      </c>
    </row>
    <row r="156" s="2" customFormat="1" ht="24.15" customHeight="1">
      <c r="A156" s="34"/>
      <c r="B156" s="185"/>
      <c r="C156" s="186" t="s">
        <v>396</v>
      </c>
      <c r="D156" s="186" t="s">
        <v>319</v>
      </c>
      <c r="E156" s="187" t="s">
        <v>3872</v>
      </c>
      <c r="F156" s="188" t="s">
        <v>3873</v>
      </c>
      <c r="G156" s="189" t="s">
        <v>452</v>
      </c>
      <c r="H156" s="190">
        <v>1250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453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453</v>
      </c>
      <c r="BM156" s="198" t="s">
        <v>3874</v>
      </c>
    </row>
    <row r="157" s="2" customFormat="1" ht="16.5" customHeight="1">
      <c r="A157" s="34"/>
      <c r="B157" s="185"/>
      <c r="C157" s="200" t="s">
        <v>398</v>
      </c>
      <c r="D157" s="200" t="s">
        <v>353</v>
      </c>
      <c r="E157" s="201" t="s">
        <v>3875</v>
      </c>
      <c r="F157" s="202" t="s">
        <v>3876</v>
      </c>
      <c r="G157" s="203" t="s">
        <v>452</v>
      </c>
      <c r="H157" s="204">
        <v>1250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482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453</v>
      </c>
      <c r="BM157" s="198" t="s">
        <v>3877</v>
      </c>
    </row>
    <row r="158" s="2" customFormat="1" ht="16.5" customHeight="1">
      <c r="A158" s="34"/>
      <c r="B158" s="185"/>
      <c r="C158" s="186" t="s">
        <v>402</v>
      </c>
      <c r="D158" s="186" t="s">
        <v>319</v>
      </c>
      <c r="E158" s="187" t="s">
        <v>3878</v>
      </c>
      <c r="F158" s="188" t="s">
        <v>3879</v>
      </c>
      <c r="G158" s="189" t="s">
        <v>433</v>
      </c>
      <c r="H158" s="190">
        <v>20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3880</v>
      </c>
    </row>
    <row r="159" s="2" customFormat="1" ht="16.5" customHeight="1">
      <c r="A159" s="34"/>
      <c r="B159" s="185"/>
      <c r="C159" s="200" t="s">
        <v>408</v>
      </c>
      <c r="D159" s="200" t="s">
        <v>353</v>
      </c>
      <c r="E159" s="201" t="s">
        <v>3881</v>
      </c>
      <c r="F159" s="202" t="s">
        <v>3879</v>
      </c>
      <c r="G159" s="203" t="s">
        <v>433</v>
      </c>
      <c r="H159" s="204">
        <v>20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3882</v>
      </c>
    </row>
    <row r="160" s="2" customFormat="1" ht="24.15" customHeight="1">
      <c r="A160" s="34"/>
      <c r="B160" s="185"/>
      <c r="C160" s="186" t="s">
        <v>410</v>
      </c>
      <c r="D160" s="186" t="s">
        <v>319</v>
      </c>
      <c r="E160" s="187" t="s">
        <v>514</v>
      </c>
      <c r="F160" s="188" t="s">
        <v>515</v>
      </c>
      <c r="G160" s="189" t="s">
        <v>452</v>
      </c>
      <c r="H160" s="190">
        <v>400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453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3883</v>
      </c>
    </row>
    <row r="161" s="2" customFormat="1" ht="16.5" customHeight="1">
      <c r="A161" s="34"/>
      <c r="B161" s="185"/>
      <c r="C161" s="200" t="s">
        <v>412</v>
      </c>
      <c r="D161" s="200" t="s">
        <v>353</v>
      </c>
      <c r="E161" s="201" t="s">
        <v>517</v>
      </c>
      <c r="F161" s="202" t="s">
        <v>518</v>
      </c>
      <c r="G161" s="203" t="s">
        <v>452</v>
      </c>
      <c r="H161" s="204">
        <v>400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482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453</v>
      </c>
      <c r="BM161" s="198" t="s">
        <v>3884</v>
      </c>
    </row>
    <row r="162" s="2" customFormat="1" ht="16.5" customHeight="1">
      <c r="A162" s="34"/>
      <c r="B162" s="185"/>
      <c r="C162" s="186" t="s">
        <v>414</v>
      </c>
      <c r="D162" s="186" t="s">
        <v>319</v>
      </c>
      <c r="E162" s="187" t="s">
        <v>3885</v>
      </c>
      <c r="F162" s="188" t="s">
        <v>3886</v>
      </c>
      <c r="G162" s="189" t="s">
        <v>433</v>
      </c>
      <c r="H162" s="190">
        <v>7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3887</v>
      </c>
    </row>
    <row r="163" s="2" customFormat="1" ht="16.5" customHeight="1">
      <c r="A163" s="34"/>
      <c r="B163" s="185"/>
      <c r="C163" s="200" t="s">
        <v>416</v>
      </c>
      <c r="D163" s="200" t="s">
        <v>353</v>
      </c>
      <c r="E163" s="201" t="s">
        <v>3888</v>
      </c>
      <c r="F163" s="202" t="s">
        <v>3889</v>
      </c>
      <c r="G163" s="203" t="s">
        <v>433</v>
      </c>
      <c r="H163" s="204">
        <v>7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3890</v>
      </c>
    </row>
    <row r="164" s="2" customFormat="1" ht="21.75" customHeight="1">
      <c r="A164" s="34"/>
      <c r="B164" s="185"/>
      <c r="C164" s="200" t="s">
        <v>418</v>
      </c>
      <c r="D164" s="200" t="s">
        <v>353</v>
      </c>
      <c r="E164" s="201" t="s">
        <v>3891</v>
      </c>
      <c r="F164" s="202" t="s">
        <v>3892</v>
      </c>
      <c r="G164" s="203" t="s">
        <v>433</v>
      </c>
      <c r="H164" s="204">
        <v>7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271</v>
      </c>
      <c r="AT164" s="198" t="s">
        <v>353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3893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448</v>
      </c>
      <c r="F165" s="174" t="s">
        <v>449</v>
      </c>
      <c r="G165" s="12"/>
      <c r="H165" s="12"/>
      <c r="I165" s="175"/>
      <c r="J165" s="176">
        <f>BK165</f>
        <v>0</v>
      </c>
      <c r="K165" s="12"/>
      <c r="L165" s="172"/>
      <c r="M165" s="177"/>
      <c r="N165" s="178"/>
      <c r="O165" s="178"/>
      <c r="P165" s="179">
        <f>SUM(P166:P172)</f>
        <v>0</v>
      </c>
      <c r="Q165" s="178"/>
      <c r="R165" s="179">
        <f>SUM(R166:R172)</f>
        <v>0.126</v>
      </c>
      <c r="S165" s="178"/>
      <c r="T165" s="180">
        <f>SUM(T166:T172)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92</v>
      </c>
      <c r="AT165" s="181" t="s">
        <v>74</v>
      </c>
      <c r="AU165" s="181" t="s">
        <v>75</v>
      </c>
      <c r="AY165" s="173" t="s">
        <v>317</v>
      </c>
      <c r="BK165" s="182">
        <f>SUM(BK166:BK172)</f>
        <v>0</v>
      </c>
    </row>
    <row r="166" s="2" customFormat="1" ht="24.15" customHeight="1">
      <c r="A166" s="34"/>
      <c r="B166" s="185"/>
      <c r="C166" s="186" t="s">
        <v>529</v>
      </c>
      <c r="D166" s="186" t="s">
        <v>319</v>
      </c>
      <c r="E166" s="187" t="s">
        <v>450</v>
      </c>
      <c r="F166" s="188" t="s">
        <v>451</v>
      </c>
      <c r="G166" s="189" t="s">
        <v>452</v>
      </c>
      <c r="H166" s="190">
        <v>600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453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453</v>
      </c>
      <c r="BM166" s="198" t="s">
        <v>3894</v>
      </c>
    </row>
    <row r="167" s="2" customFormat="1" ht="24.15" customHeight="1">
      <c r="A167" s="34"/>
      <c r="B167" s="185"/>
      <c r="C167" s="186" t="s">
        <v>780</v>
      </c>
      <c r="D167" s="186" t="s">
        <v>319</v>
      </c>
      <c r="E167" s="187" t="s">
        <v>455</v>
      </c>
      <c r="F167" s="188" t="s">
        <v>456</v>
      </c>
      <c r="G167" s="189" t="s">
        <v>452</v>
      </c>
      <c r="H167" s="190">
        <v>600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453</v>
      </c>
      <c r="AT167" s="198" t="s">
        <v>319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453</v>
      </c>
      <c r="BM167" s="198" t="s">
        <v>3895</v>
      </c>
    </row>
    <row r="168" s="2" customFormat="1" ht="16.5" customHeight="1">
      <c r="A168" s="34"/>
      <c r="B168" s="185"/>
      <c r="C168" s="200" t="s">
        <v>784</v>
      </c>
      <c r="D168" s="200" t="s">
        <v>353</v>
      </c>
      <c r="E168" s="201" t="s">
        <v>458</v>
      </c>
      <c r="F168" s="202" t="s">
        <v>459</v>
      </c>
      <c r="G168" s="203" t="s">
        <v>452</v>
      </c>
      <c r="H168" s="204">
        <v>600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0.00021000000000000001</v>
      </c>
      <c r="R168" s="196">
        <f>Q168*H168</f>
        <v>0.126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460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460</v>
      </c>
      <c r="BM168" s="198" t="s">
        <v>3896</v>
      </c>
    </row>
    <row r="169" s="2" customFormat="1" ht="24.15" customHeight="1">
      <c r="A169" s="34"/>
      <c r="B169" s="185"/>
      <c r="C169" s="186" t="s">
        <v>788</v>
      </c>
      <c r="D169" s="186" t="s">
        <v>319</v>
      </c>
      <c r="E169" s="187" t="s">
        <v>462</v>
      </c>
      <c r="F169" s="188" t="s">
        <v>463</v>
      </c>
      <c r="G169" s="189" t="s">
        <v>452</v>
      </c>
      <c r="H169" s="190">
        <v>600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453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453</v>
      </c>
      <c r="BM169" s="198" t="s">
        <v>3897</v>
      </c>
    </row>
    <row r="170" s="2" customFormat="1" ht="24.15" customHeight="1">
      <c r="A170" s="34"/>
      <c r="B170" s="185"/>
      <c r="C170" s="186" t="s">
        <v>792</v>
      </c>
      <c r="D170" s="186" t="s">
        <v>319</v>
      </c>
      <c r="E170" s="187" t="s">
        <v>465</v>
      </c>
      <c r="F170" s="188" t="s">
        <v>466</v>
      </c>
      <c r="G170" s="189" t="s">
        <v>322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453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453</v>
      </c>
      <c r="BM170" s="198" t="s">
        <v>3898</v>
      </c>
    </row>
    <row r="171" s="2" customFormat="1" ht="24.15" customHeight="1">
      <c r="A171" s="34"/>
      <c r="B171" s="185"/>
      <c r="C171" s="186" t="s">
        <v>796</v>
      </c>
      <c r="D171" s="186" t="s">
        <v>319</v>
      </c>
      <c r="E171" s="187" t="s">
        <v>468</v>
      </c>
      <c r="F171" s="188" t="s">
        <v>469</v>
      </c>
      <c r="G171" s="189" t="s">
        <v>322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453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453</v>
      </c>
      <c r="BM171" s="198" t="s">
        <v>3899</v>
      </c>
    </row>
    <row r="172" s="2" customFormat="1" ht="33" customHeight="1">
      <c r="A172" s="34"/>
      <c r="B172" s="185"/>
      <c r="C172" s="186" t="s">
        <v>800</v>
      </c>
      <c r="D172" s="186" t="s">
        <v>319</v>
      </c>
      <c r="E172" s="187" t="s">
        <v>471</v>
      </c>
      <c r="F172" s="188" t="s">
        <v>472</v>
      </c>
      <c r="G172" s="189" t="s">
        <v>375</v>
      </c>
      <c r="H172" s="190">
        <v>210</v>
      </c>
      <c r="I172" s="191"/>
      <c r="J172" s="192">
        <f>ROUND(I172*H172,2)</f>
        <v>0</v>
      </c>
      <c r="K172" s="193"/>
      <c r="L172" s="35"/>
      <c r="M172" s="211" t="s">
        <v>1</v>
      </c>
      <c r="N172" s="212" t="s">
        <v>41</v>
      </c>
      <c r="O172" s="213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453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453</v>
      </c>
      <c r="BM172" s="198" t="s">
        <v>3900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27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3743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3901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3902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ROUND((SUM(BE131:BE179)),  2)</f>
        <v>0</v>
      </c>
      <c r="G37" s="138"/>
      <c r="H37" s="138"/>
      <c r="I37" s="139">
        <v>0.20000000000000001</v>
      </c>
      <c r="J37" s="137">
        <f>ROUND(((SUM(BE131:BE179))*I37),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ROUND((SUM(BF131:BF179)),  2)</f>
        <v>0</v>
      </c>
      <c r="G38" s="138"/>
      <c r="H38" s="138"/>
      <c r="I38" s="139">
        <v>0.20000000000000001</v>
      </c>
      <c r="J38" s="137">
        <f>ROUND(((SUM(BF131:BF179))*I38),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ROUND((SUM(BG131:BG179)),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ROUND((SUM(BH131:BH179)),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ROUND((SUM(BI131:BI179)),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3743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3901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SO-4.4_AA - Architektonicko stavebné riešenie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J143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2315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2635</v>
      </c>
      <c r="E105" s="159"/>
      <c r="F105" s="159"/>
      <c r="G105" s="159"/>
      <c r="H105" s="159"/>
      <c r="I105" s="159"/>
      <c r="J105" s="160">
        <f>J159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2636</v>
      </c>
      <c r="E106" s="159"/>
      <c r="F106" s="159"/>
      <c r="G106" s="159"/>
      <c r="H106" s="159"/>
      <c r="I106" s="159"/>
      <c r="J106" s="160">
        <f>J172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689</v>
      </c>
      <c r="E107" s="155"/>
      <c r="F107" s="155"/>
      <c r="G107" s="155"/>
      <c r="H107" s="155"/>
      <c r="I107" s="155"/>
      <c r="J107" s="156">
        <f>J174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3743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3901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SO-4.4_AA - Architektonicko stavebné riešenie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P132+P174</f>
        <v>0</v>
      </c>
      <c r="Q131" s="91"/>
      <c r="R131" s="169">
        <f>R132+R174</f>
        <v>3870.9871796600005</v>
      </c>
      <c r="S131" s="91"/>
      <c r="T131" s="170">
        <f>T132+T174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BK132+BK174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P133+P143+P150+P159+P172</f>
        <v>0</v>
      </c>
      <c r="Q132" s="178"/>
      <c r="R132" s="179">
        <f>R133+R143+R150+R159+R172</f>
        <v>3870.9871796600005</v>
      </c>
      <c r="S132" s="178"/>
      <c r="T132" s="180">
        <f>T133+T143+T150+T159+T172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BK133+BK143+BK150+BK159+BK172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82</v>
      </c>
      <c r="F133" s="183" t="s">
        <v>2637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SUM(P134:P142)</f>
        <v>0</v>
      </c>
      <c r="Q133" s="178"/>
      <c r="R133" s="179">
        <f>SUM(R134:R142)</f>
        <v>0</v>
      </c>
      <c r="S133" s="178"/>
      <c r="T133" s="180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SUM(BK134:BK142)</f>
        <v>0</v>
      </c>
    </row>
    <row r="134" s="2" customFormat="1" ht="24.15" customHeight="1">
      <c r="A134" s="34"/>
      <c r="B134" s="185"/>
      <c r="C134" s="186" t="s">
        <v>82</v>
      </c>
      <c r="D134" s="186" t="s">
        <v>319</v>
      </c>
      <c r="E134" s="187" t="s">
        <v>324</v>
      </c>
      <c r="F134" s="188" t="s">
        <v>325</v>
      </c>
      <c r="G134" s="189" t="s">
        <v>322</v>
      </c>
      <c r="H134" s="190">
        <v>1608.4639999999999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3903</v>
      </c>
    </row>
    <row r="135" s="2" customFormat="1" ht="24.15" customHeight="1">
      <c r="A135" s="34"/>
      <c r="B135" s="185"/>
      <c r="C135" s="186" t="s">
        <v>87</v>
      </c>
      <c r="D135" s="186" t="s">
        <v>319</v>
      </c>
      <c r="E135" s="187" t="s">
        <v>327</v>
      </c>
      <c r="F135" s="188" t="s">
        <v>328</v>
      </c>
      <c r="G135" s="189" t="s">
        <v>322</v>
      </c>
      <c r="H135" s="190">
        <v>804.23199999999997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3904</v>
      </c>
    </row>
    <row r="136" s="2" customFormat="1" ht="37.8" customHeight="1">
      <c r="A136" s="34"/>
      <c r="B136" s="185"/>
      <c r="C136" s="186" t="s">
        <v>92</v>
      </c>
      <c r="D136" s="186" t="s">
        <v>319</v>
      </c>
      <c r="E136" s="187" t="s">
        <v>365</v>
      </c>
      <c r="F136" s="188" t="s">
        <v>366</v>
      </c>
      <c r="G136" s="189" t="s">
        <v>322</v>
      </c>
      <c r="H136" s="190">
        <v>1421.999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3905</v>
      </c>
    </row>
    <row r="137" s="2" customFormat="1" ht="44.25" customHeight="1">
      <c r="A137" s="34"/>
      <c r="B137" s="185"/>
      <c r="C137" s="186" t="s">
        <v>259</v>
      </c>
      <c r="D137" s="186" t="s">
        <v>319</v>
      </c>
      <c r="E137" s="187" t="s">
        <v>3750</v>
      </c>
      <c r="F137" s="188" t="s">
        <v>3751</v>
      </c>
      <c r="G137" s="189" t="s">
        <v>322</v>
      </c>
      <c r="H137" s="190">
        <v>34127.976000000002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3906</v>
      </c>
    </row>
    <row r="138" s="2" customFormat="1" ht="21.75" customHeight="1">
      <c r="A138" s="34"/>
      <c r="B138" s="185"/>
      <c r="C138" s="186" t="s">
        <v>262</v>
      </c>
      <c r="D138" s="186" t="s">
        <v>319</v>
      </c>
      <c r="E138" s="187" t="s">
        <v>2659</v>
      </c>
      <c r="F138" s="188" t="s">
        <v>2660</v>
      </c>
      <c r="G138" s="189" t="s">
        <v>322</v>
      </c>
      <c r="H138" s="190">
        <v>186.465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3907</v>
      </c>
    </row>
    <row r="139" s="2" customFormat="1" ht="24.15" customHeight="1">
      <c r="A139" s="34"/>
      <c r="B139" s="185"/>
      <c r="C139" s="186" t="s">
        <v>265</v>
      </c>
      <c r="D139" s="186" t="s">
        <v>319</v>
      </c>
      <c r="E139" s="187" t="s">
        <v>339</v>
      </c>
      <c r="F139" s="188" t="s">
        <v>340</v>
      </c>
      <c r="G139" s="189" t="s">
        <v>322</v>
      </c>
      <c r="H139" s="190">
        <v>1421.999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3908</v>
      </c>
    </row>
    <row r="140" s="2" customFormat="1" ht="21.75" customHeight="1">
      <c r="A140" s="34"/>
      <c r="B140" s="185"/>
      <c r="C140" s="186" t="s">
        <v>268</v>
      </c>
      <c r="D140" s="186" t="s">
        <v>319</v>
      </c>
      <c r="E140" s="187" t="s">
        <v>345</v>
      </c>
      <c r="F140" s="188" t="s">
        <v>346</v>
      </c>
      <c r="G140" s="189" t="s">
        <v>322</v>
      </c>
      <c r="H140" s="190">
        <v>1421.999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3909</v>
      </c>
    </row>
    <row r="141" s="2" customFormat="1" ht="24.15" customHeight="1">
      <c r="A141" s="34"/>
      <c r="B141" s="185"/>
      <c r="C141" s="186" t="s">
        <v>271</v>
      </c>
      <c r="D141" s="186" t="s">
        <v>319</v>
      </c>
      <c r="E141" s="187" t="s">
        <v>2662</v>
      </c>
      <c r="F141" s="188" t="s">
        <v>2663</v>
      </c>
      <c r="G141" s="189" t="s">
        <v>356</v>
      </c>
      <c r="H141" s="190">
        <v>2559.598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3910</v>
      </c>
    </row>
    <row r="142" s="2" customFormat="1" ht="24.15" customHeight="1">
      <c r="A142" s="34"/>
      <c r="B142" s="185"/>
      <c r="C142" s="186" t="s">
        <v>274</v>
      </c>
      <c r="D142" s="186" t="s">
        <v>319</v>
      </c>
      <c r="E142" s="187" t="s">
        <v>3757</v>
      </c>
      <c r="F142" s="188" t="s">
        <v>3758</v>
      </c>
      <c r="G142" s="189" t="s">
        <v>375</v>
      </c>
      <c r="H142" s="190">
        <v>34.5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3911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262</v>
      </c>
      <c r="F143" s="183" t="s">
        <v>2717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SUM(P144:P149)</f>
        <v>0</v>
      </c>
      <c r="Q143" s="178"/>
      <c r="R143" s="179">
        <f>SUM(R144:R149)</f>
        <v>3710.8923560000003</v>
      </c>
      <c r="S143" s="178"/>
      <c r="T143" s="180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317</v>
      </c>
      <c r="BK143" s="182">
        <f>SUM(BK144:BK149)</f>
        <v>0</v>
      </c>
    </row>
    <row r="144" s="2" customFormat="1" ht="24.15" customHeight="1">
      <c r="A144" s="34"/>
      <c r="B144" s="185"/>
      <c r="C144" s="186" t="s">
        <v>277</v>
      </c>
      <c r="D144" s="186" t="s">
        <v>319</v>
      </c>
      <c r="E144" s="187" t="s">
        <v>3912</v>
      </c>
      <c r="F144" s="188" t="s">
        <v>3913</v>
      </c>
      <c r="G144" s="189" t="s">
        <v>375</v>
      </c>
      <c r="H144" s="190">
        <v>3093.1999999999998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0.46166000000000001</v>
      </c>
      <c r="R144" s="196">
        <f>Q144*H144</f>
        <v>1428.0067119999999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3914</v>
      </c>
    </row>
    <row r="145" s="2" customFormat="1" ht="37.8" customHeight="1">
      <c r="A145" s="34"/>
      <c r="B145" s="185"/>
      <c r="C145" s="186" t="s">
        <v>280</v>
      </c>
      <c r="D145" s="186" t="s">
        <v>319</v>
      </c>
      <c r="E145" s="187" t="s">
        <v>3915</v>
      </c>
      <c r="F145" s="188" t="s">
        <v>3916</v>
      </c>
      <c r="G145" s="189" t="s">
        <v>375</v>
      </c>
      <c r="H145" s="190">
        <v>2952.5999999999999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0.35914000000000001</v>
      </c>
      <c r="R145" s="196">
        <f>Q145*H145</f>
        <v>1060.3967640000001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3917</v>
      </c>
    </row>
    <row r="146" s="2" customFormat="1" ht="37.8" customHeight="1">
      <c r="A146" s="34"/>
      <c r="B146" s="185"/>
      <c r="C146" s="186" t="s">
        <v>358</v>
      </c>
      <c r="D146" s="186" t="s">
        <v>319</v>
      </c>
      <c r="E146" s="187" t="s">
        <v>3918</v>
      </c>
      <c r="F146" s="188" t="s">
        <v>3919</v>
      </c>
      <c r="G146" s="189" t="s">
        <v>375</v>
      </c>
      <c r="H146" s="190">
        <v>2812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0.13800000000000001</v>
      </c>
      <c r="R146" s="196">
        <f>Q146*H146</f>
        <v>388.05600000000004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3920</v>
      </c>
    </row>
    <row r="147" s="2" customFormat="1" ht="24.15" customHeight="1">
      <c r="A147" s="34"/>
      <c r="B147" s="185"/>
      <c r="C147" s="200" t="s">
        <v>362</v>
      </c>
      <c r="D147" s="200" t="s">
        <v>353</v>
      </c>
      <c r="E147" s="201" t="s">
        <v>3921</v>
      </c>
      <c r="F147" s="202" t="s">
        <v>3922</v>
      </c>
      <c r="G147" s="203" t="s">
        <v>375</v>
      </c>
      <c r="H147" s="204">
        <v>2952.5999999999999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0.184</v>
      </c>
      <c r="R147" s="196">
        <f>Q147*H147</f>
        <v>543.27839999999992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3923</v>
      </c>
    </row>
    <row r="148" s="2" customFormat="1" ht="21.75" customHeight="1">
      <c r="A148" s="34"/>
      <c r="B148" s="185"/>
      <c r="C148" s="186" t="s">
        <v>364</v>
      </c>
      <c r="D148" s="186" t="s">
        <v>319</v>
      </c>
      <c r="E148" s="187" t="s">
        <v>3804</v>
      </c>
      <c r="F148" s="188" t="s">
        <v>3805</v>
      </c>
      <c r="G148" s="189" t="s">
        <v>452</v>
      </c>
      <c r="H148" s="190">
        <v>722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3924</v>
      </c>
    </row>
    <row r="149" s="2" customFormat="1" ht="24.15" customHeight="1">
      <c r="A149" s="34"/>
      <c r="B149" s="185"/>
      <c r="C149" s="186" t="s">
        <v>368</v>
      </c>
      <c r="D149" s="186" t="s">
        <v>319</v>
      </c>
      <c r="E149" s="187" t="s">
        <v>3807</v>
      </c>
      <c r="F149" s="188" t="s">
        <v>3808</v>
      </c>
      <c r="G149" s="189" t="s">
        <v>375</v>
      </c>
      <c r="H149" s="190">
        <v>2812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0.10353999999999999</v>
      </c>
      <c r="R149" s="196">
        <f>Q149*H149</f>
        <v>291.15447999999998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3925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271</v>
      </c>
      <c r="F150" s="183" t="s">
        <v>2321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SUM(P151:P158)</f>
        <v>0</v>
      </c>
      <c r="Q150" s="178"/>
      <c r="R150" s="179">
        <f>SUM(R151:R158)</f>
        <v>5.7373279999999989</v>
      </c>
      <c r="S150" s="178"/>
      <c r="T150" s="180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SUM(BK151:BK158)</f>
        <v>0</v>
      </c>
    </row>
    <row r="151" s="2" customFormat="1" ht="24.15" customHeight="1">
      <c r="A151" s="34"/>
      <c r="B151" s="185"/>
      <c r="C151" s="186" t="s">
        <v>372</v>
      </c>
      <c r="D151" s="186" t="s">
        <v>319</v>
      </c>
      <c r="E151" s="187" t="s">
        <v>3926</v>
      </c>
      <c r="F151" s="188" t="s">
        <v>3927</v>
      </c>
      <c r="G151" s="189" t="s">
        <v>433</v>
      </c>
      <c r="H151" s="190">
        <v>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0.34098800000000001</v>
      </c>
      <c r="R151" s="196">
        <f>Q151*H151</f>
        <v>2.045928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3928</v>
      </c>
    </row>
    <row r="152" s="2" customFormat="1" ht="24.15" customHeight="1">
      <c r="A152" s="34"/>
      <c r="B152" s="185"/>
      <c r="C152" s="200" t="s">
        <v>377</v>
      </c>
      <c r="D152" s="200" t="s">
        <v>353</v>
      </c>
      <c r="E152" s="201" t="s">
        <v>3929</v>
      </c>
      <c r="F152" s="202" t="s">
        <v>3930</v>
      </c>
      <c r="G152" s="203" t="s">
        <v>433</v>
      </c>
      <c r="H152" s="204">
        <v>4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0.17499999999999999</v>
      </c>
      <c r="R152" s="196">
        <f>Q152*H152</f>
        <v>0.69999999999999996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3931</v>
      </c>
    </row>
    <row r="153" s="2" customFormat="1" ht="24.15" customHeight="1">
      <c r="A153" s="34"/>
      <c r="B153" s="185"/>
      <c r="C153" s="200" t="s">
        <v>383</v>
      </c>
      <c r="D153" s="200" t="s">
        <v>353</v>
      </c>
      <c r="E153" s="201" t="s">
        <v>3932</v>
      </c>
      <c r="F153" s="202" t="s">
        <v>3933</v>
      </c>
      <c r="G153" s="203" t="s">
        <v>433</v>
      </c>
      <c r="H153" s="204">
        <v>4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0.125</v>
      </c>
      <c r="R153" s="196">
        <f>Q153*H153</f>
        <v>0.5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3934</v>
      </c>
    </row>
    <row r="154" s="2" customFormat="1" ht="24.15" customHeight="1">
      <c r="A154" s="34"/>
      <c r="B154" s="185"/>
      <c r="C154" s="200" t="s">
        <v>385</v>
      </c>
      <c r="D154" s="200" t="s">
        <v>353</v>
      </c>
      <c r="E154" s="201" t="s">
        <v>3935</v>
      </c>
      <c r="F154" s="202" t="s">
        <v>3936</v>
      </c>
      <c r="G154" s="203" t="s">
        <v>433</v>
      </c>
      <c r="H154" s="204">
        <v>4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0.065000000000000002</v>
      </c>
      <c r="R154" s="196">
        <f>Q154*H154</f>
        <v>0.26000000000000001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3937</v>
      </c>
    </row>
    <row r="155" s="2" customFormat="1" ht="24.15" customHeight="1">
      <c r="A155" s="34"/>
      <c r="B155" s="185"/>
      <c r="C155" s="200" t="s">
        <v>7</v>
      </c>
      <c r="D155" s="200" t="s">
        <v>353</v>
      </c>
      <c r="E155" s="201" t="s">
        <v>3938</v>
      </c>
      <c r="F155" s="202" t="s">
        <v>3939</v>
      </c>
      <c r="G155" s="203" t="s">
        <v>433</v>
      </c>
      <c r="H155" s="204">
        <v>18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0.095000000000000001</v>
      </c>
      <c r="R155" s="196">
        <f>Q155*H155</f>
        <v>1.71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3940</v>
      </c>
    </row>
    <row r="156" s="2" customFormat="1" ht="33" customHeight="1">
      <c r="A156" s="34"/>
      <c r="B156" s="185"/>
      <c r="C156" s="186" t="s">
        <v>388</v>
      </c>
      <c r="D156" s="186" t="s">
        <v>319</v>
      </c>
      <c r="E156" s="187" t="s">
        <v>3941</v>
      </c>
      <c r="F156" s="188" t="s">
        <v>3942</v>
      </c>
      <c r="G156" s="189" t="s">
        <v>433</v>
      </c>
      <c r="H156" s="190">
        <v>6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0.0083999999999999995</v>
      </c>
      <c r="R156" s="196">
        <f>Q156*H156</f>
        <v>0.0504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3943</v>
      </c>
    </row>
    <row r="157" s="2" customFormat="1" ht="24.15" customHeight="1">
      <c r="A157" s="34"/>
      <c r="B157" s="185"/>
      <c r="C157" s="200" t="s">
        <v>392</v>
      </c>
      <c r="D157" s="200" t="s">
        <v>353</v>
      </c>
      <c r="E157" s="201" t="s">
        <v>3944</v>
      </c>
      <c r="F157" s="202" t="s">
        <v>3945</v>
      </c>
      <c r="G157" s="203" t="s">
        <v>433</v>
      </c>
      <c r="H157" s="204">
        <v>6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0.075999999999999998</v>
      </c>
      <c r="R157" s="196">
        <f>Q157*H157</f>
        <v>0.45599999999999996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3946</v>
      </c>
    </row>
    <row r="158" s="2" customFormat="1" ht="24.15" customHeight="1">
      <c r="A158" s="34"/>
      <c r="B158" s="185"/>
      <c r="C158" s="200" t="s">
        <v>396</v>
      </c>
      <c r="D158" s="200" t="s">
        <v>353</v>
      </c>
      <c r="E158" s="201" t="s">
        <v>3947</v>
      </c>
      <c r="F158" s="202" t="s">
        <v>3948</v>
      </c>
      <c r="G158" s="203" t="s">
        <v>433</v>
      </c>
      <c r="H158" s="204">
        <v>6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0.0025000000000000001</v>
      </c>
      <c r="R158" s="196">
        <f>Q158*H158</f>
        <v>0.014999999999999999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3949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274</v>
      </c>
      <c r="F159" s="183" t="s">
        <v>2736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SUM(P160:P171)</f>
        <v>0</v>
      </c>
      <c r="Q159" s="178"/>
      <c r="R159" s="179">
        <f>SUM(R160:R171)</f>
        <v>154.35749566000001</v>
      </c>
      <c r="S159" s="178"/>
      <c r="T159" s="180">
        <f>SUM(T160:T171)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SUM(BK160:BK171)</f>
        <v>0</v>
      </c>
    </row>
    <row r="160" s="2" customFormat="1" ht="33" customHeight="1">
      <c r="A160" s="34"/>
      <c r="B160" s="185"/>
      <c r="C160" s="186" t="s">
        <v>398</v>
      </c>
      <c r="D160" s="186" t="s">
        <v>319</v>
      </c>
      <c r="E160" s="187" t="s">
        <v>3950</v>
      </c>
      <c r="F160" s="188" t="s">
        <v>3951</v>
      </c>
      <c r="G160" s="189" t="s">
        <v>452</v>
      </c>
      <c r="H160" s="190">
        <v>151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0.13938999999999999</v>
      </c>
      <c r="R160" s="196">
        <f>Q160*H160</f>
        <v>21.047889999999999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3952</v>
      </c>
    </row>
    <row r="161" s="2" customFormat="1" ht="24.15" customHeight="1">
      <c r="A161" s="34"/>
      <c r="B161" s="185"/>
      <c r="C161" s="200" t="s">
        <v>402</v>
      </c>
      <c r="D161" s="200" t="s">
        <v>353</v>
      </c>
      <c r="E161" s="201" t="s">
        <v>3953</v>
      </c>
      <c r="F161" s="202" t="s">
        <v>3954</v>
      </c>
      <c r="G161" s="203" t="s">
        <v>433</v>
      </c>
      <c r="H161" s="204">
        <v>159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0.089999999999999997</v>
      </c>
      <c r="R161" s="196">
        <f>Q161*H161</f>
        <v>14.309999999999999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3955</v>
      </c>
    </row>
    <row r="162" s="2" customFormat="1" ht="33" customHeight="1">
      <c r="A162" s="34"/>
      <c r="B162" s="185"/>
      <c r="C162" s="186" t="s">
        <v>408</v>
      </c>
      <c r="D162" s="186" t="s">
        <v>319</v>
      </c>
      <c r="E162" s="187" t="s">
        <v>3956</v>
      </c>
      <c r="F162" s="188" t="s">
        <v>3957</v>
      </c>
      <c r="G162" s="189" t="s">
        <v>452</v>
      </c>
      <c r="H162" s="190">
        <v>545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0.11187</v>
      </c>
      <c r="R162" s="196">
        <f>Q162*H162</f>
        <v>60.969149999999999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3958</v>
      </c>
    </row>
    <row r="163" s="2" customFormat="1" ht="24.15" customHeight="1">
      <c r="A163" s="34"/>
      <c r="B163" s="185"/>
      <c r="C163" s="200" t="s">
        <v>410</v>
      </c>
      <c r="D163" s="200" t="s">
        <v>353</v>
      </c>
      <c r="E163" s="201" t="s">
        <v>3959</v>
      </c>
      <c r="F163" s="202" t="s">
        <v>3960</v>
      </c>
      <c r="G163" s="203" t="s">
        <v>433</v>
      </c>
      <c r="H163" s="204">
        <v>573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0.081000000000000003</v>
      </c>
      <c r="R163" s="196">
        <f>Q163*H163</f>
        <v>46.413000000000004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3961</v>
      </c>
    </row>
    <row r="164" s="2" customFormat="1" ht="37.8" customHeight="1">
      <c r="A164" s="34"/>
      <c r="B164" s="185"/>
      <c r="C164" s="186" t="s">
        <v>412</v>
      </c>
      <c r="D164" s="186" t="s">
        <v>319</v>
      </c>
      <c r="E164" s="187" t="s">
        <v>3962</v>
      </c>
      <c r="F164" s="188" t="s">
        <v>3963</v>
      </c>
      <c r="G164" s="189" t="s">
        <v>452</v>
      </c>
      <c r="H164" s="190">
        <v>6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0.25887560999999998</v>
      </c>
      <c r="R164" s="196">
        <f>Q164*H164</f>
        <v>1.5532536599999998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3964</v>
      </c>
    </row>
    <row r="165" s="2" customFormat="1" ht="24.15" customHeight="1">
      <c r="A165" s="34"/>
      <c r="B165" s="185"/>
      <c r="C165" s="200" t="s">
        <v>414</v>
      </c>
      <c r="D165" s="200" t="s">
        <v>353</v>
      </c>
      <c r="E165" s="201" t="s">
        <v>3965</v>
      </c>
      <c r="F165" s="202" t="s">
        <v>3966</v>
      </c>
      <c r="G165" s="203" t="s">
        <v>433</v>
      </c>
      <c r="H165" s="204">
        <v>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0.00069999999999999999</v>
      </c>
      <c r="R165" s="196">
        <f>Q165*H165</f>
        <v>0.0041999999999999997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3967</v>
      </c>
    </row>
    <row r="166" s="2" customFormat="1" ht="44.25" customHeight="1">
      <c r="A166" s="34"/>
      <c r="B166" s="185"/>
      <c r="C166" s="200" t="s">
        <v>416</v>
      </c>
      <c r="D166" s="200" t="s">
        <v>353</v>
      </c>
      <c r="E166" s="201" t="s">
        <v>3968</v>
      </c>
      <c r="F166" s="202" t="s">
        <v>3969</v>
      </c>
      <c r="G166" s="203" t="s">
        <v>433</v>
      </c>
      <c r="H166" s="204">
        <v>6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0.0101</v>
      </c>
      <c r="R166" s="196">
        <f>Q166*H166</f>
        <v>0.060600000000000001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3970</v>
      </c>
    </row>
    <row r="167" s="2" customFormat="1" ht="37.8" customHeight="1">
      <c r="A167" s="34"/>
      <c r="B167" s="185"/>
      <c r="C167" s="200" t="s">
        <v>418</v>
      </c>
      <c r="D167" s="200" t="s">
        <v>353</v>
      </c>
      <c r="E167" s="201" t="s">
        <v>3971</v>
      </c>
      <c r="F167" s="202" t="s">
        <v>3972</v>
      </c>
      <c r="G167" s="203" t="s">
        <v>433</v>
      </c>
      <c r="H167" s="204">
        <v>6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0.087599999999999997</v>
      </c>
      <c r="R167" s="196">
        <f>Q167*H167</f>
        <v>0.52559999999999996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3973</v>
      </c>
    </row>
    <row r="168" s="2" customFormat="1" ht="37.8" customHeight="1">
      <c r="A168" s="34"/>
      <c r="B168" s="185"/>
      <c r="C168" s="186" t="s">
        <v>529</v>
      </c>
      <c r="D168" s="186" t="s">
        <v>319</v>
      </c>
      <c r="E168" s="187" t="s">
        <v>3974</v>
      </c>
      <c r="F168" s="188" t="s">
        <v>3975</v>
      </c>
      <c r="G168" s="189" t="s">
        <v>452</v>
      </c>
      <c r="H168" s="190">
        <v>20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0.32609009999999999</v>
      </c>
      <c r="R168" s="196">
        <f>Q168*H168</f>
        <v>6.5218020000000001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3976</v>
      </c>
    </row>
    <row r="169" s="2" customFormat="1" ht="24.15" customHeight="1">
      <c r="A169" s="34"/>
      <c r="B169" s="185"/>
      <c r="C169" s="200" t="s">
        <v>780</v>
      </c>
      <c r="D169" s="200" t="s">
        <v>353</v>
      </c>
      <c r="E169" s="201" t="s">
        <v>3977</v>
      </c>
      <c r="F169" s="202" t="s">
        <v>3978</v>
      </c>
      <c r="G169" s="203" t="s">
        <v>433</v>
      </c>
      <c r="H169" s="204">
        <v>20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0.0012999999999999999</v>
      </c>
      <c r="R169" s="196">
        <f>Q169*H169</f>
        <v>0.025999999999999999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3979</v>
      </c>
    </row>
    <row r="170" s="2" customFormat="1" ht="44.25" customHeight="1">
      <c r="A170" s="34"/>
      <c r="B170" s="185"/>
      <c r="C170" s="200" t="s">
        <v>784</v>
      </c>
      <c r="D170" s="200" t="s">
        <v>353</v>
      </c>
      <c r="E170" s="201" t="s">
        <v>3980</v>
      </c>
      <c r="F170" s="202" t="s">
        <v>3981</v>
      </c>
      <c r="G170" s="203" t="s">
        <v>433</v>
      </c>
      <c r="H170" s="204">
        <v>20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0.023300000000000001</v>
      </c>
      <c r="R170" s="196">
        <f>Q170*H170</f>
        <v>0.46600000000000003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271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3982</v>
      </c>
    </row>
    <row r="171" s="2" customFormat="1" ht="33" customHeight="1">
      <c r="A171" s="34"/>
      <c r="B171" s="185"/>
      <c r="C171" s="200" t="s">
        <v>788</v>
      </c>
      <c r="D171" s="200" t="s">
        <v>353</v>
      </c>
      <c r="E171" s="201" t="s">
        <v>3983</v>
      </c>
      <c r="F171" s="202" t="s">
        <v>3984</v>
      </c>
      <c r="G171" s="203" t="s">
        <v>433</v>
      </c>
      <c r="H171" s="204">
        <v>20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0.123</v>
      </c>
      <c r="R171" s="196">
        <f>Q171*H171</f>
        <v>2.46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3985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589</v>
      </c>
      <c r="F172" s="183" t="s">
        <v>2741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P173</f>
        <v>0</v>
      </c>
      <c r="Q172" s="178"/>
      <c r="R172" s="179">
        <f>R173</f>
        <v>0</v>
      </c>
      <c r="S172" s="178"/>
      <c r="T172" s="18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82</v>
      </c>
      <c r="AY172" s="173" t="s">
        <v>317</v>
      </c>
      <c r="BK172" s="182">
        <f>BK173</f>
        <v>0</v>
      </c>
    </row>
    <row r="173" s="2" customFormat="1" ht="33" customHeight="1">
      <c r="A173" s="34"/>
      <c r="B173" s="185"/>
      <c r="C173" s="186" t="s">
        <v>792</v>
      </c>
      <c r="D173" s="186" t="s">
        <v>319</v>
      </c>
      <c r="E173" s="187" t="s">
        <v>3986</v>
      </c>
      <c r="F173" s="188" t="s">
        <v>3987</v>
      </c>
      <c r="G173" s="189" t="s">
        <v>356</v>
      </c>
      <c r="H173" s="190">
        <v>3870.9870000000001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3988</v>
      </c>
    </row>
    <row r="174" s="12" customFormat="1" ht="25.92" customHeight="1">
      <c r="A174" s="12"/>
      <c r="B174" s="172"/>
      <c r="C174" s="12"/>
      <c r="D174" s="173" t="s">
        <v>74</v>
      </c>
      <c r="E174" s="174" t="s">
        <v>889</v>
      </c>
      <c r="F174" s="174" t="s">
        <v>890</v>
      </c>
      <c r="G174" s="12"/>
      <c r="H174" s="12"/>
      <c r="I174" s="175"/>
      <c r="J174" s="176">
        <f>BK174</f>
        <v>0</v>
      </c>
      <c r="K174" s="12"/>
      <c r="L174" s="172"/>
      <c r="M174" s="177"/>
      <c r="N174" s="178"/>
      <c r="O174" s="178"/>
      <c r="P174" s="179">
        <f>SUM(P175:P179)</f>
        <v>0</v>
      </c>
      <c r="Q174" s="178"/>
      <c r="R174" s="179">
        <f>SUM(R175:R179)</f>
        <v>0</v>
      </c>
      <c r="S174" s="178"/>
      <c r="T174" s="180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259</v>
      </c>
      <c r="AT174" s="181" t="s">
        <v>74</v>
      </c>
      <c r="AU174" s="181" t="s">
        <v>75</v>
      </c>
      <c r="AY174" s="173" t="s">
        <v>317</v>
      </c>
      <c r="BK174" s="182">
        <f>SUM(BK175:BK179)</f>
        <v>0</v>
      </c>
    </row>
    <row r="175" s="2" customFormat="1" ht="16.5" customHeight="1">
      <c r="A175" s="34"/>
      <c r="B175" s="185"/>
      <c r="C175" s="200" t="s">
        <v>796</v>
      </c>
      <c r="D175" s="200" t="s">
        <v>353</v>
      </c>
      <c r="E175" s="201" t="s">
        <v>3989</v>
      </c>
      <c r="F175" s="202" t="s">
        <v>3990</v>
      </c>
      <c r="G175" s="203" t="s">
        <v>440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894</v>
      </c>
      <c r="AT175" s="198" t="s">
        <v>353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894</v>
      </c>
      <c r="BM175" s="198" t="s">
        <v>3991</v>
      </c>
    </row>
    <row r="176" s="2" customFormat="1" ht="16.5" customHeight="1">
      <c r="A176" s="34"/>
      <c r="B176" s="185"/>
      <c r="C176" s="200" t="s">
        <v>800</v>
      </c>
      <c r="D176" s="200" t="s">
        <v>353</v>
      </c>
      <c r="E176" s="201" t="s">
        <v>3992</v>
      </c>
      <c r="F176" s="202" t="s">
        <v>3993</v>
      </c>
      <c r="G176" s="203" t="s">
        <v>440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894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894</v>
      </c>
      <c r="BM176" s="198" t="s">
        <v>3994</v>
      </c>
    </row>
    <row r="177" s="2" customFormat="1" ht="16.5" customHeight="1">
      <c r="A177" s="34"/>
      <c r="B177" s="185"/>
      <c r="C177" s="200" t="s">
        <v>804</v>
      </c>
      <c r="D177" s="200" t="s">
        <v>353</v>
      </c>
      <c r="E177" s="201" t="s">
        <v>3995</v>
      </c>
      <c r="F177" s="202" t="s">
        <v>3996</v>
      </c>
      <c r="G177" s="203" t="s">
        <v>440</v>
      </c>
      <c r="H177" s="204">
        <v>1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894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894</v>
      </c>
      <c r="BM177" s="198" t="s">
        <v>3997</v>
      </c>
    </row>
    <row r="178" s="2" customFormat="1" ht="16.5" customHeight="1">
      <c r="A178" s="34"/>
      <c r="B178" s="185"/>
      <c r="C178" s="200" t="s">
        <v>808</v>
      </c>
      <c r="D178" s="200" t="s">
        <v>353</v>
      </c>
      <c r="E178" s="201" t="s">
        <v>3998</v>
      </c>
      <c r="F178" s="202" t="s">
        <v>3999</v>
      </c>
      <c r="G178" s="203" t="s">
        <v>440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894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894</v>
      </c>
      <c r="BM178" s="198" t="s">
        <v>4000</v>
      </c>
    </row>
    <row r="179" s="2" customFormat="1" ht="16.5" customHeight="1">
      <c r="A179" s="34"/>
      <c r="B179" s="185"/>
      <c r="C179" s="200" t="s">
        <v>812</v>
      </c>
      <c r="D179" s="200" t="s">
        <v>353</v>
      </c>
      <c r="E179" s="201" t="s">
        <v>4001</v>
      </c>
      <c r="F179" s="202" t="s">
        <v>4002</v>
      </c>
      <c r="G179" s="203" t="s">
        <v>440</v>
      </c>
      <c r="H179" s="204">
        <v>1</v>
      </c>
      <c r="I179" s="205"/>
      <c r="J179" s="206">
        <f>ROUND(I179*H179,2)</f>
        <v>0</v>
      </c>
      <c r="K179" s="207"/>
      <c r="L179" s="208"/>
      <c r="M179" s="221" t="s">
        <v>1</v>
      </c>
      <c r="N179" s="222" t="s">
        <v>41</v>
      </c>
      <c r="O179" s="213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894</v>
      </c>
      <c r="AT179" s="198" t="s">
        <v>353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894</v>
      </c>
      <c r="BM179" s="198" t="s">
        <v>4003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30:K1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3743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3901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4004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ROUND((SUM(BE129:BE177)),  2)</f>
        <v>0</v>
      </c>
      <c r="G37" s="138"/>
      <c r="H37" s="138"/>
      <c r="I37" s="139">
        <v>0.20000000000000001</v>
      </c>
      <c r="J37" s="137">
        <f>ROUND(((SUM(BE129:BE177))*I37),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ROUND((SUM(BF129:BF177)),  2)</f>
        <v>0</v>
      </c>
      <c r="G38" s="138"/>
      <c r="H38" s="138"/>
      <c r="I38" s="139">
        <v>0.20000000000000001</v>
      </c>
      <c r="J38" s="137">
        <f>ROUND(((SUM(BF129:BF177))*I38),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ROUND((SUM(BG129:BG177)),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ROUND((SUM(BH129:BH177)),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ROUND((SUM(BI129:BI177)),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3743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3901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SO-4.4_ELE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4005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421</v>
      </c>
      <c r="E102" s="155"/>
      <c r="F102" s="155"/>
      <c r="G102" s="155"/>
      <c r="H102" s="155"/>
      <c r="I102" s="155"/>
      <c r="J102" s="156">
        <f>J133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3827</v>
      </c>
      <c r="E103" s="155"/>
      <c r="F103" s="155"/>
      <c r="G103" s="155"/>
      <c r="H103" s="155"/>
      <c r="I103" s="155"/>
      <c r="J103" s="156">
        <f>J140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3828</v>
      </c>
      <c r="E104" s="155"/>
      <c r="F104" s="155"/>
      <c r="G104" s="155"/>
      <c r="H104" s="155"/>
      <c r="I104" s="155"/>
      <c r="J104" s="156">
        <f>J152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422</v>
      </c>
      <c r="E105" s="155"/>
      <c r="F105" s="155"/>
      <c r="G105" s="155"/>
      <c r="H105" s="155"/>
      <c r="I105" s="155"/>
      <c r="J105" s="156">
        <f>J169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3743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3901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SO-4.4_ELE - Elektroinštalácia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P130+P133+P140+P152+P169</f>
        <v>0</v>
      </c>
      <c r="Q129" s="91"/>
      <c r="R129" s="169">
        <f>R130+R133+R140+R152+R169</f>
        <v>0.019950000000000002</v>
      </c>
      <c r="S129" s="91"/>
      <c r="T129" s="170">
        <f>T130+T133+T140+T152+T169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BK130+BK133+BK140+BK152+BK169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546</v>
      </c>
      <c r="F130" s="174" t="s">
        <v>4006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SUM(P131:P132)</f>
        <v>0</v>
      </c>
      <c r="Q130" s="178"/>
      <c r="R130" s="179">
        <f>SUM(R131:R132)</f>
        <v>0</v>
      </c>
      <c r="S130" s="178"/>
      <c r="T130" s="180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317</v>
      </c>
      <c r="BK130" s="182">
        <f>SUM(BK131:BK132)</f>
        <v>0</v>
      </c>
    </row>
    <row r="131" s="2" customFormat="1" ht="16.5" customHeight="1">
      <c r="A131" s="34"/>
      <c r="B131" s="185"/>
      <c r="C131" s="186" t="s">
        <v>82</v>
      </c>
      <c r="D131" s="186" t="s">
        <v>319</v>
      </c>
      <c r="E131" s="187" t="s">
        <v>4007</v>
      </c>
      <c r="F131" s="188" t="s">
        <v>4008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4009</v>
      </c>
    </row>
    <row r="132" s="2" customFormat="1" ht="21.75" customHeight="1">
      <c r="A132" s="34"/>
      <c r="B132" s="185"/>
      <c r="C132" s="200" t="s">
        <v>87</v>
      </c>
      <c r="D132" s="200" t="s">
        <v>353</v>
      </c>
      <c r="E132" s="201" t="s">
        <v>4010</v>
      </c>
      <c r="F132" s="202" t="s">
        <v>4011</v>
      </c>
      <c r="G132" s="203" t="s">
        <v>440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4012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425</v>
      </c>
      <c r="F133" s="174" t="s">
        <v>426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SUM(P134:P139)</f>
        <v>0</v>
      </c>
      <c r="Q133" s="178"/>
      <c r="R133" s="179">
        <f>SUM(R134:R139)</f>
        <v>0</v>
      </c>
      <c r="S133" s="178"/>
      <c r="T133" s="180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SUM(BK134:BK139)</f>
        <v>0</v>
      </c>
    </row>
    <row r="134" s="2" customFormat="1" ht="16.5" customHeight="1">
      <c r="A134" s="34"/>
      <c r="B134" s="185"/>
      <c r="C134" s="186" t="s">
        <v>92</v>
      </c>
      <c r="D134" s="186" t="s">
        <v>319</v>
      </c>
      <c r="E134" s="187" t="s">
        <v>427</v>
      </c>
      <c r="F134" s="188" t="s">
        <v>428</v>
      </c>
      <c r="G134" s="189" t="s">
        <v>429</v>
      </c>
      <c r="H134" s="190">
        <v>16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4013</v>
      </c>
    </row>
    <row r="135" s="2" customFormat="1" ht="16.5" customHeight="1">
      <c r="A135" s="34"/>
      <c r="B135" s="185"/>
      <c r="C135" s="186" t="s">
        <v>259</v>
      </c>
      <c r="D135" s="186" t="s">
        <v>319</v>
      </c>
      <c r="E135" s="187" t="s">
        <v>431</v>
      </c>
      <c r="F135" s="188" t="s">
        <v>432</v>
      </c>
      <c r="G135" s="189" t="s">
        <v>433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4014</v>
      </c>
    </row>
    <row r="136" s="2" customFormat="1" ht="24.15" customHeight="1">
      <c r="A136" s="34"/>
      <c r="B136" s="185"/>
      <c r="C136" s="186" t="s">
        <v>262</v>
      </c>
      <c r="D136" s="186" t="s">
        <v>319</v>
      </c>
      <c r="E136" s="187" t="s">
        <v>435</v>
      </c>
      <c r="F136" s="188" t="s">
        <v>436</v>
      </c>
      <c r="G136" s="189" t="s">
        <v>433</v>
      </c>
      <c r="H136" s="190">
        <v>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4015</v>
      </c>
    </row>
    <row r="137" s="2" customFormat="1" ht="16.5" customHeight="1">
      <c r="A137" s="34"/>
      <c r="B137" s="185"/>
      <c r="C137" s="186" t="s">
        <v>265</v>
      </c>
      <c r="D137" s="186" t="s">
        <v>319</v>
      </c>
      <c r="E137" s="187" t="s">
        <v>438</v>
      </c>
      <c r="F137" s="188" t="s">
        <v>439</v>
      </c>
      <c r="G137" s="189" t="s">
        <v>440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4016</v>
      </c>
    </row>
    <row r="138" s="2" customFormat="1" ht="16.5" customHeight="1">
      <c r="A138" s="34"/>
      <c r="B138" s="185"/>
      <c r="C138" s="186" t="s">
        <v>268</v>
      </c>
      <c r="D138" s="186" t="s">
        <v>319</v>
      </c>
      <c r="E138" s="187" t="s">
        <v>442</v>
      </c>
      <c r="F138" s="188" t="s">
        <v>443</v>
      </c>
      <c r="G138" s="189" t="s">
        <v>429</v>
      </c>
      <c r="H138" s="190">
        <v>16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4017</v>
      </c>
    </row>
    <row r="139" s="2" customFormat="1" ht="16.5" customHeight="1">
      <c r="A139" s="34"/>
      <c r="B139" s="185"/>
      <c r="C139" s="186" t="s">
        <v>271</v>
      </c>
      <c r="D139" s="186" t="s">
        <v>319</v>
      </c>
      <c r="E139" s="187" t="s">
        <v>445</v>
      </c>
      <c r="F139" s="188" t="s">
        <v>446</v>
      </c>
      <c r="G139" s="189" t="s">
        <v>429</v>
      </c>
      <c r="H139" s="190">
        <v>16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4018</v>
      </c>
    </row>
    <row r="140" s="12" customFormat="1" ht="25.92" customHeight="1">
      <c r="A140" s="12"/>
      <c r="B140" s="172"/>
      <c r="C140" s="12"/>
      <c r="D140" s="173" t="s">
        <v>74</v>
      </c>
      <c r="E140" s="174" t="s">
        <v>3835</v>
      </c>
      <c r="F140" s="174" t="s">
        <v>3582</v>
      </c>
      <c r="G140" s="12"/>
      <c r="H140" s="12"/>
      <c r="I140" s="175"/>
      <c r="J140" s="176">
        <f>BK140</f>
        <v>0</v>
      </c>
      <c r="K140" s="12"/>
      <c r="L140" s="172"/>
      <c r="M140" s="177"/>
      <c r="N140" s="178"/>
      <c r="O140" s="178"/>
      <c r="P140" s="179">
        <f>SUM(P141:P151)</f>
        <v>0</v>
      </c>
      <c r="Q140" s="178"/>
      <c r="R140" s="179">
        <f>SUM(R141:R151)</f>
        <v>0</v>
      </c>
      <c r="S140" s="178"/>
      <c r="T140" s="180">
        <f>SUM(T141:T151)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75</v>
      </c>
      <c r="AY140" s="173" t="s">
        <v>317</v>
      </c>
      <c r="BK140" s="182">
        <f>SUM(BK141:BK151)</f>
        <v>0</v>
      </c>
    </row>
    <row r="141" s="2" customFormat="1" ht="16.5" customHeight="1">
      <c r="A141" s="34"/>
      <c r="B141" s="185"/>
      <c r="C141" s="186" t="s">
        <v>274</v>
      </c>
      <c r="D141" s="186" t="s">
        <v>319</v>
      </c>
      <c r="E141" s="187" t="s">
        <v>3836</v>
      </c>
      <c r="F141" s="188" t="s">
        <v>3837</v>
      </c>
      <c r="G141" s="189" t="s">
        <v>3838</v>
      </c>
      <c r="H141" s="190">
        <v>2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4019</v>
      </c>
    </row>
    <row r="142" s="2" customFormat="1" ht="24.15" customHeight="1">
      <c r="A142" s="34"/>
      <c r="B142" s="185"/>
      <c r="C142" s="186" t="s">
        <v>277</v>
      </c>
      <c r="D142" s="186" t="s">
        <v>319</v>
      </c>
      <c r="E142" s="187" t="s">
        <v>4020</v>
      </c>
      <c r="F142" s="188" t="s">
        <v>4021</v>
      </c>
      <c r="G142" s="189" t="s">
        <v>433</v>
      </c>
      <c r="H142" s="190">
        <v>11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4022</v>
      </c>
    </row>
    <row r="143" s="2" customFormat="1" ht="16.5" customHeight="1">
      <c r="A143" s="34"/>
      <c r="B143" s="185"/>
      <c r="C143" s="200" t="s">
        <v>280</v>
      </c>
      <c r="D143" s="200" t="s">
        <v>353</v>
      </c>
      <c r="E143" s="201" t="s">
        <v>4020</v>
      </c>
      <c r="F143" s="202" t="s">
        <v>4023</v>
      </c>
      <c r="G143" s="203" t="s">
        <v>433</v>
      </c>
      <c r="H143" s="204">
        <v>11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4024</v>
      </c>
    </row>
    <row r="144" s="2" customFormat="1" ht="21.75" customHeight="1">
      <c r="A144" s="34"/>
      <c r="B144" s="185"/>
      <c r="C144" s="186" t="s">
        <v>358</v>
      </c>
      <c r="D144" s="186" t="s">
        <v>319</v>
      </c>
      <c r="E144" s="187" t="s">
        <v>4025</v>
      </c>
      <c r="F144" s="188" t="s">
        <v>4026</v>
      </c>
      <c r="G144" s="189" t="s">
        <v>433</v>
      </c>
      <c r="H144" s="190">
        <v>11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4027</v>
      </c>
    </row>
    <row r="145" s="2" customFormat="1" ht="16.5" customHeight="1">
      <c r="A145" s="34"/>
      <c r="B145" s="185"/>
      <c r="C145" s="200" t="s">
        <v>362</v>
      </c>
      <c r="D145" s="200" t="s">
        <v>353</v>
      </c>
      <c r="E145" s="201" t="s">
        <v>4028</v>
      </c>
      <c r="F145" s="202" t="s">
        <v>4029</v>
      </c>
      <c r="G145" s="203" t="s">
        <v>433</v>
      </c>
      <c r="H145" s="204">
        <v>11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4030</v>
      </c>
    </row>
    <row r="146" s="2" customFormat="1" ht="16.5" customHeight="1">
      <c r="A146" s="34"/>
      <c r="B146" s="185"/>
      <c r="C146" s="186" t="s">
        <v>364</v>
      </c>
      <c r="D146" s="186" t="s">
        <v>319</v>
      </c>
      <c r="E146" s="187" t="s">
        <v>4031</v>
      </c>
      <c r="F146" s="188" t="s">
        <v>4032</v>
      </c>
      <c r="G146" s="189" t="s">
        <v>433</v>
      </c>
      <c r="H146" s="190">
        <v>11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4033</v>
      </c>
    </row>
    <row r="147" s="2" customFormat="1" ht="24.15" customHeight="1">
      <c r="A147" s="34"/>
      <c r="B147" s="185"/>
      <c r="C147" s="200" t="s">
        <v>368</v>
      </c>
      <c r="D147" s="200" t="s">
        <v>353</v>
      </c>
      <c r="E147" s="201" t="s">
        <v>4034</v>
      </c>
      <c r="F147" s="202" t="s">
        <v>4035</v>
      </c>
      <c r="G147" s="203" t="s">
        <v>433</v>
      </c>
      <c r="H147" s="204">
        <v>11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4036</v>
      </c>
    </row>
    <row r="148" s="2" customFormat="1" ht="16.5" customHeight="1">
      <c r="A148" s="34"/>
      <c r="B148" s="185"/>
      <c r="C148" s="186" t="s">
        <v>372</v>
      </c>
      <c r="D148" s="186" t="s">
        <v>319</v>
      </c>
      <c r="E148" s="187" t="s">
        <v>4037</v>
      </c>
      <c r="F148" s="188" t="s">
        <v>4038</v>
      </c>
      <c r="G148" s="189" t="s">
        <v>433</v>
      </c>
      <c r="H148" s="190">
        <v>11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4039</v>
      </c>
    </row>
    <row r="149" s="2" customFormat="1" ht="21.75" customHeight="1">
      <c r="A149" s="34"/>
      <c r="B149" s="185"/>
      <c r="C149" s="200" t="s">
        <v>377</v>
      </c>
      <c r="D149" s="200" t="s">
        <v>353</v>
      </c>
      <c r="E149" s="201" t="s">
        <v>4040</v>
      </c>
      <c r="F149" s="202" t="s">
        <v>4041</v>
      </c>
      <c r="G149" s="203" t="s">
        <v>433</v>
      </c>
      <c r="H149" s="204">
        <v>11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4042</v>
      </c>
    </row>
    <row r="150" s="2" customFormat="1" ht="16.5" customHeight="1">
      <c r="A150" s="34"/>
      <c r="B150" s="185"/>
      <c r="C150" s="186" t="s">
        <v>383</v>
      </c>
      <c r="D150" s="186" t="s">
        <v>319</v>
      </c>
      <c r="E150" s="187" t="s">
        <v>3840</v>
      </c>
      <c r="F150" s="188" t="s">
        <v>2179</v>
      </c>
      <c r="G150" s="189" t="s">
        <v>433</v>
      </c>
      <c r="H150" s="190">
        <v>11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4043</v>
      </c>
    </row>
    <row r="151" s="2" customFormat="1" ht="16.5" customHeight="1">
      <c r="A151" s="34"/>
      <c r="B151" s="185"/>
      <c r="C151" s="200" t="s">
        <v>385</v>
      </c>
      <c r="D151" s="200" t="s">
        <v>353</v>
      </c>
      <c r="E151" s="201" t="s">
        <v>3842</v>
      </c>
      <c r="F151" s="202" t="s">
        <v>4044</v>
      </c>
      <c r="G151" s="203" t="s">
        <v>433</v>
      </c>
      <c r="H151" s="204">
        <v>11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4045</v>
      </c>
    </row>
    <row r="152" s="12" customFormat="1" ht="25.92" customHeight="1">
      <c r="A152" s="12"/>
      <c r="B152" s="172"/>
      <c r="C152" s="12"/>
      <c r="D152" s="173" t="s">
        <v>74</v>
      </c>
      <c r="E152" s="174" t="s">
        <v>475</v>
      </c>
      <c r="F152" s="174" t="s">
        <v>476</v>
      </c>
      <c r="G152" s="12"/>
      <c r="H152" s="12"/>
      <c r="I152" s="175"/>
      <c r="J152" s="176">
        <f>BK152</f>
        <v>0</v>
      </c>
      <c r="K152" s="12"/>
      <c r="L152" s="172"/>
      <c r="M152" s="177"/>
      <c r="N152" s="178"/>
      <c r="O152" s="178"/>
      <c r="P152" s="179">
        <f>SUM(P153:P168)</f>
        <v>0</v>
      </c>
      <c r="Q152" s="178"/>
      <c r="R152" s="179">
        <f>SUM(R153:R168)</f>
        <v>0</v>
      </c>
      <c r="S152" s="178"/>
      <c r="T152" s="180">
        <f>SUM(T153:T168)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92</v>
      </c>
      <c r="AT152" s="181" t="s">
        <v>74</v>
      </c>
      <c r="AU152" s="181" t="s">
        <v>75</v>
      </c>
      <c r="AY152" s="173" t="s">
        <v>317</v>
      </c>
      <c r="BK152" s="182">
        <f>SUM(BK153:BK168)</f>
        <v>0</v>
      </c>
    </row>
    <row r="153" s="2" customFormat="1" ht="24.15" customHeight="1">
      <c r="A153" s="34"/>
      <c r="B153" s="185"/>
      <c r="C153" s="186" t="s">
        <v>7</v>
      </c>
      <c r="D153" s="186" t="s">
        <v>319</v>
      </c>
      <c r="E153" s="187" t="s">
        <v>477</v>
      </c>
      <c r="F153" s="188" t="s">
        <v>478</v>
      </c>
      <c r="G153" s="189" t="s">
        <v>452</v>
      </c>
      <c r="H153" s="190">
        <v>15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453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453</v>
      </c>
      <c r="BM153" s="198" t="s">
        <v>4046</v>
      </c>
    </row>
    <row r="154" s="2" customFormat="1" ht="24.15" customHeight="1">
      <c r="A154" s="34"/>
      <c r="B154" s="185"/>
      <c r="C154" s="200" t="s">
        <v>388</v>
      </c>
      <c r="D154" s="200" t="s">
        <v>353</v>
      </c>
      <c r="E154" s="201" t="s">
        <v>480</v>
      </c>
      <c r="F154" s="202" t="s">
        <v>481</v>
      </c>
      <c r="G154" s="203" t="s">
        <v>452</v>
      </c>
      <c r="H154" s="204">
        <v>15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482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4047</v>
      </c>
    </row>
    <row r="155" s="2" customFormat="1">
      <c r="A155" s="34"/>
      <c r="B155" s="35"/>
      <c r="C155" s="34"/>
      <c r="D155" s="216" t="s">
        <v>484</v>
      </c>
      <c r="E155" s="34"/>
      <c r="F155" s="217" t="s">
        <v>485</v>
      </c>
      <c r="G155" s="34"/>
      <c r="H155" s="34"/>
      <c r="I155" s="218"/>
      <c r="J155" s="34"/>
      <c r="K155" s="34"/>
      <c r="L155" s="35"/>
      <c r="M155" s="219"/>
      <c r="N155" s="220"/>
      <c r="O155" s="78"/>
      <c r="P155" s="78"/>
      <c r="Q155" s="78"/>
      <c r="R155" s="78"/>
      <c r="S155" s="78"/>
      <c r="T155" s="79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T155" s="15" t="s">
        <v>484</v>
      </c>
      <c r="AU155" s="15" t="s">
        <v>82</v>
      </c>
    </row>
    <row r="156" s="2" customFormat="1" ht="33" customHeight="1">
      <c r="A156" s="34"/>
      <c r="B156" s="185"/>
      <c r="C156" s="186" t="s">
        <v>392</v>
      </c>
      <c r="D156" s="186" t="s">
        <v>319</v>
      </c>
      <c r="E156" s="187" t="s">
        <v>486</v>
      </c>
      <c r="F156" s="188" t="s">
        <v>4048</v>
      </c>
      <c r="G156" s="189" t="s">
        <v>433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453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453</v>
      </c>
      <c r="BM156" s="198" t="s">
        <v>4049</v>
      </c>
    </row>
    <row r="157" s="2" customFormat="1" ht="24.15" customHeight="1">
      <c r="A157" s="34"/>
      <c r="B157" s="185"/>
      <c r="C157" s="186" t="s">
        <v>396</v>
      </c>
      <c r="D157" s="186" t="s">
        <v>319</v>
      </c>
      <c r="E157" s="187" t="s">
        <v>489</v>
      </c>
      <c r="F157" s="188" t="s">
        <v>495</v>
      </c>
      <c r="G157" s="189" t="s">
        <v>452</v>
      </c>
      <c r="H157" s="190">
        <v>22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453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453</v>
      </c>
      <c r="BM157" s="198" t="s">
        <v>4050</v>
      </c>
    </row>
    <row r="158" s="2" customFormat="1" ht="24.15" customHeight="1">
      <c r="A158" s="34"/>
      <c r="B158" s="185"/>
      <c r="C158" s="200" t="s">
        <v>398</v>
      </c>
      <c r="D158" s="200" t="s">
        <v>353</v>
      </c>
      <c r="E158" s="201" t="s">
        <v>492</v>
      </c>
      <c r="F158" s="202" t="s">
        <v>495</v>
      </c>
      <c r="G158" s="203" t="s">
        <v>452</v>
      </c>
      <c r="H158" s="204">
        <v>22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482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453</v>
      </c>
      <c r="BM158" s="198" t="s">
        <v>4051</v>
      </c>
    </row>
    <row r="159" s="2" customFormat="1" ht="16.5" customHeight="1">
      <c r="A159" s="34"/>
      <c r="B159" s="185"/>
      <c r="C159" s="186" t="s">
        <v>402</v>
      </c>
      <c r="D159" s="186" t="s">
        <v>319</v>
      </c>
      <c r="E159" s="187" t="s">
        <v>499</v>
      </c>
      <c r="F159" s="188" t="s">
        <v>500</v>
      </c>
      <c r="G159" s="189" t="s">
        <v>452</v>
      </c>
      <c r="H159" s="190">
        <v>265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453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453</v>
      </c>
      <c r="BM159" s="198" t="s">
        <v>4052</v>
      </c>
    </row>
    <row r="160" s="2" customFormat="1" ht="24.15" customHeight="1">
      <c r="A160" s="34"/>
      <c r="B160" s="185"/>
      <c r="C160" s="200" t="s">
        <v>408</v>
      </c>
      <c r="D160" s="200" t="s">
        <v>353</v>
      </c>
      <c r="E160" s="201" t="s">
        <v>502</v>
      </c>
      <c r="F160" s="202" t="s">
        <v>500</v>
      </c>
      <c r="G160" s="203" t="s">
        <v>452</v>
      </c>
      <c r="H160" s="204">
        <v>265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482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4053</v>
      </c>
    </row>
    <row r="161" s="2" customFormat="1" ht="16.5" customHeight="1">
      <c r="A161" s="34"/>
      <c r="B161" s="185"/>
      <c r="C161" s="186" t="s">
        <v>410</v>
      </c>
      <c r="D161" s="186" t="s">
        <v>319</v>
      </c>
      <c r="E161" s="187" t="s">
        <v>504</v>
      </c>
      <c r="F161" s="188" t="s">
        <v>505</v>
      </c>
      <c r="G161" s="189" t="s">
        <v>433</v>
      </c>
      <c r="H161" s="190">
        <v>11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4054</v>
      </c>
    </row>
    <row r="162" s="2" customFormat="1" ht="16.5" customHeight="1">
      <c r="A162" s="34"/>
      <c r="B162" s="185"/>
      <c r="C162" s="200" t="s">
        <v>412</v>
      </c>
      <c r="D162" s="200" t="s">
        <v>353</v>
      </c>
      <c r="E162" s="201" t="s">
        <v>507</v>
      </c>
      <c r="F162" s="202" t="s">
        <v>505</v>
      </c>
      <c r="G162" s="203" t="s">
        <v>433</v>
      </c>
      <c r="H162" s="204">
        <v>11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4055</v>
      </c>
    </row>
    <row r="163" s="2" customFormat="1" ht="24.15" customHeight="1">
      <c r="A163" s="34"/>
      <c r="B163" s="185"/>
      <c r="C163" s="186" t="s">
        <v>414</v>
      </c>
      <c r="D163" s="186" t="s">
        <v>319</v>
      </c>
      <c r="E163" s="187" t="s">
        <v>3872</v>
      </c>
      <c r="F163" s="188" t="s">
        <v>4056</v>
      </c>
      <c r="G163" s="189" t="s">
        <v>452</v>
      </c>
      <c r="H163" s="190">
        <v>265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453</v>
      </c>
      <c r="AT163" s="198" t="s">
        <v>319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453</v>
      </c>
      <c r="BM163" s="198" t="s">
        <v>4057</v>
      </c>
    </row>
    <row r="164" s="2" customFormat="1" ht="16.5" customHeight="1">
      <c r="A164" s="34"/>
      <c r="B164" s="185"/>
      <c r="C164" s="200" t="s">
        <v>416</v>
      </c>
      <c r="D164" s="200" t="s">
        <v>353</v>
      </c>
      <c r="E164" s="201" t="s">
        <v>3875</v>
      </c>
      <c r="F164" s="202" t="s">
        <v>4058</v>
      </c>
      <c r="G164" s="203" t="s">
        <v>452</v>
      </c>
      <c r="H164" s="204">
        <v>265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482</v>
      </c>
      <c r="AT164" s="198" t="s">
        <v>353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453</v>
      </c>
      <c r="BM164" s="198" t="s">
        <v>4059</v>
      </c>
    </row>
    <row r="165" s="2" customFormat="1" ht="16.5" customHeight="1">
      <c r="A165" s="34"/>
      <c r="B165" s="185"/>
      <c r="C165" s="186" t="s">
        <v>418</v>
      </c>
      <c r="D165" s="186" t="s">
        <v>319</v>
      </c>
      <c r="E165" s="187" t="s">
        <v>3878</v>
      </c>
      <c r="F165" s="188" t="s">
        <v>510</v>
      </c>
      <c r="G165" s="189" t="s">
        <v>433</v>
      </c>
      <c r="H165" s="190">
        <v>30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4060</v>
      </c>
    </row>
    <row r="166" s="2" customFormat="1" ht="16.5" customHeight="1">
      <c r="A166" s="34"/>
      <c r="B166" s="185"/>
      <c r="C166" s="200" t="s">
        <v>529</v>
      </c>
      <c r="D166" s="200" t="s">
        <v>353</v>
      </c>
      <c r="E166" s="201" t="s">
        <v>3881</v>
      </c>
      <c r="F166" s="202" t="s">
        <v>510</v>
      </c>
      <c r="G166" s="203" t="s">
        <v>433</v>
      </c>
      <c r="H166" s="204">
        <v>30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4061</v>
      </c>
    </row>
    <row r="167" s="2" customFormat="1" ht="16.5" customHeight="1">
      <c r="A167" s="34"/>
      <c r="B167" s="185"/>
      <c r="C167" s="186" t="s">
        <v>780</v>
      </c>
      <c r="D167" s="186" t="s">
        <v>319</v>
      </c>
      <c r="E167" s="187" t="s">
        <v>526</v>
      </c>
      <c r="F167" s="188" t="s">
        <v>527</v>
      </c>
      <c r="G167" s="189" t="s">
        <v>433</v>
      </c>
      <c r="H167" s="190">
        <v>22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4062</v>
      </c>
    </row>
    <row r="168" s="2" customFormat="1" ht="16.5" customHeight="1">
      <c r="A168" s="34"/>
      <c r="B168" s="185"/>
      <c r="C168" s="200" t="s">
        <v>784</v>
      </c>
      <c r="D168" s="200" t="s">
        <v>353</v>
      </c>
      <c r="E168" s="201" t="s">
        <v>530</v>
      </c>
      <c r="F168" s="202" t="s">
        <v>527</v>
      </c>
      <c r="G168" s="203" t="s">
        <v>433</v>
      </c>
      <c r="H168" s="204">
        <v>22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4063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448</v>
      </c>
      <c r="F169" s="174" t="s">
        <v>449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SUM(P170:P177)</f>
        <v>0</v>
      </c>
      <c r="Q169" s="178"/>
      <c r="R169" s="179">
        <f>SUM(R170:R177)</f>
        <v>0.019950000000000002</v>
      </c>
      <c r="S169" s="178"/>
      <c r="T169" s="180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92</v>
      </c>
      <c r="AT169" s="181" t="s">
        <v>74</v>
      </c>
      <c r="AU169" s="181" t="s">
        <v>75</v>
      </c>
      <c r="AY169" s="173" t="s">
        <v>317</v>
      </c>
      <c r="BK169" s="182">
        <f>SUM(BK170:BK177)</f>
        <v>0</v>
      </c>
    </row>
    <row r="170" s="2" customFormat="1" ht="24.15" customHeight="1">
      <c r="A170" s="34"/>
      <c r="B170" s="185"/>
      <c r="C170" s="186" t="s">
        <v>788</v>
      </c>
      <c r="D170" s="186" t="s">
        <v>319</v>
      </c>
      <c r="E170" s="187" t="s">
        <v>4064</v>
      </c>
      <c r="F170" s="188" t="s">
        <v>4065</v>
      </c>
      <c r="G170" s="189" t="s">
        <v>433</v>
      </c>
      <c r="H170" s="190">
        <v>10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453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453</v>
      </c>
      <c r="BM170" s="198" t="s">
        <v>4066</v>
      </c>
    </row>
    <row r="171" s="2" customFormat="1" ht="24.15" customHeight="1">
      <c r="A171" s="34"/>
      <c r="B171" s="185"/>
      <c r="C171" s="186" t="s">
        <v>792</v>
      </c>
      <c r="D171" s="186" t="s">
        <v>319</v>
      </c>
      <c r="E171" s="187" t="s">
        <v>450</v>
      </c>
      <c r="F171" s="188" t="s">
        <v>451</v>
      </c>
      <c r="G171" s="189" t="s">
        <v>452</v>
      </c>
      <c r="H171" s="190">
        <v>95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453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453</v>
      </c>
      <c r="BM171" s="198" t="s">
        <v>4067</v>
      </c>
    </row>
    <row r="172" s="2" customFormat="1" ht="24.15" customHeight="1">
      <c r="A172" s="34"/>
      <c r="B172" s="185"/>
      <c r="C172" s="186" t="s">
        <v>796</v>
      </c>
      <c r="D172" s="186" t="s">
        <v>319</v>
      </c>
      <c r="E172" s="187" t="s">
        <v>455</v>
      </c>
      <c r="F172" s="188" t="s">
        <v>456</v>
      </c>
      <c r="G172" s="189" t="s">
        <v>452</v>
      </c>
      <c r="H172" s="190">
        <v>95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453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453</v>
      </c>
      <c r="BM172" s="198" t="s">
        <v>4068</v>
      </c>
    </row>
    <row r="173" s="2" customFormat="1" ht="16.5" customHeight="1">
      <c r="A173" s="34"/>
      <c r="B173" s="185"/>
      <c r="C173" s="200" t="s">
        <v>800</v>
      </c>
      <c r="D173" s="200" t="s">
        <v>353</v>
      </c>
      <c r="E173" s="201" t="s">
        <v>458</v>
      </c>
      <c r="F173" s="202" t="s">
        <v>459</v>
      </c>
      <c r="G173" s="203" t="s">
        <v>452</v>
      </c>
      <c r="H173" s="204">
        <v>95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0.00021000000000000001</v>
      </c>
      <c r="R173" s="196">
        <f>Q173*H173</f>
        <v>0.019950000000000002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460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460</v>
      </c>
      <c r="BM173" s="198" t="s">
        <v>4069</v>
      </c>
    </row>
    <row r="174" s="2" customFormat="1" ht="24.15" customHeight="1">
      <c r="A174" s="34"/>
      <c r="B174" s="185"/>
      <c r="C174" s="186" t="s">
        <v>804</v>
      </c>
      <c r="D174" s="186" t="s">
        <v>319</v>
      </c>
      <c r="E174" s="187" t="s">
        <v>462</v>
      </c>
      <c r="F174" s="188" t="s">
        <v>463</v>
      </c>
      <c r="G174" s="189" t="s">
        <v>452</v>
      </c>
      <c r="H174" s="190">
        <v>95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453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453</v>
      </c>
      <c r="BM174" s="198" t="s">
        <v>4070</v>
      </c>
    </row>
    <row r="175" s="2" customFormat="1" ht="24.15" customHeight="1">
      <c r="A175" s="34"/>
      <c r="B175" s="185"/>
      <c r="C175" s="186" t="s">
        <v>808</v>
      </c>
      <c r="D175" s="186" t="s">
        <v>319</v>
      </c>
      <c r="E175" s="187" t="s">
        <v>465</v>
      </c>
      <c r="F175" s="188" t="s">
        <v>466</v>
      </c>
      <c r="G175" s="189" t="s">
        <v>322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453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453</v>
      </c>
      <c r="BM175" s="198" t="s">
        <v>4071</v>
      </c>
    </row>
    <row r="176" s="2" customFormat="1" ht="24.15" customHeight="1">
      <c r="A176" s="34"/>
      <c r="B176" s="185"/>
      <c r="C176" s="186" t="s">
        <v>812</v>
      </c>
      <c r="D176" s="186" t="s">
        <v>319</v>
      </c>
      <c r="E176" s="187" t="s">
        <v>468</v>
      </c>
      <c r="F176" s="188" t="s">
        <v>469</v>
      </c>
      <c r="G176" s="189" t="s">
        <v>322</v>
      </c>
      <c r="H176" s="190">
        <v>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453</v>
      </c>
      <c r="AT176" s="198" t="s">
        <v>319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453</v>
      </c>
      <c r="BM176" s="198" t="s">
        <v>4072</v>
      </c>
    </row>
    <row r="177" s="2" customFormat="1" ht="33" customHeight="1">
      <c r="A177" s="34"/>
      <c r="B177" s="185"/>
      <c r="C177" s="186" t="s">
        <v>816</v>
      </c>
      <c r="D177" s="186" t="s">
        <v>319</v>
      </c>
      <c r="E177" s="187" t="s">
        <v>471</v>
      </c>
      <c r="F177" s="188" t="s">
        <v>472</v>
      </c>
      <c r="G177" s="189" t="s">
        <v>375</v>
      </c>
      <c r="H177" s="190">
        <v>35</v>
      </c>
      <c r="I177" s="191"/>
      <c r="J177" s="192">
        <f>ROUND(I177*H177,2)</f>
        <v>0</v>
      </c>
      <c r="K177" s="193"/>
      <c r="L177" s="35"/>
      <c r="M177" s="211" t="s">
        <v>1</v>
      </c>
      <c r="N177" s="212" t="s">
        <v>41</v>
      </c>
      <c r="O177" s="213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453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453</v>
      </c>
      <c r="BM177" s="198" t="s">
        <v>4073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8:K17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3743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3901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4074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ROUND((SUM(BE130:BE181)),  2)</f>
        <v>0</v>
      </c>
      <c r="G37" s="138"/>
      <c r="H37" s="138"/>
      <c r="I37" s="139">
        <v>0.20000000000000001</v>
      </c>
      <c r="J37" s="137">
        <f>ROUND(((SUM(BE130:BE181))*I37),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ROUND((SUM(BF130:BF181)),  2)</f>
        <v>0</v>
      </c>
      <c r="G38" s="138"/>
      <c r="H38" s="138"/>
      <c r="I38" s="139">
        <v>0.20000000000000001</v>
      </c>
      <c r="J38" s="137">
        <f>ROUND(((SUM(BF130:BF181))*I38),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ROUND((SUM(BG130:BG181)),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ROUND((SUM(BH130:BH181)),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ROUND((SUM(BI130:BI181)),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3743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3901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SO-4.4_ZTI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J132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2315</v>
      </c>
      <c r="E103" s="159"/>
      <c r="F103" s="159"/>
      <c r="G103" s="159"/>
      <c r="H103" s="159"/>
      <c r="I103" s="159"/>
      <c r="J103" s="160">
        <f>J147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2636</v>
      </c>
      <c r="E104" s="159"/>
      <c r="F104" s="159"/>
      <c r="G104" s="159"/>
      <c r="H104" s="159"/>
      <c r="I104" s="159"/>
      <c r="J104" s="160">
        <f>J176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423</v>
      </c>
      <c r="E105" s="155"/>
      <c r="F105" s="155"/>
      <c r="G105" s="155"/>
      <c r="H105" s="155"/>
      <c r="I105" s="155"/>
      <c r="J105" s="156">
        <f>J178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4075</v>
      </c>
      <c r="E106" s="159"/>
      <c r="F106" s="159"/>
      <c r="G106" s="159"/>
      <c r="H106" s="159"/>
      <c r="I106" s="159"/>
      <c r="J106" s="160">
        <f>J179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1" customFormat="1" ht="16.5" customHeight="1">
      <c r="B118" s="18"/>
      <c r="E118" s="131" t="s">
        <v>3743</v>
      </c>
      <c r="F118" s="1"/>
      <c r="G118" s="1"/>
      <c r="H118" s="1"/>
      <c r="L118" s="18"/>
    </row>
    <row r="119" s="1" customFormat="1" ht="12" customHeight="1">
      <c r="B119" s="18"/>
      <c r="C119" s="28" t="s">
        <v>289</v>
      </c>
      <c r="L119" s="18"/>
    </row>
    <row r="120" s="2" customFormat="1" ht="16.5" customHeight="1">
      <c r="A120" s="34"/>
      <c r="B120" s="35"/>
      <c r="C120" s="34"/>
      <c r="D120" s="34"/>
      <c r="E120" s="132" t="s">
        <v>3901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291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SO-4.4_ZTI - Zdravotechnická inštalácia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okrajová časť obce Bojná</v>
      </c>
      <c r="G124" s="34"/>
      <c r="H124" s="34"/>
      <c r="I124" s="28" t="s">
        <v>21</v>
      </c>
      <c r="J124" s="70" t="str">
        <f>IF(J16="","",J16)</f>
        <v>19. 6. 2024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E19</f>
        <v>Obec Bojná, 201 Bojná, 956 01 Bojná</v>
      </c>
      <c r="G126" s="34"/>
      <c r="H126" s="34"/>
      <c r="I126" s="28" t="s">
        <v>29</v>
      </c>
      <c r="J126" s="32" t="str">
        <f>E25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304</v>
      </c>
      <c r="D129" s="164" t="s">
        <v>60</v>
      </c>
      <c r="E129" s="164" t="s">
        <v>56</v>
      </c>
      <c r="F129" s="164" t="s">
        <v>57</v>
      </c>
      <c r="G129" s="164" t="s">
        <v>305</v>
      </c>
      <c r="H129" s="164" t="s">
        <v>306</v>
      </c>
      <c r="I129" s="164" t="s">
        <v>307</v>
      </c>
      <c r="J129" s="165" t="s">
        <v>295</v>
      </c>
      <c r="K129" s="166" t="s">
        <v>308</v>
      </c>
      <c r="L129" s="167"/>
      <c r="M129" s="87" t="s">
        <v>1</v>
      </c>
      <c r="N129" s="88" t="s">
        <v>39</v>
      </c>
      <c r="O129" s="88" t="s">
        <v>309</v>
      </c>
      <c r="P129" s="88" t="s">
        <v>310</v>
      </c>
      <c r="Q129" s="88" t="s">
        <v>311</v>
      </c>
      <c r="R129" s="88" t="s">
        <v>312</v>
      </c>
      <c r="S129" s="88" t="s">
        <v>313</v>
      </c>
      <c r="T129" s="89" t="s">
        <v>314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296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P131+P178</f>
        <v>0</v>
      </c>
      <c r="Q130" s="91"/>
      <c r="R130" s="169">
        <f>R131+R178</f>
        <v>48.591657399999995</v>
      </c>
      <c r="S130" s="91"/>
      <c r="T130" s="170">
        <f>T131+T178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297</v>
      </c>
      <c r="BK130" s="171">
        <f>BK131+BK178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315</v>
      </c>
      <c r="F131" s="174" t="s">
        <v>316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P132+P147+P176</f>
        <v>0</v>
      </c>
      <c r="Q131" s="178"/>
      <c r="R131" s="179">
        <f>R132+R147+R176</f>
        <v>48.563029779999994</v>
      </c>
      <c r="S131" s="178"/>
      <c r="T131" s="180">
        <f>T132+T147+T176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317</v>
      </c>
      <c r="BK131" s="182">
        <f>BK132+BK147+BK176</f>
        <v>0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82</v>
      </c>
      <c r="F132" s="183" t="s">
        <v>2637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SUM(P133:P146)</f>
        <v>0</v>
      </c>
      <c r="Q132" s="178"/>
      <c r="R132" s="179">
        <f>SUM(R133:R146)</f>
        <v>29.431999999999999</v>
      </c>
      <c r="S132" s="178"/>
      <c r="T132" s="180">
        <f>SUM(T133:T146)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317</v>
      </c>
      <c r="BK132" s="182">
        <f>SUM(BK133:BK146)</f>
        <v>0</v>
      </c>
    </row>
    <row r="133" s="2" customFormat="1" ht="21.75" customHeight="1">
      <c r="A133" s="34"/>
      <c r="B133" s="185"/>
      <c r="C133" s="186" t="s">
        <v>82</v>
      </c>
      <c r="D133" s="186" t="s">
        <v>319</v>
      </c>
      <c r="E133" s="187" t="s">
        <v>2894</v>
      </c>
      <c r="F133" s="188" t="s">
        <v>2895</v>
      </c>
      <c r="G133" s="189" t="s">
        <v>322</v>
      </c>
      <c r="H133" s="190">
        <v>58.353000000000002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4076</v>
      </c>
    </row>
    <row r="134" s="2" customFormat="1" ht="24.15" customHeight="1">
      <c r="A134" s="34"/>
      <c r="B134" s="185"/>
      <c r="C134" s="186" t="s">
        <v>87</v>
      </c>
      <c r="D134" s="186" t="s">
        <v>319</v>
      </c>
      <c r="E134" s="187" t="s">
        <v>2644</v>
      </c>
      <c r="F134" s="188" t="s">
        <v>2645</v>
      </c>
      <c r="G134" s="189" t="s">
        <v>322</v>
      </c>
      <c r="H134" s="190">
        <v>29.177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4077</v>
      </c>
    </row>
    <row r="135" s="2" customFormat="1" ht="21.75" customHeight="1">
      <c r="A135" s="34"/>
      <c r="B135" s="185"/>
      <c r="C135" s="186" t="s">
        <v>92</v>
      </c>
      <c r="D135" s="186" t="s">
        <v>319</v>
      </c>
      <c r="E135" s="187" t="s">
        <v>2752</v>
      </c>
      <c r="F135" s="188" t="s">
        <v>2753</v>
      </c>
      <c r="G135" s="189" t="s">
        <v>322</v>
      </c>
      <c r="H135" s="190">
        <v>116.84699999999999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4078</v>
      </c>
    </row>
    <row r="136" s="2" customFormat="1" ht="37.8" customHeight="1">
      <c r="A136" s="34"/>
      <c r="B136" s="185"/>
      <c r="C136" s="186" t="s">
        <v>259</v>
      </c>
      <c r="D136" s="186" t="s">
        <v>319</v>
      </c>
      <c r="E136" s="187" t="s">
        <v>2755</v>
      </c>
      <c r="F136" s="188" t="s">
        <v>2756</v>
      </c>
      <c r="G136" s="189" t="s">
        <v>322</v>
      </c>
      <c r="H136" s="190">
        <v>58.423999999999999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4079</v>
      </c>
    </row>
    <row r="137" s="2" customFormat="1" ht="24.15" customHeight="1">
      <c r="A137" s="34"/>
      <c r="B137" s="185"/>
      <c r="C137" s="186" t="s">
        <v>262</v>
      </c>
      <c r="D137" s="186" t="s">
        <v>319</v>
      </c>
      <c r="E137" s="187" t="s">
        <v>4080</v>
      </c>
      <c r="F137" s="188" t="s">
        <v>4081</v>
      </c>
      <c r="G137" s="189" t="s">
        <v>322</v>
      </c>
      <c r="H137" s="190">
        <v>175.19999999999999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4082</v>
      </c>
    </row>
    <row r="138" s="2" customFormat="1" ht="33" customHeight="1">
      <c r="A138" s="34"/>
      <c r="B138" s="185"/>
      <c r="C138" s="186" t="s">
        <v>265</v>
      </c>
      <c r="D138" s="186" t="s">
        <v>319</v>
      </c>
      <c r="E138" s="187" t="s">
        <v>2906</v>
      </c>
      <c r="F138" s="188" t="s">
        <v>2907</v>
      </c>
      <c r="G138" s="189" t="s">
        <v>322</v>
      </c>
      <c r="H138" s="190">
        <v>64.319999999999993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4083</v>
      </c>
    </row>
    <row r="139" s="2" customFormat="1" ht="37.8" customHeight="1">
      <c r="A139" s="34"/>
      <c r="B139" s="185"/>
      <c r="C139" s="186" t="s">
        <v>268</v>
      </c>
      <c r="D139" s="186" t="s">
        <v>319</v>
      </c>
      <c r="E139" s="187" t="s">
        <v>2909</v>
      </c>
      <c r="F139" s="188" t="s">
        <v>2910</v>
      </c>
      <c r="G139" s="189" t="s">
        <v>322</v>
      </c>
      <c r="H139" s="190">
        <v>64.319999999999993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4084</v>
      </c>
    </row>
    <row r="140" s="2" customFormat="1" ht="21.75" customHeight="1">
      <c r="A140" s="34"/>
      <c r="B140" s="185"/>
      <c r="C140" s="186" t="s">
        <v>271</v>
      </c>
      <c r="D140" s="186" t="s">
        <v>319</v>
      </c>
      <c r="E140" s="187" t="s">
        <v>4085</v>
      </c>
      <c r="F140" s="188" t="s">
        <v>4086</v>
      </c>
      <c r="G140" s="189" t="s">
        <v>322</v>
      </c>
      <c r="H140" s="190">
        <v>64.319999999999993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4087</v>
      </c>
    </row>
    <row r="141" s="2" customFormat="1" ht="24.15" customHeight="1">
      <c r="A141" s="34"/>
      <c r="B141" s="185"/>
      <c r="C141" s="186" t="s">
        <v>274</v>
      </c>
      <c r="D141" s="186" t="s">
        <v>319</v>
      </c>
      <c r="E141" s="187" t="s">
        <v>2656</v>
      </c>
      <c r="F141" s="188" t="s">
        <v>2657</v>
      </c>
      <c r="G141" s="189" t="s">
        <v>322</v>
      </c>
      <c r="H141" s="190">
        <v>64.319999999999993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4088</v>
      </c>
    </row>
    <row r="142" s="2" customFormat="1" ht="16.5" customHeight="1">
      <c r="A142" s="34"/>
      <c r="B142" s="185"/>
      <c r="C142" s="186" t="s">
        <v>277</v>
      </c>
      <c r="D142" s="186" t="s">
        <v>319</v>
      </c>
      <c r="E142" s="187" t="s">
        <v>4089</v>
      </c>
      <c r="F142" s="188" t="s">
        <v>4090</v>
      </c>
      <c r="G142" s="189" t="s">
        <v>322</v>
      </c>
      <c r="H142" s="190">
        <v>64.319999999999993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4091</v>
      </c>
    </row>
    <row r="143" s="2" customFormat="1" ht="24.15" customHeight="1">
      <c r="A143" s="34"/>
      <c r="B143" s="185"/>
      <c r="C143" s="186" t="s">
        <v>280</v>
      </c>
      <c r="D143" s="186" t="s">
        <v>319</v>
      </c>
      <c r="E143" s="187" t="s">
        <v>2662</v>
      </c>
      <c r="F143" s="188" t="s">
        <v>4092</v>
      </c>
      <c r="G143" s="189" t="s">
        <v>356</v>
      </c>
      <c r="H143" s="190">
        <v>96.480000000000004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4093</v>
      </c>
    </row>
    <row r="144" s="2" customFormat="1" ht="24.15" customHeight="1">
      <c r="A144" s="34"/>
      <c r="B144" s="185"/>
      <c r="C144" s="186" t="s">
        <v>358</v>
      </c>
      <c r="D144" s="186" t="s">
        <v>319</v>
      </c>
      <c r="E144" s="187" t="s">
        <v>2760</v>
      </c>
      <c r="F144" s="188" t="s">
        <v>2761</v>
      </c>
      <c r="G144" s="189" t="s">
        <v>322</v>
      </c>
      <c r="H144" s="190">
        <v>56.276000000000003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4094</v>
      </c>
    </row>
    <row r="145" s="2" customFormat="1" ht="24.15" customHeight="1">
      <c r="A145" s="34"/>
      <c r="B145" s="185"/>
      <c r="C145" s="186" t="s">
        <v>362</v>
      </c>
      <c r="D145" s="186" t="s">
        <v>319</v>
      </c>
      <c r="E145" s="187" t="s">
        <v>4095</v>
      </c>
      <c r="F145" s="188" t="s">
        <v>4096</v>
      </c>
      <c r="G145" s="189" t="s">
        <v>322</v>
      </c>
      <c r="H145" s="190">
        <v>38.948999999999998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4097</v>
      </c>
    </row>
    <row r="146" s="2" customFormat="1" ht="16.5" customHeight="1">
      <c r="A146" s="34"/>
      <c r="B146" s="185"/>
      <c r="C146" s="200" t="s">
        <v>364</v>
      </c>
      <c r="D146" s="200" t="s">
        <v>353</v>
      </c>
      <c r="E146" s="201" t="s">
        <v>4098</v>
      </c>
      <c r="F146" s="202" t="s">
        <v>4099</v>
      </c>
      <c r="G146" s="203" t="s">
        <v>356</v>
      </c>
      <c r="H146" s="204">
        <v>29.431999999999999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1</v>
      </c>
      <c r="R146" s="196">
        <f>Q146*H146</f>
        <v>29.431999999999999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4100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271</v>
      </c>
      <c r="F147" s="183" t="s">
        <v>2321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SUM(P148:P175)</f>
        <v>0</v>
      </c>
      <c r="Q147" s="178"/>
      <c r="R147" s="179">
        <f>SUM(R148:R175)</f>
        <v>19.131029779999999</v>
      </c>
      <c r="S147" s="178"/>
      <c r="T147" s="180">
        <f>SUM(T148:T175)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82</v>
      </c>
      <c r="AY147" s="173" t="s">
        <v>317</v>
      </c>
      <c r="BK147" s="182">
        <f>SUM(BK148:BK175)</f>
        <v>0</v>
      </c>
    </row>
    <row r="148" s="2" customFormat="1" ht="33" customHeight="1">
      <c r="A148" s="34"/>
      <c r="B148" s="185"/>
      <c r="C148" s="186" t="s">
        <v>368</v>
      </c>
      <c r="D148" s="186" t="s">
        <v>319</v>
      </c>
      <c r="E148" s="187" t="s">
        <v>4101</v>
      </c>
      <c r="F148" s="188" t="s">
        <v>4102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4103</v>
      </c>
    </row>
    <row r="149" s="2" customFormat="1" ht="24.15" customHeight="1">
      <c r="A149" s="34"/>
      <c r="B149" s="185"/>
      <c r="C149" s="200" t="s">
        <v>372</v>
      </c>
      <c r="D149" s="200" t="s">
        <v>353</v>
      </c>
      <c r="E149" s="201" t="s">
        <v>4104</v>
      </c>
      <c r="F149" s="202" t="s">
        <v>4105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13.5</v>
      </c>
      <c r="R149" s="196">
        <f>Q149*H149</f>
        <v>13.5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4106</v>
      </c>
    </row>
    <row r="150" s="2" customFormat="1" ht="24.15" customHeight="1">
      <c r="A150" s="34"/>
      <c r="B150" s="185"/>
      <c r="C150" s="186" t="s">
        <v>377</v>
      </c>
      <c r="D150" s="186" t="s">
        <v>319</v>
      </c>
      <c r="E150" s="187" t="s">
        <v>2420</v>
      </c>
      <c r="F150" s="188" t="s">
        <v>2421</v>
      </c>
      <c r="G150" s="189" t="s">
        <v>452</v>
      </c>
      <c r="H150" s="190">
        <v>111.542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372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372</v>
      </c>
      <c r="BM150" s="198" t="s">
        <v>4107</v>
      </c>
    </row>
    <row r="151" s="2" customFormat="1" ht="24.15" customHeight="1">
      <c r="A151" s="34"/>
      <c r="B151" s="185"/>
      <c r="C151" s="186" t="s">
        <v>383</v>
      </c>
      <c r="D151" s="186" t="s">
        <v>319</v>
      </c>
      <c r="E151" s="187" t="s">
        <v>4108</v>
      </c>
      <c r="F151" s="188" t="s">
        <v>4109</v>
      </c>
      <c r="G151" s="189" t="s">
        <v>452</v>
      </c>
      <c r="H151" s="190">
        <v>24.780000000000001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372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372</v>
      </c>
      <c r="BM151" s="198" t="s">
        <v>4110</v>
      </c>
    </row>
    <row r="152" s="2" customFormat="1" ht="24.15" customHeight="1">
      <c r="A152" s="34"/>
      <c r="B152" s="185"/>
      <c r="C152" s="186" t="s">
        <v>385</v>
      </c>
      <c r="D152" s="186" t="s">
        <v>319</v>
      </c>
      <c r="E152" s="187" t="s">
        <v>4111</v>
      </c>
      <c r="F152" s="188" t="s">
        <v>2336</v>
      </c>
      <c r="G152" s="189" t="s">
        <v>452</v>
      </c>
      <c r="H152" s="190">
        <v>111.542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1.0000000000000001E-05</v>
      </c>
      <c r="R152" s="196">
        <f>Q152*H152</f>
        <v>0.0011154200000000002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4112</v>
      </c>
    </row>
    <row r="153" s="2" customFormat="1" ht="24.15" customHeight="1">
      <c r="A153" s="34"/>
      <c r="B153" s="185"/>
      <c r="C153" s="200" t="s">
        <v>7</v>
      </c>
      <c r="D153" s="200" t="s">
        <v>353</v>
      </c>
      <c r="E153" s="201" t="s">
        <v>4113</v>
      </c>
      <c r="F153" s="202" t="s">
        <v>4114</v>
      </c>
      <c r="G153" s="203" t="s">
        <v>452</v>
      </c>
      <c r="H153" s="204">
        <v>111.542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0.0070000000000000001</v>
      </c>
      <c r="R153" s="196">
        <f>Q153*H153</f>
        <v>0.78079399999999999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4115</v>
      </c>
    </row>
    <row r="154" s="2" customFormat="1" ht="24.15" customHeight="1">
      <c r="A154" s="34"/>
      <c r="B154" s="185"/>
      <c r="C154" s="186" t="s">
        <v>388</v>
      </c>
      <c r="D154" s="186" t="s">
        <v>319</v>
      </c>
      <c r="E154" s="187" t="s">
        <v>4116</v>
      </c>
      <c r="F154" s="188" t="s">
        <v>4117</v>
      </c>
      <c r="G154" s="189" t="s">
        <v>452</v>
      </c>
      <c r="H154" s="190">
        <v>24.780000000000001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1.0000000000000001E-05</v>
      </c>
      <c r="R154" s="196">
        <f>Q154*H154</f>
        <v>0.00024780000000000001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4118</v>
      </c>
    </row>
    <row r="155" s="2" customFormat="1" ht="24.15" customHeight="1">
      <c r="A155" s="34"/>
      <c r="B155" s="185"/>
      <c r="C155" s="200" t="s">
        <v>392</v>
      </c>
      <c r="D155" s="200" t="s">
        <v>353</v>
      </c>
      <c r="E155" s="201" t="s">
        <v>4119</v>
      </c>
      <c r="F155" s="202" t="s">
        <v>4120</v>
      </c>
      <c r="G155" s="203" t="s">
        <v>433</v>
      </c>
      <c r="H155" s="204">
        <v>4.7199999999999998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0.021090000000000001</v>
      </c>
      <c r="R155" s="196">
        <f>Q155*H155</f>
        <v>0.099544800000000003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4121</v>
      </c>
    </row>
    <row r="156" s="2" customFormat="1" ht="16.5" customHeight="1">
      <c r="A156" s="34"/>
      <c r="B156" s="185"/>
      <c r="C156" s="186" t="s">
        <v>396</v>
      </c>
      <c r="D156" s="186" t="s">
        <v>319</v>
      </c>
      <c r="E156" s="187" t="s">
        <v>4122</v>
      </c>
      <c r="F156" s="188" t="s">
        <v>2349</v>
      </c>
      <c r="G156" s="189" t="s">
        <v>433</v>
      </c>
      <c r="H156" s="190">
        <v>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4.0000000000000003E-05</v>
      </c>
      <c r="R156" s="196">
        <f>Q156*H156</f>
        <v>0.00020000000000000001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4123</v>
      </c>
    </row>
    <row r="157" s="2" customFormat="1" ht="21.75" customHeight="1">
      <c r="A157" s="34"/>
      <c r="B157" s="185"/>
      <c r="C157" s="200" t="s">
        <v>398</v>
      </c>
      <c r="D157" s="200" t="s">
        <v>353</v>
      </c>
      <c r="E157" s="201" t="s">
        <v>4124</v>
      </c>
      <c r="F157" s="202" t="s">
        <v>4125</v>
      </c>
      <c r="G157" s="203" t="s">
        <v>433</v>
      </c>
      <c r="H157" s="204">
        <v>5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0.00040000000000000002</v>
      </c>
      <c r="R157" s="196">
        <f>Q157*H157</f>
        <v>0.002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4126</v>
      </c>
    </row>
    <row r="158" s="2" customFormat="1" ht="16.5" customHeight="1">
      <c r="A158" s="34"/>
      <c r="B158" s="185"/>
      <c r="C158" s="186" t="s">
        <v>402</v>
      </c>
      <c r="D158" s="186" t="s">
        <v>319</v>
      </c>
      <c r="E158" s="187" t="s">
        <v>2354</v>
      </c>
      <c r="F158" s="188" t="s">
        <v>2355</v>
      </c>
      <c r="G158" s="189" t="s">
        <v>433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4.3999999999999999E-05</v>
      </c>
      <c r="R158" s="196">
        <f>Q158*H158</f>
        <v>4.3999999999999999E-05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4127</v>
      </c>
    </row>
    <row r="159" s="2" customFormat="1" ht="24.15" customHeight="1">
      <c r="A159" s="34"/>
      <c r="B159" s="185"/>
      <c r="C159" s="200" t="s">
        <v>408</v>
      </c>
      <c r="D159" s="200" t="s">
        <v>353</v>
      </c>
      <c r="E159" s="201" t="s">
        <v>3630</v>
      </c>
      <c r="F159" s="202" t="s">
        <v>3631</v>
      </c>
      <c r="G159" s="203" t="s">
        <v>433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0.00080999999999999996</v>
      </c>
      <c r="R159" s="196">
        <f>Q159*H159</f>
        <v>0.00080999999999999996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4128</v>
      </c>
    </row>
    <row r="160" s="2" customFormat="1" ht="16.5" customHeight="1">
      <c r="A160" s="34"/>
      <c r="B160" s="185"/>
      <c r="C160" s="186" t="s">
        <v>410</v>
      </c>
      <c r="D160" s="186" t="s">
        <v>319</v>
      </c>
      <c r="E160" s="187" t="s">
        <v>4129</v>
      </c>
      <c r="F160" s="188" t="s">
        <v>4130</v>
      </c>
      <c r="G160" s="189" t="s">
        <v>433</v>
      </c>
      <c r="H160" s="190">
        <v>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6.9999999999999994E-05</v>
      </c>
      <c r="R160" s="196">
        <f>Q160*H160</f>
        <v>0.00013999999999999999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4131</v>
      </c>
    </row>
    <row r="161" s="2" customFormat="1" ht="24.15" customHeight="1">
      <c r="A161" s="34"/>
      <c r="B161" s="185"/>
      <c r="C161" s="200" t="s">
        <v>412</v>
      </c>
      <c r="D161" s="200" t="s">
        <v>353</v>
      </c>
      <c r="E161" s="201" t="s">
        <v>4132</v>
      </c>
      <c r="F161" s="202" t="s">
        <v>4133</v>
      </c>
      <c r="G161" s="203" t="s">
        <v>433</v>
      </c>
      <c r="H161" s="204">
        <v>2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0.0019400000000000001</v>
      </c>
      <c r="R161" s="196">
        <f>Q161*H161</f>
        <v>0.0038800000000000002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4134</v>
      </c>
    </row>
    <row r="162" s="2" customFormat="1" ht="24.15" customHeight="1">
      <c r="A162" s="34"/>
      <c r="B162" s="185"/>
      <c r="C162" s="186" t="s">
        <v>414</v>
      </c>
      <c r="D162" s="186" t="s">
        <v>319</v>
      </c>
      <c r="E162" s="187" t="s">
        <v>4135</v>
      </c>
      <c r="F162" s="188" t="s">
        <v>4136</v>
      </c>
      <c r="G162" s="189" t="s">
        <v>433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4137</v>
      </c>
    </row>
    <row r="163" s="2" customFormat="1" ht="16.5" customHeight="1">
      <c r="A163" s="34"/>
      <c r="B163" s="185"/>
      <c r="C163" s="200" t="s">
        <v>416</v>
      </c>
      <c r="D163" s="200" t="s">
        <v>353</v>
      </c>
      <c r="E163" s="201" t="s">
        <v>4138</v>
      </c>
      <c r="F163" s="202" t="s">
        <v>4139</v>
      </c>
      <c r="G163" s="203" t="s">
        <v>433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0.0070000000000000001</v>
      </c>
      <c r="R163" s="196">
        <f>Q163*H163</f>
        <v>0.0070000000000000001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4140</v>
      </c>
    </row>
    <row r="164" s="2" customFormat="1">
      <c r="A164" s="34"/>
      <c r="B164" s="35"/>
      <c r="C164" s="34"/>
      <c r="D164" s="216" t="s">
        <v>484</v>
      </c>
      <c r="E164" s="34"/>
      <c r="F164" s="217" t="s">
        <v>4141</v>
      </c>
      <c r="G164" s="34"/>
      <c r="H164" s="34"/>
      <c r="I164" s="218"/>
      <c r="J164" s="34"/>
      <c r="K164" s="34"/>
      <c r="L164" s="35"/>
      <c r="M164" s="219"/>
      <c r="N164" s="220"/>
      <c r="O164" s="78"/>
      <c r="P164" s="78"/>
      <c r="Q164" s="78"/>
      <c r="R164" s="78"/>
      <c r="S164" s="78"/>
      <c r="T164" s="79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T164" s="15" t="s">
        <v>484</v>
      </c>
      <c r="AU164" s="15" t="s">
        <v>87</v>
      </c>
    </row>
    <row r="165" s="2" customFormat="1" ht="16.5" customHeight="1">
      <c r="A165" s="34"/>
      <c r="B165" s="185"/>
      <c r="C165" s="186" t="s">
        <v>418</v>
      </c>
      <c r="D165" s="186" t="s">
        <v>319</v>
      </c>
      <c r="E165" s="187" t="s">
        <v>4142</v>
      </c>
      <c r="F165" s="188" t="s">
        <v>4143</v>
      </c>
      <c r="G165" s="189" t="s">
        <v>433</v>
      </c>
      <c r="H165" s="190">
        <v>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3.0000000000000001E-05</v>
      </c>
      <c r="R165" s="196">
        <f>Q165*H165</f>
        <v>0.00012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4144</v>
      </c>
    </row>
    <row r="166" s="2" customFormat="1" ht="16.5" customHeight="1">
      <c r="A166" s="34"/>
      <c r="B166" s="185"/>
      <c r="C166" s="200" t="s">
        <v>529</v>
      </c>
      <c r="D166" s="200" t="s">
        <v>353</v>
      </c>
      <c r="E166" s="201" t="s">
        <v>4145</v>
      </c>
      <c r="F166" s="202" t="s">
        <v>4146</v>
      </c>
      <c r="G166" s="203" t="s">
        <v>433</v>
      </c>
      <c r="H166" s="204">
        <v>3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4147</v>
      </c>
    </row>
    <row r="167" s="2" customFormat="1">
      <c r="A167" s="34"/>
      <c r="B167" s="35"/>
      <c r="C167" s="34"/>
      <c r="D167" s="216" t="s">
        <v>484</v>
      </c>
      <c r="E167" s="34"/>
      <c r="F167" s="217" t="s">
        <v>4148</v>
      </c>
      <c r="G167" s="34"/>
      <c r="H167" s="34"/>
      <c r="I167" s="218"/>
      <c r="J167" s="34"/>
      <c r="K167" s="34"/>
      <c r="L167" s="35"/>
      <c r="M167" s="219"/>
      <c r="N167" s="220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484</v>
      </c>
      <c r="AU167" s="15" t="s">
        <v>87</v>
      </c>
    </row>
    <row r="168" s="2" customFormat="1" ht="24.15" customHeight="1">
      <c r="A168" s="34"/>
      <c r="B168" s="185"/>
      <c r="C168" s="200" t="s">
        <v>780</v>
      </c>
      <c r="D168" s="200" t="s">
        <v>353</v>
      </c>
      <c r="E168" s="201" t="s">
        <v>4149</v>
      </c>
      <c r="F168" s="202" t="s">
        <v>4150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4151</v>
      </c>
    </row>
    <row r="169" s="2" customFormat="1">
      <c r="A169" s="34"/>
      <c r="B169" s="35"/>
      <c r="C169" s="34"/>
      <c r="D169" s="216" t="s">
        <v>484</v>
      </c>
      <c r="E169" s="34"/>
      <c r="F169" s="217" t="s">
        <v>4148</v>
      </c>
      <c r="G169" s="34"/>
      <c r="H169" s="34"/>
      <c r="I169" s="218"/>
      <c r="J169" s="34"/>
      <c r="K169" s="34"/>
      <c r="L169" s="35"/>
      <c r="M169" s="219"/>
      <c r="N169" s="220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484</v>
      </c>
      <c r="AU169" s="15" t="s">
        <v>87</v>
      </c>
    </row>
    <row r="170" s="2" customFormat="1" ht="24.15" customHeight="1">
      <c r="A170" s="34"/>
      <c r="B170" s="185"/>
      <c r="C170" s="186" t="s">
        <v>784</v>
      </c>
      <c r="D170" s="186" t="s">
        <v>319</v>
      </c>
      <c r="E170" s="187" t="s">
        <v>4152</v>
      </c>
      <c r="F170" s="188" t="s">
        <v>4153</v>
      </c>
      <c r="G170" s="189" t="s">
        <v>433</v>
      </c>
      <c r="H170" s="190">
        <v>6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0.34098800000000001</v>
      </c>
      <c r="R170" s="196">
        <f>Q170*H170</f>
        <v>2.045928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4154</v>
      </c>
    </row>
    <row r="171" s="2" customFormat="1" ht="16.5" customHeight="1">
      <c r="A171" s="34"/>
      <c r="B171" s="185"/>
      <c r="C171" s="200" t="s">
        <v>788</v>
      </c>
      <c r="D171" s="200" t="s">
        <v>353</v>
      </c>
      <c r="E171" s="201" t="s">
        <v>3935</v>
      </c>
      <c r="F171" s="202" t="s">
        <v>4155</v>
      </c>
      <c r="G171" s="203" t="s">
        <v>433</v>
      </c>
      <c r="H171" s="204">
        <v>6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0.065000000000000002</v>
      </c>
      <c r="R171" s="196">
        <f>Q171*H171</f>
        <v>0.39000000000000001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4156</v>
      </c>
    </row>
    <row r="172" s="2" customFormat="1" ht="16.5" customHeight="1">
      <c r="A172" s="34"/>
      <c r="B172" s="185"/>
      <c r="C172" s="186" t="s">
        <v>792</v>
      </c>
      <c r="D172" s="186" t="s">
        <v>319</v>
      </c>
      <c r="E172" s="187" t="s">
        <v>4157</v>
      </c>
      <c r="F172" s="188" t="s">
        <v>4158</v>
      </c>
      <c r="G172" s="189" t="s">
        <v>2505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4159</v>
      </c>
    </row>
    <row r="173" s="2" customFormat="1" ht="16.5" customHeight="1">
      <c r="A173" s="34"/>
      <c r="B173" s="185"/>
      <c r="C173" s="200" t="s">
        <v>796</v>
      </c>
      <c r="D173" s="200" t="s">
        <v>353</v>
      </c>
      <c r="E173" s="201" t="s">
        <v>4160</v>
      </c>
      <c r="F173" s="202" t="s">
        <v>4161</v>
      </c>
      <c r="G173" s="203" t="s">
        <v>440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0.0093399999999999993</v>
      </c>
      <c r="R173" s="196">
        <f>Q173*H173</f>
        <v>0.0093399999999999993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4162</v>
      </c>
    </row>
    <row r="174" s="2" customFormat="1" ht="16.5" customHeight="1">
      <c r="A174" s="34"/>
      <c r="B174" s="185"/>
      <c r="C174" s="200" t="s">
        <v>800</v>
      </c>
      <c r="D174" s="200" t="s">
        <v>353</v>
      </c>
      <c r="E174" s="201" t="s">
        <v>4163</v>
      </c>
      <c r="F174" s="202" t="s">
        <v>4164</v>
      </c>
      <c r="G174" s="203" t="s">
        <v>375</v>
      </c>
      <c r="H174" s="204">
        <v>244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0.0093399999999999993</v>
      </c>
      <c r="R174" s="196">
        <f>Q174*H174</f>
        <v>2.2789599999999997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271</v>
      </c>
      <c r="AT174" s="198" t="s">
        <v>353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4165</v>
      </c>
    </row>
    <row r="175" s="2" customFormat="1" ht="16.5" customHeight="1">
      <c r="A175" s="34"/>
      <c r="B175" s="185"/>
      <c r="C175" s="186" t="s">
        <v>804</v>
      </c>
      <c r="D175" s="186" t="s">
        <v>319</v>
      </c>
      <c r="E175" s="187" t="s">
        <v>4166</v>
      </c>
      <c r="F175" s="188" t="s">
        <v>4167</v>
      </c>
      <c r="G175" s="189" t="s">
        <v>452</v>
      </c>
      <c r="H175" s="190">
        <v>136.322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8.0000000000000007E-05</v>
      </c>
      <c r="R175" s="196">
        <f>Q175*H175</f>
        <v>0.010905760000000001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4168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589</v>
      </c>
      <c r="F176" s="183" t="s">
        <v>2741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P177</f>
        <v>0</v>
      </c>
      <c r="Q176" s="178"/>
      <c r="R176" s="179">
        <f>R177</f>
        <v>0</v>
      </c>
      <c r="S176" s="178"/>
      <c r="T176" s="180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82</v>
      </c>
      <c r="AT176" s="181" t="s">
        <v>74</v>
      </c>
      <c r="AU176" s="181" t="s">
        <v>82</v>
      </c>
      <c r="AY176" s="173" t="s">
        <v>317</v>
      </c>
      <c r="BK176" s="182">
        <f>BK177</f>
        <v>0</v>
      </c>
    </row>
    <row r="177" s="2" customFormat="1" ht="33" customHeight="1">
      <c r="A177" s="34"/>
      <c r="B177" s="185"/>
      <c r="C177" s="186" t="s">
        <v>808</v>
      </c>
      <c r="D177" s="186" t="s">
        <v>319</v>
      </c>
      <c r="E177" s="187" t="s">
        <v>3636</v>
      </c>
      <c r="F177" s="188" t="s">
        <v>2370</v>
      </c>
      <c r="G177" s="189" t="s">
        <v>356</v>
      </c>
      <c r="H177" s="190">
        <v>48.563000000000002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4169</v>
      </c>
    </row>
    <row r="178" s="12" customFormat="1" ht="25.92" customHeight="1">
      <c r="A178" s="12"/>
      <c r="B178" s="172"/>
      <c r="C178" s="12"/>
      <c r="D178" s="173" t="s">
        <v>74</v>
      </c>
      <c r="E178" s="174" t="s">
        <v>353</v>
      </c>
      <c r="F178" s="174" t="s">
        <v>474</v>
      </c>
      <c r="G178" s="12"/>
      <c r="H178" s="12"/>
      <c r="I178" s="175"/>
      <c r="J178" s="176">
        <f>BK178</f>
        <v>0</v>
      </c>
      <c r="K178" s="12"/>
      <c r="L178" s="172"/>
      <c r="M178" s="177"/>
      <c r="N178" s="178"/>
      <c r="O178" s="178"/>
      <c r="P178" s="179">
        <f>P179</f>
        <v>0</v>
      </c>
      <c r="Q178" s="178"/>
      <c r="R178" s="179">
        <f>R179</f>
        <v>0.028627620000000003</v>
      </c>
      <c r="S178" s="178"/>
      <c r="T178" s="18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92</v>
      </c>
      <c r="AT178" s="181" t="s">
        <v>74</v>
      </c>
      <c r="AU178" s="181" t="s">
        <v>75</v>
      </c>
      <c r="AY178" s="173" t="s">
        <v>317</v>
      </c>
      <c r="BK178" s="182">
        <f>BK179</f>
        <v>0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448</v>
      </c>
      <c r="F179" s="183" t="s">
        <v>4170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SUM(P180:P181)</f>
        <v>0</v>
      </c>
      <c r="Q179" s="178"/>
      <c r="R179" s="179">
        <f>SUM(R180:R181)</f>
        <v>0.028627620000000003</v>
      </c>
      <c r="S179" s="178"/>
      <c r="T179" s="180">
        <f>SUM(T180:T181)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92</v>
      </c>
      <c r="AT179" s="181" t="s">
        <v>74</v>
      </c>
      <c r="AU179" s="181" t="s">
        <v>82</v>
      </c>
      <c r="AY179" s="173" t="s">
        <v>317</v>
      </c>
      <c r="BK179" s="182">
        <f>SUM(BK180:BK181)</f>
        <v>0</v>
      </c>
    </row>
    <row r="180" s="2" customFormat="1" ht="24.15" customHeight="1">
      <c r="A180" s="34"/>
      <c r="B180" s="185"/>
      <c r="C180" s="186" t="s">
        <v>812</v>
      </c>
      <c r="D180" s="186" t="s">
        <v>319</v>
      </c>
      <c r="E180" s="187" t="s">
        <v>4171</v>
      </c>
      <c r="F180" s="188" t="s">
        <v>4172</v>
      </c>
      <c r="G180" s="189" t="s">
        <v>452</v>
      </c>
      <c r="H180" s="190">
        <v>136.322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453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453</v>
      </c>
      <c r="BM180" s="198" t="s">
        <v>4173</v>
      </c>
    </row>
    <row r="181" s="2" customFormat="1" ht="16.5" customHeight="1">
      <c r="A181" s="34"/>
      <c r="B181" s="185"/>
      <c r="C181" s="200" t="s">
        <v>816</v>
      </c>
      <c r="D181" s="200" t="s">
        <v>353</v>
      </c>
      <c r="E181" s="201" t="s">
        <v>4174</v>
      </c>
      <c r="F181" s="202" t="s">
        <v>4175</v>
      </c>
      <c r="G181" s="203" t="s">
        <v>452</v>
      </c>
      <c r="H181" s="204">
        <v>136.322</v>
      </c>
      <c r="I181" s="205"/>
      <c r="J181" s="206">
        <f>ROUND(I181*H181,2)</f>
        <v>0</v>
      </c>
      <c r="K181" s="207"/>
      <c r="L181" s="208"/>
      <c r="M181" s="221" t="s">
        <v>1</v>
      </c>
      <c r="N181" s="222" t="s">
        <v>41</v>
      </c>
      <c r="O181" s="213"/>
      <c r="P181" s="214">
        <f>O181*H181</f>
        <v>0</v>
      </c>
      <c r="Q181" s="214">
        <v>0.00021000000000000001</v>
      </c>
      <c r="R181" s="214">
        <f>Q181*H181</f>
        <v>0.028627620000000003</v>
      </c>
      <c r="S181" s="214">
        <v>0</v>
      </c>
      <c r="T181" s="21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482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453</v>
      </c>
      <c r="BM181" s="198" t="s">
        <v>4176</v>
      </c>
    </row>
    <row r="182" s="2" customFormat="1" ht="6.96" customHeight="1">
      <c r="A182" s="34"/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35"/>
      <c r="M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autoFilter ref="C129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4179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ROUND((SUM(BE147:BE380)),  2)</f>
        <v>0</v>
      </c>
      <c r="G37" s="138"/>
      <c r="H37" s="138"/>
      <c r="I37" s="139">
        <v>0.20000000000000001</v>
      </c>
      <c r="J37" s="137">
        <f>ROUND(((SUM(BE147:BE380))*I37),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ROUND((SUM(BF147:BF380)),  2)</f>
        <v>0</v>
      </c>
      <c r="G38" s="138"/>
      <c r="H38" s="138"/>
      <c r="I38" s="139">
        <v>0.20000000000000001</v>
      </c>
      <c r="J38" s="137">
        <f>ROUND(((SUM(BF147:BF380))*I38),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ROUND((SUM(BG147:BG380)),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ROUND((SUM(BH147:BH380)),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ROUND((SUM(BI147:BI380)),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4178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J148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2631</v>
      </c>
      <c r="E103" s="159"/>
      <c r="F103" s="159"/>
      <c r="G103" s="159"/>
      <c r="H103" s="159"/>
      <c r="I103" s="159"/>
      <c r="J103" s="160">
        <f>J157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2632</v>
      </c>
      <c r="E104" s="159"/>
      <c r="F104" s="159"/>
      <c r="G104" s="159"/>
      <c r="H104" s="159"/>
      <c r="I104" s="159"/>
      <c r="J104" s="160">
        <f>J181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2633</v>
      </c>
      <c r="E105" s="159"/>
      <c r="F105" s="159"/>
      <c r="G105" s="159"/>
      <c r="H105" s="159"/>
      <c r="I105" s="159"/>
      <c r="J105" s="160">
        <f>J191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2634</v>
      </c>
      <c r="E106" s="159"/>
      <c r="F106" s="159"/>
      <c r="G106" s="159"/>
      <c r="H106" s="159"/>
      <c r="I106" s="159"/>
      <c r="J106" s="160">
        <f>J199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2746</v>
      </c>
      <c r="E107" s="159"/>
      <c r="F107" s="159"/>
      <c r="G107" s="159"/>
      <c r="H107" s="159"/>
      <c r="I107" s="159"/>
      <c r="J107" s="160">
        <f>J201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2635</v>
      </c>
      <c r="E108" s="159"/>
      <c r="F108" s="159"/>
      <c r="G108" s="159"/>
      <c r="H108" s="159"/>
      <c r="I108" s="159"/>
      <c r="J108" s="160">
        <f>J231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2636</v>
      </c>
      <c r="E109" s="159"/>
      <c r="F109" s="159"/>
      <c r="G109" s="159"/>
      <c r="H109" s="159"/>
      <c r="I109" s="159"/>
      <c r="J109" s="160">
        <f>J252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2316</v>
      </c>
      <c r="E110" s="155"/>
      <c r="F110" s="155"/>
      <c r="G110" s="155"/>
      <c r="H110" s="155"/>
      <c r="I110" s="155"/>
      <c r="J110" s="156">
        <f>J254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2747</v>
      </c>
      <c r="E111" s="159"/>
      <c r="F111" s="159"/>
      <c r="G111" s="159"/>
      <c r="H111" s="159"/>
      <c r="I111" s="159"/>
      <c r="J111" s="160">
        <f>J255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2886</v>
      </c>
      <c r="E112" s="159"/>
      <c r="F112" s="159"/>
      <c r="G112" s="159"/>
      <c r="H112" s="159"/>
      <c r="I112" s="159"/>
      <c r="J112" s="160">
        <f>J277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2317</v>
      </c>
      <c r="E113" s="159"/>
      <c r="F113" s="159"/>
      <c r="G113" s="159"/>
      <c r="H113" s="159"/>
      <c r="I113" s="159"/>
      <c r="J113" s="160">
        <f>J307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2887</v>
      </c>
      <c r="E114" s="159"/>
      <c r="F114" s="159"/>
      <c r="G114" s="159"/>
      <c r="H114" s="159"/>
      <c r="I114" s="159"/>
      <c r="J114" s="160">
        <f>J327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2749</v>
      </c>
      <c r="E115" s="159"/>
      <c r="F115" s="159"/>
      <c r="G115" s="159"/>
      <c r="H115" s="159"/>
      <c r="I115" s="159"/>
      <c r="J115" s="160">
        <f>J336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2750</v>
      </c>
      <c r="E116" s="159"/>
      <c r="F116" s="159"/>
      <c r="G116" s="159"/>
      <c r="H116" s="159"/>
      <c r="I116" s="159"/>
      <c r="J116" s="160">
        <f>J340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4180</v>
      </c>
      <c r="E117" s="159"/>
      <c r="F117" s="159"/>
      <c r="G117" s="159"/>
      <c r="H117" s="159"/>
      <c r="I117" s="159"/>
      <c r="J117" s="160">
        <f>J353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4181</v>
      </c>
      <c r="E118" s="159"/>
      <c r="F118" s="159"/>
      <c r="G118" s="159"/>
      <c r="H118" s="159"/>
      <c r="I118" s="159"/>
      <c r="J118" s="160">
        <f>J359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2891</v>
      </c>
      <c r="E119" s="159"/>
      <c r="F119" s="159"/>
      <c r="G119" s="159"/>
      <c r="H119" s="159"/>
      <c r="I119" s="159"/>
      <c r="J119" s="160">
        <f>J362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4182</v>
      </c>
      <c r="E120" s="159"/>
      <c r="F120" s="159"/>
      <c r="G120" s="159"/>
      <c r="H120" s="159"/>
      <c r="I120" s="159"/>
      <c r="J120" s="160">
        <f>J370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53"/>
      <c r="C121" s="9"/>
      <c r="D121" s="154" t="s">
        <v>689</v>
      </c>
      <c r="E121" s="155"/>
      <c r="F121" s="155"/>
      <c r="G121" s="155"/>
      <c r="H121" s="155"/>
      <c r="I121" s="155"/>
      <c r="J121" s="156">
        <f>J375</f>
        <v>0</v>
      </c>
      <c r="K121" s="9"/>
      <c r="L121" s="153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9" customFormat="1" ht="24.96" customHeight="1">
      <c r="A122" s="9"/>
      <c r="B122" s="153"/>
      <c r="C122" s="9"/>
      <c r="D122" s="154" t="s">
        <v>4183</v>
      </c>
      <c r="E122" s="155"/>
      <c r="F122" s="155"/>
      <c r="G122" s="155"/>
      <c r="H122" s="155"/>
      <c r="I122" s="155"/>
      <c r="J122" s="156">
        <f>J377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10" customFormat="1" ht="19.92" customHeight="1">
      <c r="A123" s="10"/>
      <c r="B123" s="157"/>
      <c r="C123" s="10"/>
      <c r="D123" s="158" t="s">
        <v>4184</v>
      </c>
      <c r="E123" s="159"/>
      <c r="F123" s="159"/>
      <c r="G123" s="159"/>
      <c r="H123" s="159"/>
      <c r="I123" s="159"/>
      <c r="J123" s="160">
        <f>J378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="2" customFormat="1" ht="6.96" customHeight="1">
      <c r="A129" s="34"/>
      <c r="B129" s="63"/>
      <c r="C129" s="64"/>
      <c r="D129" s="64"/>
      <c r="E129" s="64"/>
      <c r="F129" s="64"/>
      <c r="G129" s="64"/>
      <c r="H129" s="64"/>
      <c r="I129" s="64"/>
      <c r="J129" s="64"/>
      <c r="K129" s="6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4.96" customHeight="1">
      <c r="A130" s="34"/>
      <c r="B130" s="35"/>
      <c r="C130" s="19" t="s">
        <v>303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15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6.5" customHeight="1">
      <c r="A133" s="34"/>
      <c r="B133" s="35"/>
      <c r="C133" s="34"/>
      <c r="D133" s="34"/>
      <c r="E133" s="131" t="str">
        <f>E7</f>
        <v>Archeoskanzen Bojná</v>
      </c>
      <c r="F133" s="28"/>
      <c r="G133" s="28"/>
      <c r="H133" s="28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" customFormat="1" ht="12" customHeight="1">
      <c r="B134" s="18"/>
      <c r="C134" s="28" t="s">
        <v>287</v>
      </c>
      <c r="L134" s="18"/>
    </row>
    <row r="135" s="1" customFormat="1" ht="16.5" customHeight="1">
      <c r="B135" s="18"/>
      <c r="E135" s="131" t="s">
        <v>4177</v>
      </c>
      <c r="F135" s="1"/>
      <c r="G135" s="1"/>
      <c r="H135" s="1"/>
      <c r="L135" s="18"/>
    </row>
    <row r="136" s="1" customFormat="1" ht="12" customHeight="1">
      <c r="B136" s="18"/>
      <c r="C136" s="28" t="s">
        <v>289</v>
      </c>
      <c r="L136" s="18"/>
    </row>
    <row r="137" s="2" customFormat="1" ht="16.5" customHeight="1">
      <c r="A137" s="34"/>
      <c r="B137" s="35"/>
      <c r="C137" s="34"/>
      <c r="D137" s="34"/>
      <c r="E137" s="132" t="s">
        <v>4178</v>
      </c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291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6.5" customHeight="1">
      <c r="A139" s="34"/>
      <c r="B139" s="35"/>
      <c r="C139" s="34"/>
      <c r="D139" s="34"/>
      <c r="E139" s="68" t="str">
        <f>E13</f>
        <v>SO-5.1.1_AA - Architektonicko stavebné riešenie, statika</v>
      </c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19</v>
      </c>
      <c r="D141" s="34"/>
      <c r="E141" s="34"/>
      <c r="F141" s="23" t="str">
        <f>F16</f>
        <v>okrajová časť obce Bojná</v>
      </c>
      <c r="G141" s="34"/>
      <c r="H141" s="34"/>
      <c r="I141" s="28" t="s">
        <v>21</v>
      </c>
      <c r="J141" s="70" t="str">
        <f>IF(J16="","",J16)</f>
        <v>19. 6. 2024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23</v>
      </c>
      <c r="D143" s="34"/>
      <c r="E143" s="34"/>
      <c r="F143" s="23" t="str">
        <f>E19</f>
        <v>Obec Bojná, 201 Bojná, 956 01 Bojná</v>
      </c>
      <c r="G143" s="34"/>
      <c r="H143" s="34"/>
      <c r="I143" s="28" t="s">
        <v>29</v>
      </c>
      <c r="J143" s="32" t="str">
        <f>E25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40.05" customHeight="1">
      <c r="A144" s="34"/>
      <c r="B144" s="35"/>
      <c r="C144" s="28" t="s">
        <v>27</v>
      </c>
      <c r="D144" s="34"/>
      <c r="E144" s="34"/>
      <c r="F144" s="23" t="str">
        <f>IF(E22="","",E22)</f>
        <v>Vyplň údaj</v>
      </c>
      <c r="G144" s="34"/>
      <c r="H144" s="34"/>
      <c r="I144" s="28" t="s">
        <v>32</v>
      </c>
      <c r="J144" s="32" t="str">
        <f>E28</f>
        <v>Projekt design s.r.o., Brezová 89/1B, Tovarníky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0.32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11" customFormat="1" ht="29.28" customHeight="1">
      <c r="A146" s="161"/>
      <c r="B146" s="162"/>
      <c r="C146" s="163" t="s">
        <v>304</v>
      </c>
      <c r="D146" s="164" t="s">
        <v>60</v>
      </c>
      <c r="E146" s="164" t="s">
        <v>56</v>
      </c>
      <c r="F146" s="164" t="s">
        <v>57</v>
      </c>
      <c r="G146" s="164" t="s">
        <v>305</v>
      </c>
      <c r="H146" s="164" t="s">
        <v>306</v>
      </c>
      <c r="I146" s="164" t="s">
        <v>307</v>
      </c>
      <c r="J146" s="165" t="s">
        <v>295</v>
      </c>
      <c r="K146" s="166" t="s">
        <v>308</v>
      </c>
      <c r="L146" s="167"/>
      <c r="M146" s="87" t="s">
        <v>1</v>
      </c>
      <c r="N146" s="88" t="s">
        <v>39</v>
      </c>
      <c r="O146" s="88" t="s">
        <v>309</v>
      </c>
      <c r="P146" s="88" t="s">
        <v>310</v>
      </c>
      <c r="Q146" s="88" t="s">
        <v>311</v>
      </c>
      <c r="R146" s="88" t="s">
        <v>312</v>
      </c>
      <c r="S146" s="88" t="s">
        <v>313</v>
      </c>
      <c r="T146" s="89" t="s">
        <v>314</v>
      </c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</row>
    <row r="147" s="2" customFormat="1" ht="22.8" customHeight="1">
      <c r="A147" s="34"/>
      <c r="B147" s="35"/>
      <c r="C147" s="94" t="s">
        <v>296</v>
      </c>
      <c r="D147" s="34"/>
      <c r="E147" s="34"/>
      <c r="F147" s="34"/>
      <c r="G147" s="34"/>
      <c r="H147" s="34"/>
      <c r="I147" s="34"/>
      <c r="J147" s="168">
        <f>BK147</f>
        <v>0</v>
      </c>
      <c r="K147" s="34"/>
      <c r="L147" s="35"/>
      <c r="M147" s="90"/>
      <c r="N147" s="74"/>
      <c r="O147" s="91"/>
      <c r="P147" s="169">
        <f>P148+P254+P375+P377</f>
        <v>0</v>
      </c>
      <c r="Q147" s="91"/>
      <c r="R147" s="169">
        <f>R148+R254+R375+R377</f>
        <v>1913.5821802394</v>
      </c>
      <c r="S147" s="91"/>
      <c r="T147" s="170">
        <f>T148+T254+T375+T377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74</v>
      </c>
      <c r="AU147" s="15" t="s">
        <v>297</v>
      </c>
      <c r="BK147" s="171">
        <f>BK148+BK254+BK375+BK377</f>
        <v>0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315</v>
      </c>
      <c r="F148" s="174" t="s">
        <v>316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P149+P157+P181+P191+P199+P201+P231+P252</f>
        <v>0</v>
      </c>
      <c r="Q148" s="178"/>
      <c r="R148" s="179">
        <f>R149+R157+R181+R191+R199+R201+R231+R252</f>
        <v>1890.50995873238</v>
      </c>
      <c r="S148" s="178"/>
      <c r="T148" s="180">
        <f>T149+T157+T181+T191+T199+T201+T231+T252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75</v>
      </c>
      <c r="AY148" s="173" t="s">
        <v>317</v>
      </c>
      <c r="BK148" s="182">
        <f>BK149+BK157+BK181+BK191+BK199+BK201+BK231+BK252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82</v>
      </c>
      <c r="F149" s="183" t="s">
        <v>2637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SUM(P150:P156)</f>
        <v>0</v>
      </c>
      <c r="Q149" s="178"/>
      <c r="R149" s="179">
        <f>SUM(R150:R156)</f>
        <v>0</v>
      </c>
      <c r="S149" s="178"/>
      <c r="T149" s="180">
        <f>SUM(T150:T156)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SUM(BK150:BK156)</f>
        <v>0</v>
      </c>
    </row>
    <row r="150" s="2" customFormat="1" ht="33" customHeight="1">
      <c r="A150" s="34"/>
      <c r="B150" s="185"/>
      <c r="C150" s="186" t="s">
        <v>82</v>
      </c>
      <c r="D150" s="186" t="s">
        <v>319</v>
      </c>
      <c r="E150" s="187" t="s">
        <v>4185</v>
      </c>
      <c r="F150" s="188" t="s">
        <v>4186</v>
      </c>
      <c r="G150" s="189" t="s">
        <v>322</v>
      </c>
      <c r="H150" s="190">
        <v>124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4187</v>
      </c>
    </row>
    <row r="151" s="2" customFormat="1" ht="21.75" customHeight="1">
      <c r="A151" s="34"/>
      <c r="B151" s="185"/>
      <c r="C151" s="186" t="s">
        <v>87</v>
      </c>
      <c r="D151" s="186" t="s">
        <v>319</v>
      </c>
      <c r="E151" s="187" t="s">
        <v>2894</v>
      </c>
      <c r="F151" s="188" t="s">
        <v>2895</v>
      </c>
      <c r="G151" s="189" t="s">
        <v>322</v>
      </c>
      <c r="H151" s="190">
        <v>534.471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4188</v>
      </c>
    </row>
    <row r="152" s="2" customFormat="1" ht="24.15" customHeight="1">
      <c r="A152" s="34"/>
      <c r="B152" s="185"/>
      <c r="C152" s="186" t="s">
        <v>92</v>
      </c>
      <c r="D152" s="186" t="s">
        <v>319</v>
      </c>
      <c r="E152" s="187" t="s">
        <v>2644</v>
      </c>
      <c r="F152" s="188" t="s">
        <v>2645</v>
      </c>
      <c r="G152" s="189" t="s">
        <v>322</v>
      </c>
      <c r="H152" s="190">
        <v>160.34100000000001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4189</v>
      </c>
    </row>
    <row r="153" s="2" customFormat="1" ht="24.15" customHeight="1">
      <c r="A153" s="34"/>
      <c r="B153" s="185"/>
      <c r="C153" s="186" t="s">
        <v>259</v>
      </c>
      <c r="D153" s="186" t="s">
        <v>319</v>
      </c>
      <c r="E153" s="187" t="s">
        <v>4190</v>
      </c>
      <c r="F153" s="188" t="s">
        <v>4191</v>
      </c>
      <c r="G153" s="189" t="s">
        <v>322</v>
      </c>
      <c r="H153" s="190">
        <v>534.471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4192</v>
      </c>
    </row>
    <row r="154" s="2" customFormat="1" ht="33" customHeight="1">
      <c r="A154" s="34"/>
      <c r="B154" s="185"/>
      <c r="C154" s="186" t="s">
        <v>262</v>
      </c>
      <c r="D154" s="186" t="s">
        <v>319</v>
      </c>
      <c r="E154" s="187" t="s">
        <v>4193</v>
      </c>
      <c r="F154" s="188" t="s">
        <v>4194</v>
      </c>
      <c r="G154" s="189" t="s">
        <v>322</v>
      </c>
      <c r="H154" s="190">
        <v>91.528999999999996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4195</v>
      </c>
    </row>
    <row r="155" s="2" customFormat="1" ht="24.15" customHeight="1">
      <c r="A155" s="34"/>
      <c r="B155" s="185"/>
      <c r="C155" s="186" t="s">
        <v>265</v>
      </c>
      <c r="D155" s="186" t="s">
        <v>319</v>
      </c>
      <c r="E155" s="187" t="s">
        <v>4196</v>
      </c>
      <c r="F155" s="188" t="s">
        <v>4197</v>
      </c>
      <c r="G155" s="189" t="s">
        <v>322</v>
      </c>
      <c r="H155" s="190">
        <v>874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4198</v>
      </c>
    </row>
    <row r="156" s="2" customFormat="1" ht="24.15" customHeight="1">
      <c r="A156" s="34"/>
      <c r="B156" s="185"/>
      <c r="C156" s="186" t="s">
        <v>268</v>
      </c>
      <c r="D156" s="186" t="s">
        <v>319</v>
      </c>
      <c r="E156" s="187" t="s">
        <v>4199</v>
      </c>
      <c r="F156" s="188" t="s">
        <v>4200</v>
      </c>
      <c r="G156" s="189" t="s">
        <v>322</v>
      </c>
      <c r="H156" s="190">
        <v>750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4201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87</v>
      </c>
      <c r="F157" s="183" t="s">
        <v>2702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SUM(P158:P180)</f>
        <v>0</v>
      </c>
      <c r="Q157" s="178"/>
      <c r="R157" s="179">
        <f>SUM(R158:R180)</f>
        <v>1157.2493586300002</v>
      </c>
      <c r="S157" s="178"/>
      <c r="T157" s="180">
        <f>SUM(T158:T180)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317</v>
      </c>
      <c r="BK157" s="182">
        <f>SUM(BK158:BK180)</f>
        <v>0</v>
      </c>
    </row>
    <row r="158" s="2" customFormat="1" ht="33" customHeight="1">
      <c r="A158" s="34"/>
      <c r="B158" s="185"/>
      <c r="C158" s="186" t="s">
        <v>271</v>
      </c>
      <c r="D158" s="186" t="s">
        <v>319</v>
      </c>
      <c r="E158" s="187" t="s">
        <v>4202</v>
      </c>
      <c r="F158" s="188" t="s">
        <v>4203</v>
      </c>
      <c r="G158" s="189" t="s">
        <v>375</v>
      </c>
      <c r="H158" s="190">
        <v>81.560000000000002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0.00018000000000000001</v>
      </c>
      <c r="R158" s="196">
        <f>Q158*H158</f>
        <v>0.014680800000000001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4204</v>
      </c>
    </row>
    <row r="159" s="2" customFormat="1" ht="16.5" customHeight="1">
      <c r="A159" s="34"/>
      <c r="B159" s="185"/>
      <c r="C159" s="200" t="s">
        <v>274</v>
      </c>
      <c r="D159" s="200" t="s">
        <v>353</v>
      </c>
      <c r="E159" s="201" t="s">
        <v>4205</v>
      </c>
      <c r="F159" s="202" t="s">
        <v>4206</v>
      </c>
      <c r="G159" s="203" t="s">
        <v>375</v>
      </c>
      <c r="H159" s="204">
        <v>83.191000000000002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0.00029999999999999997</v>
      </c>
      <c r="R159" s="196">
        <f>Q159*H159</f>
        <v>0.024957299999999998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4207</v>
      </c>
    </row>
    <row r="160" s="2" customFormat="1" ht="16.5" customHeight="1">
      <c r="A160" s="34"/>
      <c r="B160" s="185"/>
      <c r="C160" s="186" t="s">
        <v>277</v>
      </c>
      <c r="D160" s="186" t="s">
        <v>319</v>
      </c>
      <c r="E160" s="187" t="s">
        <v>4208</v>
      </c>
      <c r="F160" s="188" t="s">
        <v>4209</v>
      </c>
      <c r="G160" s="189" t="s">
        <v>322</v>
      </c>
      <c r="H160" s="190">
        <v>37.274999999999999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1.9205000000000001</v>
      </c>
      <c r="R160" s="196">
        <f>Q160*H160</f>
        <v>71.586637499999995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4210</v>
      </c>
    </row>
    <row r="161" s="2" customFormat="1" ht="16.5" customHeight="1">
      <c r="A161" s="34"/>
      <c r="B161" s="185"/>
      <c r="C161" s="186" t="s">
        <v>280</v>
      </c>
      <c r="D161" s="186" t="s">
        <v>319</v>
      </c>
      <c r="E161" s="187" t="s">
        <v>4211</v>
      </c>
      <c r="F161" s="188" t="s">
        <v>4212</v>
      </c>
      <c r="G161" s="189" t="s">
        <v>452</v>
      </c>
      <c r="H161" s="190">
        <v>149.09999999999999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0.00064000000000000005</v>
      </c>
      <c r="R161" s="196">
        <f>Q161*H161</f>
        <v>0.095424000000000009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4213</v>
      </c>
    </row>
    <row r="162" s="2" customFormat="1" ht="33" customHeight="1">
      <c r="A162" s="34"/>
      <c r="B162" s="185"/>
      <c r="C162" s="186" t="s">
        <v>358</v>
      </c>
      <c r="D162" s="186" t="s">
        <v>319</v>
      </c>
      <c r="E162" s="187" t="s">
        <v>4214</v>
      </c>
      <c r="F162" s="188" t="s">
        <v>4215</v>
      </c>
      <c r="G162" s="189" t="s">
        <v>375</v>
      </c>
      <c r="H162" s="190">
        <v>651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4216</v>
      </c>
    </row>
    <row r="163" s="2" customFormat="1" ht="21.75" customHeight="1">
      <c r="A163" s="34"/>
      <c r="B163" s="185"/>
      <c r="C163" s="186" t="s">
        <v>362</v>
      </c>
      <c r="D163" s="186" t="s">
        <v>319</v>
      </c>
      <c r="E163" s="187" t="s">
        <v>4217</v>
      </c>
      <c r="F163" s="188" t="s">
        <v>4218</v>
      </c>
      <c r="G163" s="189" t="s">
        <v>452</v>
      </c>
      <c r="H163" s="190">
        <v>247.34999999999999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0.56000000000000005</v>
      </c>
      <c r="R163" s="196">
        <f>Q163*H163</f>
        <v>138.51600000000002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4219</v>
      </c>
    </row>
    <row r="164" s="2" customFormat="1" ht="16.5" customHeight="1">
      <c r="A164" s="34"/>
      <c r="B164" s="185"/>
      <c r="C164" s="186" t="s">
        <v>364</v>
      </c>
      <c r="D164" s="186" t="s">
        <v>319</v>
      </c>
      <c r="E164" s="187" t="s">
        <v>4220</v>
      </c>
      <c r="F164" s="188" t="s">
        <v>4221</v>
      </c>
      <c r="G164" s="189" t="s">
        <v>4222</v>
      </c>
      <c r="H164" s="190">
        <v>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4223</v>
      </c>
    </row>
    <row r="165" s="2" customFormat="1" ht="24.15" customHeight="1">
      <c r="A165" s="34"/>
      <c r="B165" s="185"/>
      <c r="C165" s="186" t="s">
        <v>368</v>
      </c>
      <c r="D165" s="186" t="s">
        <v>319</v>
      </c>
      <c r="E165" s="187" t="s">
        <v>2703</v>
      </c>
      <c r="F165" s="188" t="s">
        <v>2704</v>
      </c>
      <c r="G165" s="189" t="s">
        <v>322</v>
      </c>
      <c r="H165" s="190">
        <v>195.30000000000001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2.0699999999999998</v>
      </c>
      <c r="R165" s="196">
        <f>Q165*H165</f>
        <v>404.27100000000002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4224</v>
      </c>
    </row>
    <row r="166" s="2" customFormat="1" ht="24.15" customHeight="1">
      <c r="A166" s="34"/>
      <c r="B166" s="185"/>
      <c r="C166" s="186" t="s">
        <v>372</v>
      </c>
      <c r="D166" s="186" t="s">
        <v>319</v>
      </c>
      <c r="E166" s="187" t="s">
        <v>4225</v>
      </c>
      <c r="F166" s="188" t="s">
        <v>4226</v>
      </c>
      <c r="G166" s="189" t="s">
        <v>322</v>
      </c>
      <c r="H166" s="190">
        <v>54.968000000000004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2.2151299999999998</v>
      </c>
      <c r="R166" s="196">
        <f>Q166*H166</f>
        <v>121.76126583999999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4227</v>
      </c>
    </row>
    <row r="167" s="2" customFormat="1" ht="24.15" customHeight="1">
      <c r="A167" s="34"/>
      <c r="B167" s="185"/>
      <c r="C167" s="186" t="s">
        <v>377</v>
      </c>
      <c r="D167" s="186" t="s">
        <v>319</v>
      </c>
      <c r="E167" s="187" t="s">
        <v>4228</v>
      </c>
      <c r="F167" s="188" t="s">
        <v>4229</v>
      </c>
      <c r="G167" s="189" t="s">
        <v>322</v>
      </c>
      <c r="H167" s="190">
        <v>128.25800000000001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2.3453400000000002</v>
      </c>
      <c r="R167" s="196">
        <f>Q167*H167</f>
        <v>300.80861772000003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4230</v>
      </c>
    </row>
    <row r="168" s="2" customFormat="1" ht="21.75" customHeight="1">
      <c r="A168" s="34"/>
      <c r="B168" s="185"/>
      <c r="C168" s="186" t="s">
        <v>383</v>
      </c>
      <c r="D168" s="186" t="s">
        <v>319</v>
      </c>
      <c r="E168" s="187" t="s">
        <v>4231</v>
      </c>
      <c r="F168" s="188" t="s">
        <v>4232</v>
      </c>
      <c r="G168" s="189" t="s">
        <v>375</v>
      </c>
      <c r="H168" s="190">
        <v>35.280000000000001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0.0015900000000000001</v>
      </c>
      <c r="R168" s="196">
        <f>Q168*H168</f>
        <v>0.056095200000000005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4233</v>
      </c>
    </row>
    <row r="169" s="2" customFormat="1" ht="21.75" customHeight="1">
      <c r="A169" s="34"/>
      <c r="B169" s="185"/>
      <c r="C169" s="186" t="s">
        <v>385</v>
      </c>
      <c r="D169" s="186" t="s">
        <v>319</v>
      </c>
      <c r="E169" s="187" t="s">
        <v>4234</v>
      </c>
      <c r="F169" s="188" t="s">
        <v>4235</v>
      </c>
      <c r="G169" s="189" t="s">
        <v>375</v>
      </c>
      <c r="H169" s="190">
        <v>35.280000000000001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4236</v>
      </c>
    </row>
    <row r="170" s="2" customFormat="1" ht="16.5" customHeight="1">
      <c r="A170" s="34"/>
      <c r="B170" s="185"/>
      <c r="C170" s="186" t="s">
        <v>7</v>
      </c>
      <c r="D170" s="186" t="s">
        <v>319</v>
      </c>
      <c r="E170" s="187" t="s">
        <v>4237</v>
      </c>
      <c r="F170" s="188" t="s">
        <v>4238</v>
      </c>
      <c r="G170" s="189" t="s">
        <v>356</v>
      </c>
      <c r="H170" s="190">
        <v>66.777000000000001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1.0189600000000001</v>
      </c>
      <c r="R170" s="196">
        <f>Q170*H170</f>
        <v>68.043091920000009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4239</v>
      </c>
    </row>
    <row r="171" s="2" customFormat="1" ht="16.5" customHeight="1">
      <c r="A171" s="34"/>
      <c r="B171" s="185"/>
      <c r="C171" s="186" t="s">
        <v>388</v>
      </c>
      <c r="D171" s="186" t="s">
        <v>319</v>
      </c>
      <c r="E171" s="187" t="s">
        <v>2774</v>
      </c>
      <c r="F171" s="188" t="s">
        <v>2920</v>
      </c>
      <c r="G171" s="189" t="s">
        <v>356</v>
      </c>
      <c r="H171" s="190">
        <v>1.4910000000000001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1.20296</v>
      </c>
      <c r="R171" s="196">
        <f>Q171*H171</f>
        <v>1.7936133600000002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4240</v>
      </c>
    </row>
    <row r="172" s="2" customFormat="1" ht="24.15" customHeight="1">
      <c r="A172" s="34"/>
      <c r="B172" s="185"/>
      <c r="C172" s="186" t="s">
        <v>392</v>
      </c>
      <c r="D172" s="186" t="s">
        <v>319</v>
      </c>
      <c r="E172" s="187" t="s">
        <v>4241</v>
      </c>
      <c r="F172" s="188" t="s">
        <v>4242</v>
      </c>
      <c r="G172" s="189" t="s">
        <v>322</v>
      </c>
      <c r="H172" s="190">
        <v>18.552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2.3223500000000001</v>
      </c>
      <c r="R172" s="196">
        <f>Q172*H172</f>
        <v>43.084237200000004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4243</v>
      </c>
    </row>
    <row r="173" s="2" customFormat="1" ht="21.75" customHeight="1">
      <c r="A173" s="34"/>
      <c r="B173" s="185"/>
      <c r="C173" s="186" t="s">
        <v>396</v>
      </c>
      <c r="D173" s="186" t="s">
        <v>319</v>
      </c>
      <c r="E173" s="187" t="s">
        <v>4244</v>
      </c>
      <c r="F173" s="188" t="s">
        <v>4245</v>
      </c>
      <c r="G173" s="189" t="s">
        <v>375</v>
      </c>
      <c r="H173" s="190">
        <v>36.313000000000002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0.0015900000000000001</v>
      </c>
      <c r="R173" s="196">
        <f>Q173*H173</f>
        <v>0.057737670000000005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4246</v>
      </c>
    </row>
    <row r="174" s="2" customFormat="1" ht="21.75" customHeight="1">
      <c r="A174" s="34"/>
      <c r="B174" s="185"/>
      <c r="C174" s="186" t="s">
        <v>398</v>
      </c>
      <c r="D174" s="186" t="s">
        <v>319</v>
      </c>
      <c r="E174" s="187" t="s">
        <v>4247</v>
      </c>
      <c r="F174" s="188" t="s">
        <v>4248</v>
      </c>
      <c r="G174" s="189" t="s">
        <v>375</v>
      </c>
      <c r="H174" s="190">
        <v>36.313000000000002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4249</v>
      </c>
    </row>
    <row r="175" s="2" customFormat="1" ht="24.15" customHeight="1">
      <c r="A175" s="34"/>
      <c r="B175" s="185"/>
      <c r="C175" s="186" t="s">
        <v>402</v>
      </c>
      <c r="D175" s="186" t="s">
        <v>319</v>
      </c>
      <c r="E175" s="187" t="s">
        <v>4250</v>
      </c>
      <c r="F175" s="188" t="s">
        <v>4251</v>
      </c>
      <c r="G175" s="189" t="s">
        <v>4252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4253</v>
      </c>
    </row>
    <row r="176" s="2" customFormat="1" ht="24.15" customHeight="1">
      <c r="A176" s="34"/>
      <c r="B176" s="185"/>
      <c r="C176" s="186" t="s">
        <v>408</v>
      </c>
      <c r="D176" s="186" t="s">
        <v>319</v>
      </c>
      <c r="E176" s="187" t="s">
        <v>4254</v>
      </c>
      <c r="F176" s="188" t="s">
        <v>4255</v>
      </c>
      <c r="G176" s="189" t="s">
        <v>322</v>
      </c>
      <c r="H176" s="190">
        <v>2.4350000000000001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2.3223500000000001</v>
      </c>
      <c r="R176" s="196">
        <f>Q176*H176</f>
        <v>5.6549222500000003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4256</v>
      </c>
    </row>
    <row r="177" s="2" customFormat="1" ht="21.75" customHeight="1">
      <c r="A177" s="34"/>
      <c r="B177" s="185"/>
      <c r="C177" s="186" t="s">
        <v>410</v>
      </c>
      <c r="D177" s="186" t="s">
        <v>319</v>
      </c>
      <c r="E177" s="187" t="s">
        <v>4257</v>
      </c>
      <c r="F177" s="188" t="s">
        <v>4258</v>
      </c>
      <c r="G177" s="189" t="s">
        <v>375</v>
      </c>
      <c r="H177" s="190">
        <v>17.093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0.0015900000000000001</v>
      </c>
      <c r="R177" s="196">
        <f>Q177*H177</f>
        <v>0.02717787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4259</v>
      </c>
    </row>
    <row r="178" s="2" customFormat="1" ht="21.75" customHeight="1">
      <c r="A178" s="34"/>
      <c r="B178" s="185"/>
      <c r="C178" s="186" t="s">
        <v>412</v>
      </c>
      <c r="D178" s="186" t="s">
        <v>319</v>
      </c>
      <c r="E178" s="187" t="s">
        <v>4260</v>
      </c>
      <c r="F178" s="188" t="s">
        <v>4261</v>
      </c>
      <c r="G178" s="189" t="s">
        <v>375</v>
      </c>
      <c r="H178" s="190">
        <v>17.093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4262</v>
      </c>
    </row>
    <row r="179" s="2" customFormat="1" ht="16.5" customHeight="1">
      <c r="A179" s="34"/>
      <c r="B179" s="185"/>
      <c r="C179" s="186" t="s">
        <v>414</v>
      </c>
      <c r="D179" s="186" t="s">
        <v>319</v>
      </c>
      <c r="E179" s="187" t="s">
        <v>4263</v>
      </c>
      <c r="F179" s="188" t="s">
        <v>4264</v>
      </c>
      <c r="G179" s="189" t="s">
        <v>375</v>
      </c>
      <c r="H179" s="190">
        <v>620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0.0023449999999999999</v>
      </c>
      <c r="R179" s="196">
        <f>Q179*H179</f>
        <v>1.4539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4265</v>
      </c>
    </row>
    <row r="180" s="2" customFormat="1" ht="24.15" customHeight="1">
      <c r="A180" s="34"/>
      <c r="B180" s="185"/>
      <c r="C180" s="200" t="s">
        <v>416</v>
      </c>
      <c r="D180" s="200" t="s">
        <v>353</v>
      </c>
      <c r="E180" s="201" t="s">
        <v>4266</v>
      </c>
      <c r="F180" s="202" t="s">
        <v>4267</v>
      </c>
      <c r="G180" s="203" t="s">
        <v>375</v>
      </c>
      <c r="H180" s="204">
        <v>682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4268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92</v>
      </c>
      <c r="F181" s="183" t="s">
        <v>2706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SUM(P182:P190)</f>
        <v>0</v>
      </c>
      <c r="Q181" s="178"/>
      <c r="R181" s="179">
        <f>SUM(R182:R190)</f>
        <v>249.99009110999998</v>
      </c>
      <c r="S181" s="178"/>
      <c r="T181" s="180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82</v>
      </c>
      <c r="AT181" s="181" t="s">
        <v>74</v>
      </c>
      <c r="AU181" s="181" t="s">
        <v>82</v>
      </c>
      <c r="AY181" s="173" t="s">
        <v>317</v>
      </c>
      <c r="BK181" s="182">
        <f>SUM(BK182:BK190)</f>
        <v>0</v>
      </c>
    </row>
    <row r="182" s="2" customFormat="1" ht="21.75" customHeight="1">
      <c r="A182" s="34"/>
      <c r="B182" s="185"/>
      <c r="C182" s="186" t="s">
        <v>418</v>
      </c>
      <c r="D182" s="186" t="s">
        <v>319</v>
      </c>
      <c r="E182" s="187" t="s">
        <v>4269</v>
      </c>
      <c r="F182" s="188" t="s">
        <v>4270</v>
      </c>
      <c r="G182" s="189" t="s">
        <v>375</v>
      </c>
      <c r="H182" s="190">
        <v>371.11700000000002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4271</v>
      </c>
    </row>
    <row r="183" s="2" customFormat="1" ht="21.75" customHeight="1">
      <c r="A183" s="34"/>
      <c r="B183" s="185"/>
      <c r="C183" s="186" t="s">
        <v>529</v>
      </c>
      <c r="D183" s="186" t="s">
        <v>319</v>
      </c>
      <c r="E183" s="187" t="s">
        <v>4272</v>
      </c>
      <c r="F183" s="188" t="s">
        <v>4273</v>
      </c>
      <c r="G183" s="189" t="s">
        <v>322</v>
      </c>
      <c r="H183" s="190">
        <v>96.012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2.3140399999999999</v>
      </c>
      <c r="R183" s="196">
        <f>Q183*H183</f>
        <v>222.17560847999999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4274</v>
      </c>
    </row>
    <row r="184" s="2" customFormat="1" ht="24.15" customHeight="1">
      <c r="A184" s="34"/>
      <c r="B184" s="185"/>
      <c r="C184" s="186" t="s">
        <v>780</v>
      </c>
      <c r="D184" s="186" t="s">
        <v>319</v>
      </c>
      <c r="E184" s="187" t="s">
        <v>4275</v>
      </c>
      <c r="F184" s="188" t="s">
        <v>4276</v>
      </c>
      <c r="G184" s="189" t="s">
        <v>375</v>
      </c>
      <c r="H184" s="190">
        <v>742.23299999999995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0.00396</v>
      </c>
      <c r="R184" s="196">
        <f>Q184*H184</f>
        <v>2.93924268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4277</v>
      </c>
    </row>
    <row r="185" s="2" customFormat="1" ht="24.15" customHeight="1">
      <c r="A185" s="34"/>
      <c r="B185" s="185"/>
      <c r="C185" s="186" t="s">
        <v>784</v>
      </c>
      <c r="D185" s="186" t="s">
        <v>319</v>
      </c>
      <c r="E185" s="187" t="s">
        <v>4278</v>
      </c>
      <c r="F185" s="188" t="s">
        <v>4279</v>
      </c>
      <c r="G185" s="189" t="s">
        <v>375</v>
      </c>
      <c r="H185" s="190">
        <v>742.23299999999995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4280</v>
      </c>
    </row>
    <row r="186" s="2" customFormat="1" ht="16.5" customHeight="1">
      <c r="A186" s="34"/>
      <c r="B186" s="185"/>
      <c r="C186" s="186" t="s">
        <v>788</v>
      </c>
      <c r="D186" s="186" t="s">
        <v>319</v>
      </c>
      <c r="E186" s="187" t="s">
        <v>4281</v>
      </c>
      <c r="F186" s="188" t="s">
        <v>4282</v>
      </c>
      <c r="G186" s="189" t="s">
        <v>356</v>
      </c>
      <c r="H186" s="190">
        <v>11.101000000000001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1.01555</v>
      </c>
      <c r="R186" s="196">
        <f>Q186*H186</f>
        <v>11.27362055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4283</v>
      </c>
    </row>
    <row r="187" s="2" customFormat="1" ht="33" customHeight="1">
      <c r="A187" s="34"/>
      <c r="B187" s="185"/>
      <c r="C187" s="186" t="s">
        <v>792</v>
      </c>
      <c r="D187" s="186" t="s">
        <v>319</v>
      </c>
      <c r="E187" s="187" t="s">
        <v>4284</v>
      </c>
      <c r="F187" s="188" t="s">
        <v>4285</v>
      </c>
      <c r="G187" s="189" t="s">
        <v>375</v>
      </c>
      <c r="H187" s="190">
        <v>20.922000000000001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0.18912999999999999</v>
      </c>
      <c r="R187" s="196">
        <f>Q187*H187</f>
        <v>3.9569778599999998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4286</v>
      </c>
    </row>
    <row r="188" s="2" customFormat="1" ht="33" customHeight="1">
      <c r="A188" s="34"/>
      <c r="B188" s="185"/>
      <c r="C188" s="186" t="s">
        <v>796</v>
      </c>
      <c r="D188" s="186" t="s">
        <v>319</v>
      </c>
      <c r="E188" s="187" t="s">
        <v>4287</v>
      </c>
      <c r="F188" s="188" t="s">
        <v>4288</v>
      </c>
      <c r="G188" s="189" t="s">
        <v>322</v>
      </c>
      <c r="H188" s="190">
        <v>4.0490000000000004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2.3369599999999999</v>
      </c>
      <c r="R188" s="196">
        <f>Q188*H188</f>
        <v>9.4623510399999997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4289</v>
      </c>
    </row>
    <row r="189" s="2" customFormat="1" ht="24.15" customHeight="1">
      <c r="A189" s="34"/>
      <c r="B189" s="185"/>
      <c r="C189" s="186" t="s">
        <v>800</v>
      </c>
      <c r="D189" s="186" t="s">
        <v>319</v>
      </c>
      <c r="E189" s="187" t="s">
        <v>4290</v>
      </c>
      <c r="F189" s="188" t="s">
        <v>4291</v>
      </c>
      <c r="G189" s="189" t="s">
        <v>375</v>
      </c>
      <c r="H189" s="190">
        <v>40.509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0.0044999999999999997</v>
      </c>
      <c r="R189" s="196">
        <f>Q189*H189</f>
        <v>0.18229049999999999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4292</v>
      </c>
    </row>
    <row r="190" s="2" customFormat="1" ht="24.15" customHeight="1">
      <c r="A190" s="34"/>
      <c r="B190" s="185"/>
      <c r="C190" s="186" t="s">
        <v>804</v>
      </c>
      <c r="D190" s="186" t="s">
        <v>319</v>
      </c>
      <c r="E190" s="187" t="s">
        <v>4293</v>
      </c>
      <c r="F190" s="188" t="s">
        <v>4294</v>
      </c>
      <c r="G190" s="189" t="s">
        <v>375</v>
      </c>
      <c r="H190" s="190">
        <v>40.509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4295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259</v>
      </c>
      <c r="F191" s="183" t="s">
        <v>2713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SUM(P192:P198)</f>
        <v>0</v>
      </c>
      <c r="Q191" s="178"/>
      <c r="R191" s="179">
        <f>SUM(R192:R198)</f>
        <v>339.52854059999999</v>
      </c>
      <c r="S191" s="178"/>
      <c r="T191" s="180">
        <f>SUM(T192:T198)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82</v>
      </c>
      <c r="AY191" s="173" t="s">
        <v>317</v>
      </c>
      <c r="BK191" s="182">
        <f>SUM(BK192:BK198)</f>
        <v>0</v>
      </c>
    </row>
    <row r="192" s="2" customFormat="1" ht="24.15" customHeight="1">
      <c r="A192" s="34"/>
      <c r="B192" s="185"/>
      <c r="C192" s="186" t="s">
        <v>808</v>
      </c>
      <c r="D192" s="186" t="s">
        <v>319</v>
      </c>
      <c r="E192" s="187" t="s">
        <v>4296</v>
      </c>
      <c r="F192" s="188" t="s">
        <v>4297</v>
      </c>
      <c r="G192" s="189" t="s">
        <v>322</v>
      </c>
      <c r="H192" s="190">
        <v>138.18000000000001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2.3141699999999998</v>
      </c>
      <c r="R192" s="196">
        <f>Q192*H192</f>
        <v>319.77201059999999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4298</v>
      </c>
    </row>
    <row r="193" s="2" customFormat="1" ht="24.15" customHeight="1">
      <c r="A193" s="34"/>
      <c r="B193" s="185"/>
      <c r="C193" s="186" t="s">
        <v>812</v>
      </c>
      <c r="D193" s="186" t="s">
        <v>319</v>
      </c>
      <c r="E193" s="187" t="s">
        <v>4299</v>
      </c>
      <c r="F193" s="188" t="s">
        <v>4300</v>
      </c>
      <c r="G193" s="189" t="s">
        <v>375</v>
      </c>
      <c r="H193" s="190">
        <v>394.80000000000001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4301</v>
      </c>
    </row>
    <row r="194" s="2" customFormat="1" ht="16.5" customHeight="1">
      <c r="A194" s="34"/>
      <c r="B194" s="185"/>
      <c r="C194" s="186" t="s">
        <v>816</v>
      </c>
      <c r="D194" s="186" t="s">
        <v>319</v>
      </c>
      <c r="E194" s="187" t="s">
        <v>4302</v>
      </c>
      <c r="F194" s="188" t="s">
        <v>4303</v>
      </c>
      <c r="G194" s="189" t="s">
        <v>375</v>
      </c>
      <c r="H194" s="190">
        <v>430.26400000000001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0.0018600000000000001</v>
      </c>
      <c r="R194" s="196">
        <f>Q194*H194</f>
        <v>0.80029104000000006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4304</v>
      </c>
    </row>
    <row r="195" s="2" customFormat="1" ht="16.5" customHeight="1">
      <c r="A195" s="34"/>
      <c r="B195" s="185"/>
      <c r="C195" s="186" t="s">
        <v>820</v>
      </c>
      <c r="D195" s="186" t="s">
        <v>319</v>
      </c>
      <c r="E195" s="187" t="s">
        <v>4305</v>
      </c>
      <c r="F195" s="188" t="s">
        <v>4306</v>
      </c>
      <c r="G195" s="189" t="s">
        <v>375</v>
      </c>
      <c r="H195" s="190">
        <v>430.26400000000001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4307</v>
      </c>
    </row>
    <row r="196" s="2" customFormat="1" ht="24.15" customHeight="1">
      <c r="A196" s="34"/>
      <c r="B196" s="185"/>
      <c r="C196" s="186" t="s">
        <v>824</v>
      </c>
      <c r="D196" s="186" t="s">
        <v>319</v>
      </c>
      <c r="E196" s="187" t="s">
        <v>4308</v>
      </c>
      <c r="F196" s="188" t="s">
        <v>4309</v>
      </c>
      <c r="G196" s="189" t="s">
        <v>375</v>
      </c>
      <c r="H196" s="190">
        <v>394.80000000000001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0.0053299999999999997</v>
      </c>
      <c r="R196" s="196">
        <f>Q196*H196</f>
        <v>2.1042839999999998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4310</v>
      </c>
    </row>
    <row r="197" s="2" customFormat="1" ht="24.15" customHeight="1">
      <c r="A197" s="34"/>
      <c r="B197" s="185"/>
      <c r="C197" s="186" t="s">
        <v>828</v>
      </c>
      <c r="D197" s="186" t="s">
        <v>319</v>
      </c>
      <c r="E197" s="187" t="s">
        <v>4311</v>
      </c>
      <c r="F197" s="188" t="s">
        <v>4312</v>
      </c>
      <c r="G197" s="189" t="s">
        <v>375</v>
      </c>
      <c r="H197" s="190">
        <v>394.80000000000001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4313</v>
      </c>
    </row>
    <row r="198" s="2" customFormat="1" ht="37.8" customHeight="1">
      <c r="A198" s="34"/>
      <c r="B198" s="185"/>
      <c r="C198" s="186" t="s">
        <v>832</v>
      </c>
      <c r="D198" s="186" t="s">
        <v>319</v>
      </c>
      <c r="E198" s="187" t="s">
        <v>4314</v>
      </c>
      <c r="F198" s="188" t="s">
        <v>4315</v>
      </c>
      <c r="G198" s="189" t="s">
        <v>356</v>
      </c>
      <c r="H198" s="190">
        <v>16.582000000000001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1.0162800000000001</v>
      </c>
      <c r="R198" s="196">
        <f>Q198*H198</f>
        <v>16.85195496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4316</v>
      </c>
    </row>
    <row r="199" s="12" customFormat="1" ht="22.8" customHeight="1">
      <c r="A199" s="12"/>
      <c r="B199" s="172"/>
      <c r="C199" s="12"/>
      <c r="D199" s="173" t="s">
        <v>74</v>
      </c>
      <c r="E199" s="183" t="s">
        <v>262</v>
      </c>
      <c r="F199" s="183" t="s">
        <v>2717</v>
      </c>
      <c r="G199" s="12"/>
      <c r="H199" s="12"/>
      <c r="I199" s="175"/>
      <c r="J199" s="184">
        <f>BK199</f>
        <v>0</v>
      </c>
      <c r="K199" s="12"/>
      <c r="L199" s="172"/>
      <c r="M199" s="177"/>
      <c r="N199" s="178"/>
      <c r="O199" s="178"/>
      <c r="P199" s="179">
        <f>P200</f>
        <v>0</v>
      </c>
      <c r="Q199" s="178"/>
      <c r="R199" s="179">
        <f>R200</f>
        <v>4.1290800000000001</v>
      </c>
      <c r="S199" s="178"/>
      <c r="T199" s="180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3" t="s">
        <v>82</v>
      </c>
      <c r="AT199" s="181" t="s">
        <v>74</v>
      </c>
      <c r="AU199" s="181" t="s">
        <v>82</v>
      </c>
      <c r="AY199" s="173" t="s">
        <v>317</v>
      </c>
      <c r="BK199" s="182">
        <f>BK200</f>
        <v>0</v>
      </c>
    </row>
    <row r="200" s="2" customFormat="1" ht="24.15" customHeight="1">
      <c r="A200" s="34"/>
      <c r="B200" s="185"/>
      <c r="C200" s="186" t="s">
        <v>836</v>
      </c>
      <c r="D200" s="186" t="s">
        <v>319</v>
      </c>
      <c r="E200" s="187" t="s">
        <v>4317</v>
      </c>
      <c r="F200" s="188" t="s">
        <v>4318</v>
      </c>
      <c r="G200" s="189" t="s">
        <v>375</v>
      </c>
      <c r="H200" s="190">
        <v>12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0.34409000000000001</v>
      </c>
      <c r="R200" s="196">
        <f>Q200*H200</f>
        <v>4.1290800000000001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4319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265</v>
      </c>
      <c r="F201" s="183" t="s">
        <v>2795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SUM(P202:P230)</f>
        <v>0</v>
      </c>
      <c r="Q201" s="178"/>
      <c r="R201" s="179">
        <f>SUM(R202:R230)</f>
        <v>100.10746695237999</v>
      </c>
      <c r="S201" s="178"/>
      <c r="T201" s="180">
        <f>SUM(T202:T230)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82</v>
      </c>
      <c r="AT201" s="181" t="s">
        <v>74</v>
      </c>
      <c r="AU201" s="181" t="s">
        <v>82</v>
      </c>
      <c r="AY201" s="173" t="s">
        <v>317</v>
      </c>
      <c r="BK201" s="182">
        <f>SUM(BK202:BK230)</f>
        <v>0</v>
      </c>
    </row>
    <row r="202" s="2" customFormat="1" ht="24.15" customHeight="1">
      <c r="A202" s="34"/>
      <c r="B202" s="185"/>
      <c r="C202" s="186" t="s">
        <v>840</v>
      </c>
      <c r="D202" s="186" t="s">
        <v>319</v>
      </c>
      <c r="E202" s="187" t="s">
        <v>1716</v>
      </c>
      <c r="F202" s="188" t="s">
        <v>2980</v>
      </c>
      <c r="G202" s="189" t="s">
        <v>375</v>
      </c>
      <c r="H202" s="190">
        <v>26.638999999999999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0.00020471000000000001</v>
      </c>
      <c r="R202" s="196">
        <f>Q202*H202</f>
        <v>0.00545326969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4320</v>
      </c>
    </row>
    <row r="203" s="2" customFormat="1" ht="24.15" customHeight="1">
      <c r="A203" s="34"/>
      <c r="B203" s="185"/>
      <c r="C203" s="186" t="s">
        <v>844</v>
      </c>
      <c r="D203" s="186" t="s">
        <v>319</v>
      </c>
      <c r="E203" s="187" t="s">
        <v>4321</v>
      </c>
      <c r="F203" s="188" t="s">
        <v>4322</v>
      </c>
      <c r="G203" s="189" t="s">
        <v>375</v>
      </c>
      <c r="H203" s="190">
        <v>329.59500000000003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0.00042999999999999999</v>
      </c>
      <c r="R203" s="196">
        <f>Q203*H203</f>
        <v>0.14172585000000001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4323</v>
      </c>
    </row>
    <row r="204" s="2" customFormat="1" ht="24.15" customHeight="1">
      <c r="A204" s="34"/>
      <c r="B204" s="185"/>
      <c r="C204" s="186" t="s">
        <v>848</v>
      </c>
      <c r="D204" s="186" t="s">
        <v>319</v>
      </c>
      <c r="E204" s="187" t="s">
        <v>4324</v>
      </c>
      <c r="F204" s="188" t="s">
        <v>4325</v>
      </c>
      <c r="G204" s="189" t="s">
        <v>375</v>
      </c>
      <c r="H204" s="190">
        <v>43.658999999999999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0.00040000000000000002</v>
      </c>
      <c r="R204" s="196">
        <f>Q204*H204</f>
        <v>0.017463599999999999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4326</v>
      </c>
    </row>
    <row r="205" s="2" customFormat="1" ht="24.15" customHeight="1">
      <c r="A205" s="34"/>
      <c r="B205" s="185"/>
      <c r="C205" s="186" t="s">
        <v>852</v>
      </c>
      <c r="D205" s="186" t="s">
        <v>319</v>
      </c>
      <c r="E205" s="187" t="s">
        <v>2988</v>
      </c>
      <c r="F205" s="188" t="s">
        <v>2989</v>
      </c>
      <c r="G205" s="189" t="s">
        <v>375</v>
      </c>
      <c r="H205" s="190">
        <v>41.579999999999998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0.013125</v>
      </c>
      <c r="R205" s="196">
        <f>Q205*H205</f>
        <v>0.54573749999999999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4327</v>
      </c>
    </row>
    <row r="206" s="2" customFormat="1" ht="24.15" customHeight="1">
      <c r="A206" s="34"/>
      <c r="B206" s="185"/>
      <c r="C206" s="186" t="s">
        <v>858</v>
      </c>
      <c r="D206" s="186" t="s">
        <v>319</v>
      </c>
      <c r="E206" s="187" t="s">
        <v>4328</v>
      </c>
      <c r="F206" s="188" t="s">
        <v>4329</v>
      </c>
      <c r="G206" s="189" t="s">
        <v>375</v>
      </c>
      <c r="H206" s="190">
        <v>41.579999999999998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0.0017639999999999999</v>
      </c>
      <c r="R206" s="196">
        <f>Q206*H206</f>
        <v>0.073347119999999988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4330</v>
      </c>
    </row>
    <row r="207" s="2" customFormat="1" ht="16.5" customHeight="1">
      <c r="A207" s="34"/>
      <c r="B207" s="185"/>
      <c r="C207" s="186" t="s">
        <v>862</v>
      </c>
      <c r="D207" s="186" t="s">
        <v>319</v>
      </c>
      <c r="E207" s="187" t="s">
        <v>4331</v>
      </c>
      <c r="F207" s="188" t="s">
        <v>4332</v>
      </c>
      <c r="G207" s="189" t="s">
        <v>375</v>
      </c>
      <c r="H207" s="190">
        <v>41.579999999999998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4333</v>
      </c>
    </row>
    <row r="208" s="2" customFormat="1" ht="37.8" customHeight="1">
      <c r="A208" s="34"/>
      <c r="B208" s="185"/>
      <c r="C208" s="186" t="s">
        <v>866</v>
      </c>
      <c r="D208" s="186" t="s">
        <v>319</v>
      </c>
      <c r="E208" s="187" t="s">
        <v>4334</v>
      </c>
      <c r="F208" s="188" t="s">
        <v>2998</v>
      </c>
      <c r="G208" s="189" t="s">
        <v>375</v>
      </c>
      <c r="H208" s="190">
        <v>26.638999999999999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0.00020571000000000001</v>
      </c>
      <c r="R208" s="196">
        <f>Q208*H208</f>
        <v>0.0054799086900000002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4335</v>
      </c>
    </row>
    <row r="209" s="2" customFormat="1" ht="24.15" customHeight="1">
      <c r="A209" s="34"/>
      <c r="B209" s="185"/>
      <c r="C209" s="186" t="s">
        <v>870</v>
      </c>
      <c r="D209" s="186" t="s">
        <v>319</v>
      </c>
      <c r="E209" s="187" t="s">
        <v>4336</v>
      </c>
      <c r="F209" s="188" t="s">
        <v>4337</v>
      </c>
      <c r="G209" s="189" t="s">
        <v>375</v>
      </c>
      <c r="H209" s="190">
        <v>26.565000000000001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0.00040000000000000002</v>
      </c>
      <c r="R209" s="196">
        <f>Q209*H209</f>
        <v>0.010626000000000002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4338</v>
      </c>
    </row>
    <row r="210" s="2" customFormat="1" ht="24.15" customHeight="1">
      <c r="A210" s="34"/>
      <c r="B210" s="185"/>
      <c r="C210" s="186" t="s">
        <v>874</v>
      </c>
      <c r="D210" s="186" t="s">
        <v>319</v>
      </c>
      <c r="E210" s="187" t="s">
        <v>4339</v>
      </c>
      <c r="F210" s="188" t="s">
        <v>4340</v>
      </c>
      <c r="G210" s="189" t="s">
        <v>375</v>
      </c>
      <c r="H210" s="190">
        <v>26.565000000000001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0.0053</v>
      </c>
      <c r="R210" s="196">
        <f>Q210*H210</f>
        <v>0.14079450000000002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4341</v>
      </c>
    </row>
    <row r="211" s="2" customFormat="1" ht="24.15" customHeight="1">
      <c r="A211" s="34"/>
      <c r="B211" s="185"/>
      <c r="C211" s="186" t="s">
        <v>876</v>
      </c>
      <c r="D211" s="186" t="s">
        <v>319</v>
      </c>
      <c r="E211" s="187" t="s">
        <v>4342</v>
      </c>
      <c r="F211" s="188" t="s">
        <v>4343</v>
      </c>
      <c r="G211" s="189" t="s">
        <v>375</v>
      </c>
      <c r="H211" s="190">
        <v>23.640999999999998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0.00035</v>
      </c>
      <c r="R211" s="196">
        <f>Q211*H211</f>
        <v>0.0082743499999999998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4344</v>
      </c>
    </row>
    <row r="212" s="2" customFormat="1" ht="24.15" customHeight="1">
      <c r="A212" s="34"/>
      <c r="B212" s="185"/>
      <c r="C212" s="186" t="s">
        <v>881</v>
      </c>
      <c r="D212" s="186" t="s">
        <v>319</v>
      </c>
      <c r="E212" s="187" t="s">
        <v>3000</v>
      </c>
      <c r="F212" s="188" t="s">
        <v>3001</v>
      </c>
      <c r="G212" s="189" t="s">
        <v>375</v>
      </c>
      <c r="H212" s="190">
        <v>225.75299999999999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0.00040000000000000002</v>
      </c>
      <c r="R212" s="196">
        <f>Q212*H212</f>
        <v>0.090301199999999998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4345</v>
      </c>
    </row>
    <row r="213" s="2" customFormat="1" ht="24.15" customHeight="1">
      <c r="A213" s="34"/>
      <c r="B213" s="185"/>
      <c r="C213" s="186" t="s">
        <v>885</v>
      </c>
      <c r="D213" s="186" t="s">
        <v>319</v>
      </c>
      <c r="E213" s="187" t="s">
        <v>4346</v>
      </c>
      <c r="F213" s="188" t="s">
        <v>4347</v>
      </c>
      <c r="G213" s="189" t="s">
        <v>375</v>
      </c>
      <c r="H213" s="190">
        <v>225.75299999999999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0.0053</v>
      </c>
      <c r="R213" s="196">
        <f>Q213*H213</f>
        <v>1.1964908999999999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4348</v>
      </c>
    </row>
    <row r="214" s="2" customFormat="1" ht="37.8" customHeight="1">
      <c r="A214" s="34"/>
      <c r="B214" s="185"/>
      <c r="C214" s="186" t="s">
        <v>891</v>
      </c>
      <c r="D214" s="186" t="s">
        <v>319</v>
      </c>
      <c r="E214" s="187" t="s">
        <v>4349</v>
      </c>
      <c r="F214" s="188" t="s">
        <v>4350</v>
      </c>
      <c r="G214" s="189" t="s">
        <v>375</v>
      </c>
      <c r="H214" s="190">
        <v>26.565000000000001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4351</v>
      </c>
    </row>
    <row r="215" s="2" customFormat="1" ht="33" customHeight="1">
      <c r="A215" s="34"/>
      <c r="B215" s="185"/>
      <c r="C215" s="186" t="s">
        <v>1236</v>
      </c>
      <c r="D215" s="186" t="s">
        <v>319</v>
      </c>
      <c r="E215" s="187" t="s">
        <v>4352</v>
      </c>
      <c r="F215" s="188" t="s">
        <v>4353</v>
      </c>
      <c r="G215" s="189" t="s">
        <v>375</v>
      </c>
      <c r="H215" s="190">
        <v>23.640999999999998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0.010729000000000001</v>
      </c>
      <c r="R215" s="196">
        <f>Q215*H215</f>
        <v>0.25364428900000002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4354</v>
      </c>
    </row>
    <row r="216" s="2" customFormat="1" ht="33" customHeight="1">
      <c r="A216" s="34"/>
      <c r="B216" s="185"/>
      <c r="C216" s="186" t="s">
        <v>1240</v>
      </c>
      <c r="D216" s="186" t="s">
        <v>319</v>
      </c>
      <c r="E216" s="187" t="s">
        <v>4355</v>
      </c>
      <c r="F216" s="188" t="s">
        <v>4356</v>
      </c>
      <c r="G216" s="189" t="s">
        <v>375</v>
      </c>
      <c r="H216" s="190">
        <v>15.246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0.01469</v>
      </c>
      <c r="R216" s="196">
        <f>Q216*H216</f>
        <v>0.22396373999999999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4357</v>
      </c>
    </row>
    <row r="217" s="2" customFormat="1" ht="24.15" customHeight="1">
      <c r="A217" s="34"/>
      <c r="B217" s="185"/>
      <c r="C217" s="186" t="s">
        <v>1244</v>
      </c>
      <c r="D217" s="186" t="s">
        <v>319</v>
      </c>
      <c r="E217" s="187" t="s">
        <v>4358</v>
      </c>
      <c r="F217" s="188" t="s">
        <v>4359</v>
      </c>
      <c r="G217" s="189" t="s">
        <v>375</v>
      </c>
      <c r="H217" s="190">
        <v>9.2400000000000002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0.020809000000000001</v>
      </c>
      <c r="R217" s="196">
        <f>Q217*H217</f>
        <v>0.19227516000000003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4360</v>
      </c>
    </row>
    <row r="218" s="2" customFormat="1" ht="24.15" customHeight="1">
      <c r="A218" s="34"/>
      <c r="B218" s="185"/>
      <c r="C218" s="186" t="s">
        <v>453</v>
      </c>
      <c r="D218" s="186" t="s">
        <v>319</v>
      </c>
      <c r="E218" s="187" t="s">
        <v>4361</v>
      </c>
      <c r="F218" s="188" t="s">
        <v>4362</v>
      </c>
      <c r="G218" s="189" t="s">
        <v>375</v>
      </c>
      <c r="H218" s="190">
        <v>26.565000000000001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0.027588999999999999</v>
      </c>
      <c r="R218" s="196">
        <f>Q218*H218</f>
        <v>0.73290178500000003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4363</v>
      </c>
    </row>
    <row r="219" s="2" customFormat="1" ht="24.15" customHeight="1">
      <c r="A219" s="34"/>
      <c r="B219" s="185"/>
      <c r="C219" s="186" t="s">
        <v>1251</v>
      </c>
      <c r="D219" s="186" t="s">
        <v>319</v>
      </c>
      <c r="E219" s="187" t="s">
        <v>4364</v>
      </c>
      <c r="F219" s="188" t="s">
        <v>4365</v>
      </c>
      <c r="G219" s="189" t="s">
        <v>375</v>
      </c>
      <c r="H219" s="190">
        <v>133.886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0.033689999999999998</v>
      </c>
      <c r="R219" s="196">
        <f>Q219*H219</f>
        <v>4.5106193399999999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4366</v>
      </c>
    </row>
    <row r="220" s="2" customFormat="1" ht="24.15" customHeight="1">
      <c r="A220" s="34"/>
      <c r="B220" s="185"/>
      <c r="C220" s="186" t="s">
        <v>1255</v>
      </c>
      <c r="D220" s="186" t="s">
        <v>319</v>
      </c>
      <c r="E220" s="187" t="s">
        <v>4367</v>
      </c>
      <c r="F220" s="188" t="s">
        <v>4368</v>
      </c>
      <c r="G220" s="189" t="s">
        <v>375</v>
      </c>
      <c r="H220" s="190">
        <v>6.0259999999999998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0.018689999999999998</v>
      </c>
      <c r="R220" s="196">
        <f>Q220*H220</f>
        <v>0.11262593999999998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4369</v>
      </c>
    </row>
    <row r="221" s="2" customFormat="1" ht="16.5" customHeight="1">
      <c r="A221" s="34"/>
      <c r="B221" s="185"/>
      <c r="C221" s="186" t="s">
        <v>1259</v>
      </c>
      <c r="D221" s="186" t="s">
        <v>319</v>
      </c>
      <c r="E221" s="187" t="s">
        <v>4370</v>
      </c>
      <c r="F221" s="188" t="s">
        <v>4371</v>
      </c>
      <c r="G221" s="189" t="s">
        <v>4252</v>
      </c>
      <c r="H221" s="190">
        <v>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4372</v>
      </c>
    </row>
    <row r="222" s="2" customFormat="1" ht="16.5" customHeight="1">
      <c r="A222" s="34"/>
      <c r="B222" s="185"/>
      <c r="C222" s="186" t="s">
        <v>1263</v>
      </c>
      <c r="D222" s="186" t="s">
        <v>319</v>
      </c>
      <c r="E222" s="187" t="s">
        <v>4373</v>
      </c>
      <c r="F222" s="188" t="s">
        <v>4374</v>
      </c>
      <c r="G222" s="189" t="s">
        <v>1</v>
      </c>
      <c r="H222" s="190">
        <v>1033.2000000000001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4375</v>
      </c>
    </row>
    <row r="223" s="2" customFormat="1" ht="24.15" customHeight="1">
      <c r="A223" s="34"/>
      <c r="B223" s="185"/>
      <c r="C223" s="186" t="s">
        <v>1265</v>
      </c>
      <c r="D223" s="186" t="s">
        <v>319</v>
      </c>
      <c r="E223" s="187" t="s">
        <v>4376</v>
      </c>
      <c r="F223" s="188" t="s">
        <v>4377</v>
      </c>
      <c r="G223" s="189" t="s">
        <v>322</v>
      </c>
      <c r="H223" s="190">
        <v>39.25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2.2654899999999998</v>
      </c>
      <c r="R223" s="196">
        <f>Q223*H223</f>
        <v>88.920482499999991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4378</v>
      </c>
    </row>
    <row r="224" s="2" customFormat="1" ht="37.8" customHeight="1">
      <c r="A224" s="34"/>
      <c r="B224" s="185"/>
      <c r="C224" s="186" t="s">
        <v>1269</v>
      </c>
      <c r="D224" s="186" t="s">
        <v>319</v>
      </c>
      <c r="E224" s="187" t="s">
        <v>4379</v>
      </c>
      <c r="F224" s="188" t="s">
        <v>4380</v>
      </c>
      <c r="G224" s="189" t="s">
        <v>322</v>
      </c>
      <c r="H224" s="190">
        <v>0.67600000000000005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1.837</v>
      </c>
      <c r="R224" s="196">
        <f>Q224*H224</f>
        <v>1.2418120000000001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4381</v>
      </c>
    </row>
    <row r="225" s="2" customFormat="1" ht="16.5" customHeight="1">
      <c r="A225" s="34"/>
      <c r="B225" s="185"/>
      <c r="C225" s="186" t="s">
        <v>1274</v>
      </c>
      <c r="D225" s="186" t="s">
        <v>319</v>
      </c>
      <c r="E225" s="187" t="s">
        <v>3027</v>
      </c>
      <c r="F225" s="188" t="s">
        <v>3028</v>
      </c>
      <c r="G225" s="189" t="s">
        <v>452</v>
      </c>
      <c r="H225" s="190">
        <v>152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4382</v>
      </c>
    </row>
    <row r="226" s="2" customFormat="1" ht="24.15" customHeight="1">
      <c r="A226" s="34"/>
      <c r="B226" s="185"/>
      <c r="C226" s="200" t="s">
        <v>1278</v>
      </c>
      <c r="D226" s="200" t="s">
        <v>353</v>
      </c>
      <c r="E226" s="201" t="s">
        <v>4383</v>
      </c>
      <c r="F226" s="202" t="s">
        <v>4384</v>
      </c>
      <c r="G226" s="203" t="s">
        <v>4385</v>
      </c>
      <c r="H226" s="204">
        <v>3.04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271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4386</v>
      </c>
    </row>
    <row r="227" s="2" customFormat="1">
      <c r="A227" s="34"/>
      <c r="B227" s="35"/>
      <c r="C227" s="34"/>
      <c r="D227" s="216" t="s">
        <v>484</v>
      </c>
      <c r="E227" s="34"/>
      <c r="F227" s="217" t="s">
        <v>4387</v>
      </c>
      <c r="G227" s="34"/>
      <c r="H227" s="34"/>
      <c r="I227" s="218"/>
      <c r="J227" s="34"/>
      <c r="K227" s="34"/>
      <c r="L227" s="35"/>
      <c r="M227" s="219"/>
      <c r="N227" s="220"/>
      <c r="O227" s="78"/>
      <c r="P227" s="78"/>
      <c r="Q227" s="78"/>
      <c r="R227" s="78"/>
      <c r="S227" s="78"/>
      <c r="T227" s="79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5" t="s">
        <v>484</v>
      </c>
      <c r="AU227" s="15" t="s">
        <v>87</v>
      </c>
    </row>
    <row r="228" s="2" customFormat="1" ht="24.15" customHeight="1">
      <c r="A228" s="34"/>
      <c r="B228" s="185"/>
      <c r="C228" s="186" t="s">
        <v>1282</v>
      </c>
      <c r="D228" s="186" t="s">
        <v>319</v>
      </c>
      <c r="E228" s="187" t="s">
        <v>3033</v>
      </c>
      <c r="F228" s="188" t="s">
        <v>1726</v>
      </c>
      <c r="G228" s="189" t="s">
        <v>375</v>
      </c>
      <c r="H228" s="190">
        <v>329.69999999999999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4388</v>
      </c>
    </row>
    <row r="229" s="2" customFormat="1" ht="24.15" customHeight="1">
      <c r="A229" s="34"/>
      <c r="B229" s="185"/>
      <c r="C229" s="200" t="s">
        <v>1286</v>
      </c>
      <c r="D229" s="200" t="s">
        <v>353</v>
      </c>
      <c r="E229" s="201" t="s">
        <v>1709</v>
      </c>
      <c r="F229" s="202" t="s">
        <v>1710</v>
      </c>
      <c r="G229" s="203" t="s">
        <v>1711</v>
      </c>
      <c r="H229" s="204">
        <v>67.918000000000006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0.001</v>
      </c>
      <c r="R229" s="196">
        <f>Q229*H229</f>
        <v>0.067918000000000006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271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4389</v>
      </c>
    </row>
    <row r="230" s="2" customFormat="1" ht="24.15" customHeight="1">
      <c r="A230" s="34"/>
      <c r="B230" s="185"/>
      <c r="C230" s="186" t="s">
        <v>1290</v>
      </c>
      <c r="D230" s="186" t="s">
        <v>319</v>
      </c>
      <c r="E230" s="187" t="s">
        <v>4390</v>
      </c>
      <c r="F230" s="188" t="s">
        <v>4391</v>
      </c>
      <c r="G230" s="189" t="s">
        <v>375</v>
      </c>
      <c r="H230" s="190">
        <v>329.69999999999999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0.0048999999999999998</v>
      </c>
      <c r="R230" s="196">
        <f>Q230*H230</f>
        <v>1.6155299999999999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4392</v>
      </c>
    </row>
    <row r="231" s="12" customFormat="1" ht="22.8" customHeight="1">
      <c r="A231" s="12"/>
      <c r="B231" s="172"/>
      <c r="C231" s="12"/>
      <c r="D231" s="173" t="s">
        <v>74</v>
      </c>
      <c r="E231" s="183" t="s">
        <v>274</v>
      </c>
      <c r="F231" s="183" t="s">
        <v>2736</v>
      </c>
      <c r="G231" s="12"/>
      <c r="H231" s="12"/>
      <c r="I231" s="175"/>
      <c r="J231" s="184">
        <f>BK231</f>
        <v>0</v>
      </c>
      <c r="K231" s="12"/>
      <c r="L231" s="172"/>
      <c r="M231" s="177"/>
      <c r="N231" s="178"/>
      <c r="O231" s="178"/>
      <c r="P231" s="179">
        <f>SUM(P232:P251)</f>
        <v>0</v>
      </c>
      <c r="Q231" s="178"/>
      <c r="R231" s="179">
        <f>SUM(R232:R251)</f>
        <v>39.505421439999999</v>
      </c>
      <c r="S231" s="178"/>
      <c r="T231" s="180">
        <f>SUM(T232:T251)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73" t="s">
        <v>82</v>
      </c>
      <c r="AT231" s="181" t="s">
        <v>74</v>
      </c>
      <c r="AU231" s="181" t="s">
        <v>82</v>
      </c>
      <c r="AY231" s="173" t="s">
        <v>317</v>
      </c>
      <c r="BK231" s="182">
        <f>SUM(BK232:BK251)</f>
        <v>0</v>
      </c>
    </row>
    <row r="232" s="2" customFormat="1" ht="37.8" customHeight="1">
      <c r="A232" s="34"/>
      <c r="B232" s="185"/>
      <c r="C232" s="186" t="s">
        <v>1294</v>
      </c>
      <c r="D232" s="186" t="s">
        <v>319</v>
      </c>
      <c r="E232" s="187" t="s">
        <v>4393</v>
      </c>
      <c r="F232" s="188" t="s">
        <v>4394</v>
      </c>
      <c r="G232" s="189" t="s">
        <v>452</v>
      </c>
      <c r="H232" s="190">
        <v>12.5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0.098529599999999995</v>
      </c>
      <c r="R232" s="196">
        <f>Q232*H232</f>
        <v>1.2316199999999999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259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4395</v>
      </c>
    </row>
    <row r="233" s="2" customFormat="1" ht="21.75" customHeight="1">
      <c r="A233" s="34"/>
      <c r="B233" s="185"/>
      <c r="C233" s="200" t="s">
        <v>1298</v>
      </c>
      <c r="D233" s="200" t="s">
        <v>353</v>
      </c>
      <c r="E233" s="201" t="s">
        <v>3813</v>
      </c>
      <c r="F233" s="202" t="s">
        <v>3814</v>
      </c>
      <c r="G233" s="203" t="s">
        <v>433</v>
      </c>
      <c r="H233" s="204">
        <v>12.625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0.0235</v>
      </c>
      <c r="R233" s="196">
        <f>Q233*H233</f>
        <v>0.29668749999999999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271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4396</v>
      </c>
    </row>
    <row r="234" s="2" customFormat="1" ht="33" customHeight="1">
      <c r="A234" s="34"/>
      <c r="B234" s="185"/>
      <c r="C234" s="186" t="s">
        <v>1303</v>
      </c>
      <c r="D234" s="186" t="s">
        <v>319</v>
      </c>
      <c r="E234" s="187" t="s">
        <v>4397</v>
      </c>
      <c r="F234" s="188" t="s">
        <v>4398</v>
      </c>
      <c r="G234" s="189" t="s">
        <v>322</v>
      </c>
      <c r="H234" s="190">
        <v>0.25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2.2151320000000001</v>
      </c>
      <c r="R234" s="196">
        <f>Q234*H234</f>
        <v>0.55378300000000003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259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4399</v>
      </c>
    </row>
    <row r="235" s="2" customFormat="1" ht="37.8" customHeight="1">
      <c r="A235" s="34"/>
      <c r="B235" s="185"/>
      <c r="C235" s="186" t="s">
        <v>1307</v>
      </c>
      <c r="D235" s="186" t="s">
        <v>319</v>
      </c>
      <c r="E235" s="187" t="s">
        <v>4400</v>
      </c>
      <c r="F235" s="188" t="s">
        <v>4401</v>
      </c>
      <c r="G235" s="189" t="s">
        <v>452</v>
      </c>
      <c r="H235" s="190">
        <v>7.2000000000000002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0.26990999999999998</v>
      </c>
      <c r="R235" s="196">
        <f>Q235*H235</f>
        <v>1.943352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4402</v>
      </c>
    </row>
    <row r="236" s="2" customFormat="1" ht="24.15" customHeight="1">
      <c r="A236" s="34"/>
      <c r="B236" s="185"/>
      <c r="C236" s="200" t="s">
        <v>1312</v>
      </c>
      <c r="D236" s="200" t="s">
        <v>353</v>
      </c>
      <c r="E236" s="201" t="s">
        <v>4403</v>
      </c>
      <c r="F236" s="202" t="s">
        <v>4404</v>
      </c>
      <c r="G236" s="203" t="s">
        <v>433</v>
      </c>
      <c r="H236" s="204">
        <v>2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0.00040000000000000002</v>
      </c>
      <c r="R236" s="196">
        <f>Q236*H236</f>
        <v>0.00080000000000000004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271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4405</v>
      </c>
    </row>
    <row r="237" s="2" customFormat="1" ht="37.8" customHeight="1">
      <c r="A237" s="34"/>
      <c r="B237" s="185"/>
      <c r="C237" s="200" t="s">
        <v>1316</v>
      </c>
      <c r="D237" s="200" t="s">
        <v>353</v>
      </c>
      <c r="E237" s="201" t="s">
        <v>4406</v>
      </c>
      <c r="F237" s="202" t="s">
        <v>4407</v>
      </c>
      <c r="G237" s="203" t="s">
        <v>433</v>
      </c>
      <c r="H237" s="204">
        <v>14.4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0.0040000000000000001</v>
      </c>
      <c r="R237" s="196">
        <f>Q237*H237</f>
        <v>0.057600000000000005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271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4408</v>
      </c>
    </row>
    <row r="238" s="2" customFormat="1" ht="33" customHeight="1">
      <c r="A238" s="34"/>
      <c r="B238" s="185"/>
      <c r="C238" s="200" t="s">
        <v>1320</v>
      </c>
      <c r="D238" s="200" t="s">
        <v>353</v>
      </c>
      <c r="E238" s="201" t="s">
        <v>4409</v>
      </c>
      <c r="F238" s="202" t="s">
        <v>4410</v>
      </c>
      <c r="G238" s="203" t="s">
        <v>433</v>
      </c>
      <c r="H238" s="204">
        <v>7.2000000000000002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0.044999999999999998</v>
      </c>
      <c r="R238" s="196">
        <f>Q238*H238</f>
        <v>0.32400000000000001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271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259</v>
      </c>
      <c r="BM238" s="198" t="s">
        <v>4411</v>
      </c>
    </row>
    <row r="239" s="2" customFormat="1" ht="33" customHeight="1">
      <c r="A239" s="34"/>
      <c r="B239" s="185"/>
      <c r="C239" s="186" t="s">
        <v>1324</v>
      </c>
      <c r="D239" s="186" t="s">
        <v>319</v>
      </c>
      <c r="E239" s="187" t="s">
        <v>4412</v>
      </c>
      <c r="F239" s="188" t="s">
        <v>4413</v>
      </c>
      <c r="G239" s="189" t="s">
        <v>433</v>
      </c>
      <c r="H239" s="190">
        <v>2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0.12517866</v>
      </c>
      <c r="R239" s="196">
        <f>Q239*H239</f>
        <v>0.25035731999999999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4414</v>
      </c>
    </row>
    <row r="240" s="2" customFormat="1" ht="37.8" customHeight="1">
      <c r="A240" s="34"/>
      <c r="B240" s="185"/>
      <c r="C240" s="200" t="s">
        <v>1328</v>
      </c>
      <c r="D240" s="200" t="s">
        <v>353</v>
      </c>
      <c r="E240" s="201" t="s">
        <v>4415</v>
      </c>
      <c r="F240" s="202" t="s">
        <v>4416</v>
      </c>
      <c r="G240" s="203" t="s">
        <v>433</v>
      </c>
      <c r="H240" s="204">
        <v>2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0.049000000000000002</v>
      </c>
      <c r="R240" s="196">
        <f>Q240*H240</f>
        <v>0.098000000000000004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271</v>
      </c>
      <c r="AT240" s="198" t="s">
        <v>353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4417</v>
      </c>
    </row>
    <row r="241" s="2" customFormat="1" ht="24.15" customHeight="1">
      <c r="A241" s="34"/>
      <c r="B241" s="185"/>
      <c r="C241" s="200" t="s">
        <v>1330</v>
      </c>
      <c r="D241" s="200" t="s">
        <v>353</v>
      </c>
      <c r="E241" s="201" t="s">
        <v>4418</v>
      </c>
      <c r="F241" s="202" t="s">
        <v>4419</v>
      </c>
      <c r="G241" s="203" t="s">
        <v>433</v>
      </c>
      <c r="H241" s="204">
        <v>2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0.00036999999999999999</v>
      </c>
      <c r="R241" s="196">
        <f>Q241*H241</f>
        <v>0.00073999999999999999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271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4420</v>
      </c>
    </row>
    <row r="242" s="2" customFormat="1" ht="44.25" customHeight="1">
      <c r="A242" s="34"/>
      <c r="B242" s="185"/>
      <c r="C242" s="200" t="s">
        <v>1334</v>
      </c>
      <c r="D242" s="200" t="s">
        <v>353</v>
      </c>
      <c r="E242" s="201" t="s">
        <v>4421</v>
      </c>
      <c r="F242" s="202" t="s">
        <v>4422</v>
      </c>
      <c r="G242" s="203" t="s">
        <v>433</v>
      </c>
      <c r="H242" s="204">
        <v>2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6">
        <f>O242*H242</f>
        <v>0</v>
      </c>
      <c r="Q242" s="196">
        <v>0.0033</v>
      </c>
      <c r="R242" s="196">
        <f>Q242*H242</f>
        <v>0.0066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271</v>
      </c>
      <c r="AT242" s="198" t="s">
        <v>353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4423</v>
      </c>
    </row>
    <row r="243" s="2" customFormat="1" ht="33" customHeight="1">
      <c r="A243" s="34"/>
      <c r="B243" s="185"/>
      <c r="C243" s="186" t="s">
        <v>1336</v>
      </c>
      <c r="D243" s="186" t="s">
        <v>319</v>
      </c>
      <c r="E243" s="187" t="s">
        <v>1245</v>
      </c>
      <c r="F243" s="188" t="s">
        <v>4424</v>
      </c>
      <c r="G243" s="189" t="s">
        <v>375</v>
      </c>
      <c r="H243" s="190">
        <v>388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0.025710469999999999</v>
      </c>
      <c r="R243" s="196">
        <f>Q243*H243</f>
        <v>9.9756623599999994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259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4425</v>
      </c>
    </row>
    <row r="244" s="2" customFormat="1" ht="44.25" customHeight="1">
      <c r="A244" s="34"/>
      <c r="B244" s="185"/>
      <c r="C244" s="186" t="s">
        <v>1340</v>
      </c>
      <c r="D244" s="186" t="s">
        <v>319</v>
      </c>
      <c r="E244" s="187" t="s">
        <v>1248</v>
      </c>
      <c r="F244" s="188" t="s">
        <v>4426</v>
      </c>
      <c r="G244" s="189" t="s">
        <v>375</v>
      </c>
      <c r="H244" s="190">
        <v>776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259</v>
      </c>
      <c r="AT244" s="198" t="s">
        <v>319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4427</v>
      </c>
    </row>
    <row r="245" s="2" customFormat="1" ht="33" customHeight="1">
      <c r="A245" s="34"/>
      <c r="B245" s="185"/>
      <c r="C245" s="186" t="s">
        <v>1344</v>
      </c>
      <c r="D245" s="186" t="s">
        <v>319</v>
      </c>
      <c r="E245" s="187" t="s">
        <v>1252</v>
      </c>
      <c r="F245" s="188" t="s">
        <v>4428</v>
      </c>
      <c r="G245" s="189" t="s">
        <v>375</v>
      </c>
      <c r="H245" s="190">
        <v>388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0.02571</v>
      </c>
      <c r="R245" s="196">
        <f>Q245*H245</f>
        <v>9.9754799999999992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4429</v>
      </c>
    </row>
    <row r="246" s="2" customFormat="1" ht="24.15" customHeight="1">
      <c r="A246" s="34"/>
      <c r="B246" s="185"/>
      <c r="C246" s="186" t="s">
        <v>1347</v>
      </c>
      <c r="D246" s="186" t="s">
        <v>319</v>
      </c>
      <c r="E246" s="187" t="s">
        <v>1744</v>
      </c>
      <c r="F246" s="188" t="s">
        <v>3079</v>
      </c>
      <c r="G246" s="189" t="s">
        <v>375</v>
      </c>
      <c r="H246" s="190">
        <v>349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0.042198630000000001</v>
      </c>
      <c r="R246" s="196">
        <f>Q246*H246</f>
        <v>14.727321870000001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259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4430</v>
      </c>
    </row>
    <row r="247" s="2" customFormat="1" ht="16.5" customHeight="1">
      <c r="A247" s="34"/>
      <c r="B247" s="185"/>
      <c r="C247" s="186" t="s">
        <v>1349</v>
      </c>
      <c r="D247" s="186" t="s">
        <v>319</v>
      </c>
      <c r="E247" s="187" t="s">
        <v>772</v>
      </c>
      <c r="F247" s="188" t="s">
        <v>4431</v>
      </c>
      <c r="G247" s="189" t="s">
        <v>375</v>
      </c>
      <c r="H247" s="190">
        <v>314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4.8999999999999998E-05</v>
      </c>
      <c r="R247" s="196">
        <f>Q247*H247</f>
        <v>0.015386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4432</v>
      </c>
    </row>
    <row r="248" s="2" customFormat="1" ht="16.5" customHeight="1">
      <c r="A248" s="34"/>
      <c r="B248" s="185"/>
      <c r="C248" s="186" t="s">
        <v>1353</v>
      </c>
      <c r="D248" s="186" t="s">
        <v>319</v>
      </c>
      <c r="E248" s="187" t="s">
        <v>4433</v>
      </c>
      <c r="F248" s="188" t="s">
        <v>4434</v>
      </c>
      <c r="G248" s="189" t="s">
        <v>452</v>
      </c>
      <c r="H248" s="190">
        <v>44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0.00039899999999999999</v>
      </c>
      <c r="R248" s="196">
        <f>Q248*H248</f>
        <v>0.017555999999999999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259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259</v>
      </c>
      <c r="BM248" s="198" t="s">
        <v>4435</v>
      </c>
    </row>
    <row r="249" s="2" customFormat="1" ht="24.15" customHeight="1">
      <c r="A249" s="34"/>
      <c r="B249" s="185"/>
      <c r="C249" s="186" t="s">
        <v>1357</v>
      </c>
      <c r="D249" s="186" t="s">
        <v>319</v>
      </c>
      <c r="E249" s="187" t="s">
        <v>4436</v>
      </c>
      <c r="F249" s="188" t="s">
        <v>4437</v>
      </c>
      <c r="G249" s="189" t="s">
        <v>452</v>
      </c>
      <c r="H249" s="190">
        <v>22.989999999999998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0.00012999999999999999</v>
      </c>
      <c r="R249" s="196">
        <f>Q249*H249</f>
        <v>0.0029886999999999995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259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259</v>
      </c>
      <c r="BM249" s="198" t="s">
        <v>4438</v>
      </c>
    </row>
    <row r="250" s="2" customFormat="1" ht="16.5" customHeight="1">
      <c r="A250" s="34"/>
      <c r="B250" s="185"/>
      <c r="C250" s="186" t="s">
        <v>1361</v>
      </c>
      <c r="D250" s="186" t="s">
        <v>319</v>
      </c>
      <c r="E250" s="187" t="s">
        <v>4439</v>
      </c>
      <c r="F250" s="188" t="s">
        <v>4440</v>
      </c>
      <c r="G250" s="189" t="s">
        <v>452</v>
      </c>
      <c r="H250" s="190">
        <v>18.989999999999998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0.000231</v>
      </c>
      <c r="R250" s="196">
        <f>Q250*H250</f>
        <v>0.0043866899999999995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259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259</v>
      </c>
      <c r="BM250" s="198" t="s">
        <v>4441</v>
      </c>
    </row>
    <row r="251" s="2" customFormat="1" ht="16.5" customHeight="1">
      <c r="A251" s="34"/>
      <c r="B251" s="185"/>
      <c r="C251" s="186" t="s">
        <v>1365</v>
      </c>
      <c r="D251" s="186" t="s">
        <v>319</v>
      </c>
      <c r="E251" s="187" t="s">
        <v>4442</v>
      </c>
      <c r="F251" s="188" t="s">
        <v>4443</v>
      </c>
      <c r="G251" s="189" t="s">
        <v>452</v>
      </c>
      <c r="H251" s="190">
        <v>88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0.00026249999999999998</v>
      </c>
      <c r="R251" s="196">
        <f>Q251*H251</f>
        <v>0.023099999999999999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259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259</v>
      </c>
      <c r="BM251" s="198" t="s">
        <v>4444</v>
      </c>
    </row>
    <row r="252" s="12" customFormat="1" ht="22.8" customHeight="1">
      <c r="A252" s="12"/>
      <c r="B252" s="172"/>
      <c r="C252" s="12"/>
      <c r="D252" s="173" t="s">
        <v>74</v>
      </c>
      <c r="E252" s="183" t="s">
        <v>589</v>
      </c>
      <c r="F252" s="183" t="s">
        <v>2741</v>
      </c>
      <c r="G252" s="12"/>
      <c r="H252" s="12"/>
      <c r="I252" s="175"/>
      <c r="J252" s="184">
        <f>BK252</f>
        <v>0</v>
      </c>
      <c r="K252" s="12"/>
      <c r="L252" s="172"/>
      <c r="M252" s="177"/>
      <c r="N252" s="178"/>
      <c r="O252" s="178"/>
      <c r="P252" s="179">
        <f>P253</f>
        <v>0</v>
      </c>
      <c r="Q252" s="178"/>
      <c r="R252" s="179">
        <f>R253</f>
        <v>0</v>
      </c>
      <c r="S252" s="178"/>
      <c r="T252" s="180">
        <f>T253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82</v>
      </c>
      <c r="AT252" s="181" t="s">
        <v>74</v>
      </c>
      <c r="AU252" s="181" t="s">
        <v>82</v>
      </c>
      <c r="AY252" s="173" t="s">
        <v>317</v>
      </c>
      <c r="BK252" s="182">
        <f>BK253</f>
        <v>0</v>
      </c>
    </row>
    <row r="253" s="2" customFormat="1" ht="24.15" customHeight="1">
      <c r="A253" s="34"/>
      <c r="B253" s="185"/>
      <c r="C253" s="186" t="s">
        <v>1369</v>
      </c>
      <c r="D253" s="186" t="s">
        <v>319</v>
      </c>
      <c r="E253" s="187" t="s">
        <v>4445</v>
      </c>
      <c r="F253" s="188" t="s">
        <v>4446</v>
      </c>
      <c r="G253" s="189" t="s">
        <v>356</v>
      </c>
      <c r="H253" s="190">
        <v>1890.51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259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259</v>
      </c>
      <c r="BM253" s="198" t="s">
        <v>4447</v>
      </c>
    </row>
    <row r="254" s="12" customFormat="1" ht="25.92" customHeight="1">
      <c r="A254" s="12"/>
      <c r="B254" s="172"/>
      <c r="C254" s="12"/>
      <c r="D254" s="173" t="s">
        <v>74</v>
      </c>
      <c r="E254" s="174" t="s">
        <v>2372</v>
      </c>
      <c r="F254" s="174" t="s">
        <v>2373</v>
      </c>
      <c r="G254" s="12"/>
      <c r="H254" s="12"/>
      <c r="I254" s="175"/>
      <c r="J254" s="176">
        <f>BK254</f>
        <v>0</v>
      </c>
      <c r="K254" s="12"/>
      <c r="L254" s="172"/>
      <c r="M254" s="177"/>
      <c r="N254" s="178"/>
      <c r="O254" s="178"/>
      <c r="P254" s="179">
        <f>P255+P277+P307+P327+P336+P340+P353+P359+P362+P370</f>
        <v>0</v>
      </c>
      <c r="Q254" s="178"/>
      <c r="R254" s="179">
        <f>R255+R277+R307+R327+R336+R340+R353+R359+R362+R370</f>
        <v>23.072221507020004</v>
      </c>
      <c r="S254" s="178"/>
      <c r="T254" s="180">
        <f>T255+T277+T307+T327+T336+T340+T353+T359+T362+T370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73" t="s">
        <v>87</v>
      </c>
      <c r="AT254" s="181" t="s">
        <v>74</v>
      </c>
      <c r="AU254" s="181" t="s">
        <v>75</v>
      </c>
      <c r="AY254" s="173" t="s">
        <v>317</v>
      </c>
      <c r="BK254" s="182">
        <f>BK255+BK277+BK307+BK327+BK336+BK340+BK353+BK359+BK362+BK370</f>
        <v>0</v>
      </c>
    </row>
    <row r="255" s="12" customFormat="1" ht="22.8" customHeight="1">
      <c r="A255" s="12"/>
      <c r="B255" s="172"/>
      <c r="C255" s="12"/>
      <c r="D255" s="173" t="s">
        <v>74</v>
      </c>
      <c r="E255" s="183" t="s">
        <v>603</v>
      </c>
      <c r="F255" s="183" t="s">
        <v>2805</v>
      </c>
      <c r="G255" s="12"/>
      <c r="H255" s="12"/>
      <c r="I255" s="175"/>
      <c r="J255" s="184">
        <f>BK255</f>
        <v>0</v>
      </c>
      <c r="K255" s="12"/>
      <c r="L255" s="172"/>
      <c r="M255" s="177"/>
      <c r="N255" s="178"/>
      <c r="O255" s="178"/>
      <c r="P255" s="179">
        <f>SUM(P256:P276)</f>
        <v>0</v>
      </c>
      <c r="Q255" s="178"/>
      <c r="R255" s="179">
        <f>SUM(R256:R276)</f>
        <v>5.34622945</v>
      </c>
      <c r="S255" s="178"/>
      <c r="T255" s="180">
        <f>SUM(T256:T276)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73" t="s">
        <v>87</v>
      </c>
      <c r="AT255" s="181" t="s">
        <v>74</v>
      </c>
      <c r="AU255" s="181" t="s">
        <v>82</v>
      </c>
      <c r="AY255" s="173" t="s">
        <v>317</v>
      </c>
      <c r="BK255" s="182">
        <f>SUM(BK256:BK276)</f>
        <v>0</v>
      </c>
    </row>
    <row r="256" s="2" customFormat="1" ht="24.15" customHeight="1">
      <c r="A256" s="34"/>
      <c r="B256" s="185"/>
      <c r="C256" s="186" t="s">
        <v>1373</v>
      </c>
      <c r="D256" s="186" t="s">
        <v>319</v>
      </c>
      <c r="E256" s="187" t="s">
        <v>3101</v>
      </c>
      <c r="F256" s="188" t="s">
        <v>3102</v>
      </c>
      <c r="G256" s="189" t="s">
        <v>375</v>
      </c>
      <c r="H256" s="190">
        <v>254.62100000000001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4448</v>
      </c>
    </row>
    <row r="257" s="2" customFormat="1" ht="16.5" customHeight="1">
      <c r="A257" s="34"/>
      <c r="B257" s="185"/>
      <c r="C257" s="200" t="s">
        <v>1377</v>
      </c>
      <c r="D257" s="200" t="s">
        <v>353</v>
      </c>
      <c r="E257" s="201" t="s">
        <v>3098</v>
      </c>
      <c r="F257" s="202" t="s">
        <v>3099</v>
      </c>
      <c r="G257" s="203" t="s">
        <v>356</v>
      </c>
      <c r="H257" s="204">
        <v>0.088999999999999996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1</v>
      </c>
      <c r="R257" s="196">
        <f>Q257*H257</f>
        <v>0.088999999999999996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4449</v>
      </c>
    </row>
    <row r="258" s="2" customFormat="1" ht="24.15" customHeight="1">
      <c r="A258" s="34"/>
      <c r="B258" s="185"/>
      <c r="C258" s="186" t="s">
        <v>589</v>
      </c>
      <c r="D258" s="186" t="s">
        <v>319</v>
      </c>
      <c r="E258" s="187" t="s">
        <v>4450</v>
      </c>
      <c r="F258" s="188" t="s">
        <v>4451</v>
      </c>
      <c r="G258" s="189" t="s">
        <v>375</v>
      </c>
      <c r="H258" s="190">
        <v>653.08299999999997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4452</v>
      </c>
    </row>
    <row r="259" s="2" customFormat="1" ht="16.5" customHeight="1">
      <c r="A259" s="34"/>
      <c r="B259" s="185"/>
      <c r="C259" s="200" t="s">
        <v>1384</v>
      </c>
      <c r="D259" s="200" t="s">
        <v>353</v>
      </c>
      <c r="E259" s="201" t="s">
        <v>4453</v>
      </c>
      <c r="F259" s="202" t="s">
        <v>4454</v>
      </c>
      <c r="G259" s="203" t="s">
        <v>375</v>
      </c>
      <c r="H259" s="204">
        <v>783.70000000000005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0.00020000000000000001</v>
      </c>
      <c r="R259" s="196">
        <f>Q259*H259</f>
        <v>0.15674000000000002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4455</v>
      </c>
    </row>
    <row r="260" s="2" customFormat="1" ht="24.15" customHeight="1">
      <c r="A260" s="34"/>
      <c r="B260" s="185"/>
      <c r="C260" s="186" t="s">
        <v>1386</v>
      </c>
      <c r="D260" s="186" t="s">
        <v>319</v>
      </c>
      <c r="E260" s="187" t="s">
        <v>3121</v>
      </c>
      <c r="F260" s="188" t="s">
        <v>4456</v>
      </c>
      <c r="G260" s="189" t="s">
        <v>375</v>
      </c>
      <c r="H260" s="190">
        <v>254.62100000000001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0.00054000000000000001</v>
      </c>
      <c r="R260" s="196">
        <f>Q260*H260</f>
        <v>0.13749533999999999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4457</v>
      </c>
    </row>
    <row r="261" s="2" customFormat="1" ht="24.15" customHeight="1">
      <c r="A261" s="34"/>
      <c r="B261" s="185"/>
      <c r="C261" s="200" t="s">
        <v>1392</v>
      </c>
      <c r="D261" s="200" t="s">
        <v>353</v>
      </c>
      <c r="E261" s="201" t="s">
        <v>4458</v>
      </c>
      <c r="F261" s="202" t="s">
        <v>4459</v>
      </c>
      <c r="G261" s="203" t="s">
        <v>375</v>
      </c>
      <c r="H261" s="204">
        <v>305.54500000000002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0.00513</v>
      </c>
      <c r="R261" s="196">
        <f>Q261*H261</f>
        <v>1.5674458500000001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4460</v>
      </c>
    </row>
    <row r="262" s="2" customFormat="1" ht="37.8" customHeight="1">
      <c r="A262" s="34"/>
      <c r="B262" s="185"/>
      <c r="C262" s="186" t="s">
        <v>1396</v>
      </c>
      <c r="D262" s="186" t="s">
        <v>319</v>
      </c>
      <c r="E262" s="187" t="s">
        <v>4461</v>
      </c>
      <c r="F262" s="188" t="s">
        <v>4462</v>
      </c>
      <c r="G262" s="189" t="s">
        <v>375</v>
      </c>
      <c r="H262" s="190">
        <v>366.44999999999999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3.0000000000000001E-05</v>
      </c>
      <c r="R262" s="196">
        <f>Q262*H262</f>
        <v>0.0109935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4463</v>
      </c>
    </row>
    <row r="263" s="2" customFormat="1" ht="33" customHeight="1">
      <c r="A263" s="34"/>
      <c r="B263" s="185"/>
      <c r="C263" s="200" t="s">
        <v>1400</v>
      </c>
      <c r="D263" s="200" t="s">
        <v>353</v>
      </c>
      <c r="E263" s="201" t="s">
        <v>4464</v>
      </c>
      <c r="F263" s="202" t="s">
        <v>4465</v>
      </c>
      <c r="G263" s="203" t="s">
        <v>375</v>
      </c>
      <c r="H263" s="204">
        <v>421.41800000000001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0.0026199999999999999</v>
      </c>
      <c r="R263" s="196">
        <f>Q263*H263</f>
        <v>1.1041151600000001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529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4466</v>
      </c>
    </row>
    <row r="264" s="2" customFormat="1" ht="33" customHeight="1">
      <c r="A264" s="34"/>
      <c r="B264" s="185"/>
      <c r="C264" s="186" t="s">
        <v>1926</v>
      </c>
      <c r="D264" s="186" t="s">
        <v>319</v>
      </c>
      <c r="E264" s="187" t="s">
        <v>4467</v>
      </c>
      <c r="F264" s="188" t="s">
        <v>4468</v>
      </c>
      <c r="G264" s="189" t="s">
        <v>375</v>
      </c>
      <c r="H264" s="190">
        <v>269.58800000000002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3.0000000000000001E-05</v>
      </c>
      <c r="R264" s="196">
        <f>Q264*H264</f>
        <v>0.0080876400000000001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4469</v>
      </c>
    </row>
    <row r="265" s="2" customFormat="1" ht="33" customHeight="1">
      <c r="A265" s="34"/>
      <c r="B265" s="185"/>
      <c r="C265" s="200" t="s">
        <v>1930</v>
      </c>
      <c r="D265" s="200" t="s">
        <v>353</v>
      </c>
      <c r="E265" s="201" t="s">
        <v>4464</v>
      </c>
      <c r="F265" s="202" t="s">
        <v>4465</v>
      </c>
      <c r="G265" s="203" t="s">
        <v>375</v>
      </c>
      <c r="H265" s="204">
        <v>323.50599999999997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0.0026199999999999999</v>
      </c>
      <c r="R265" s="196">
        <f>Q265*H265</f>
        <v>0.84758571999999988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4470</v>
      </c>
    </row>
    <row r="266" s="2" customFormat="1" ht="24.15" customHeight="1">
      <c r="A266" s="34"/>
      <c r="B266" s="185"/>
      <c r="C266" s="186" t="s">
        <v>1934</v>
      </c>
      <c r="D266" s="186" t="s">
        <v>319</v>
      </c>
      <c r="E266" s="187" t="s">
        <v>4471</v>
      </c>
      <c r="F266" s="188" t="s">
        <v>4472</v>
      </c>
      <c r="G266" s="189" t="s">
        <v>375</v>
      </c>
      <c r="H266" s="190">
        <v>269.58800000000002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0.00075000000000000002</v>
      </c>
      <c r="R266" s="196">
        <f>Q266*H266</f>
        <v>0.20219100000000001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4473</v>
      </c>
    </row>
    <row r="267" s="2" customFormat="1" ht="37.8" customHeight="1">
      <c r="A267" s="34"/>
      <c r="B267" s="185"/>
      <c r="C267" s="200" t="s">
        <v>1938</v>
      </c>
      <c r="D267" s="200" t="s">
        <v>353</v>
      </c>
      <c r="E267" s="201" t="s">
        <v>3108</v>
      </c>
      <c r="F267" s="202" t="s">
        <v>3109</v>
      </c>
      <c r="G267" s="203" t="s">
        <v>375</v>
      </c>
      <c r="H267" s="204">
        <v>212.41200000000001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0.002</v>
      </c>
      <c r="R267" s="196">
        <f>Q267*H267</f>
        <v>0.42482400000000003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4474</v>
      </c>
    </row>
    <row r="268" s="2" customFormat="1" ht="37.8" customHeight="1">
      <c r="A268" s="34"/>
      <c r="B268" s="185"/>
      <c r="C268" s="186" t="s">
        <v>1942</v>
      </c>
      <c r="D268" s="186" t="s">
        <v>319</v>
      </c>
      <c r="E268" s="187" t="s">
        <v>4475</v>
      </c>
      <c r="F268" s="188" t="s">
        <v>4476</v>
      </c>
      <c r="G268" s="189" t="s">
        <v>375</v>
      </c>
      <c r="H268" s="190">
        <v>1383.9000000000001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4477</v>
      </c>
    </row>
    <row r="269" s="2" customFormat="1" ht="16.5" customHeight="1">
      <c r="A269" s="34"/>
      <c r="B269" s="185"/>
      <c r="C269" s="200" t="s">
        <v>1946</v>
      </c>
      <c r="D269" s="200" t="s">
        <v>353</v>
      </c>
      <c r="E269" s="201" t="s">
        <v>4205</v>
      </c>
      <c r="F269" s="202" t="s">
        <v>4206</v>
      </c>
      <c r="G269" s="203" t="s">
        <v>375</v>
      </c>
      <c r="H269" s="204">
        <v>1170.068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0.00029999999999999997</v>
      </c>
      <c r="R269" s="196">
        <f>Q269*H269</f>
        <v>0.35102039999999995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4478</v>
      </c>
    </row>
    <row r="270" s="2" customFormat="1" ht="37.8" customHeight="1">
      <c r="A270" s="34"/>
      <c r="B270" s="185"/>
      <c r="C270" s="186" t="s">
        <v>2161</v>
      </c>
      <c r="D270" s="186" t="s">
        <v>319</v>
      </c>
      <c r="E270" s="187" t="s">
        <v>4479</v>
      </c>
      <c r="F270" s="188" t="s">
        <v>4480</v>
      </c>
      <c r="G270" s="189" t="s">
        <v>375</v>
      </c>
      <c r="H270" s="190">
        <v>366.44999999999999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4481</v>
      </c>
    </row>
    <row r="271" s="2" customFormat="1" ht="16.5" customHeight="1">
      <c r="A271" s="34"/>
      <c r="B271" s="185"/>
      <c r="C271" s="200" t="s">
        <v>2165</v>
      </c>
      <c r="D271" s="200" t="s">
        <v>353</v>
      </c>
      <c r="E271" s="201" t="s">
        <v>4205</v>
      </c>
      <c r="F271" s="202" t="s">
        <v>4206</v>
      </c>
      <c r="G271" s="203" t="s">
        <v>375</v>
      </c>
      <c r="H271" s="204">
        <v>421.41800000000001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0.00029999999999999997</v>
      </c>
      <c r="R271" s="196">
        <f>Q271*H271</f>
        <v>0.12642539999999999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529</v>
      </c>
      <c r="AT271" s="198" t="s">
        <v>353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4482</v>
      </c>
    </row>
    <row r="272" s="2" customFormat="1" ht="37.8" customHeight="1">
      <c r="A272" s="34"/>
      <c r="B272" s="185"/>
      <c r="C272" s="186" t="s">
        <v>2169</v>
      </c>
      <c r="D272" s="186" t="s">
        <v>319</v>
      </c>
      <c r="E272" s="187" t="s">
        <v>4483</v>
      </c>
      <c r="F272" s="188" t="s">
        <v>4484</v>
      </c>
      <c r="G272" s="189" t="s">
        <v>375</v>
      </c>
      <c r="H272" s="190">
        <v>269.58800000000002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3.0000000000000001E-05</v>
      </c>
      <c r="R272" s="196">
        <f>Q272*H272</f>
        <v>0.0080876400000000001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4485</v>
      </c>
    </row>
    <row r="273" s="2" customFormat="1" ht="16.5" customHeight="1">
      <c r="A273" s="34"/>
      <c r="B273" s="185"/>
      <c r="C273" s="200" t="s">
        <v>2173</v>
      </c>
      <c r="D273" s="200" t="s">
        <v>353</v>
      </c>
      <c r="E273" s="201" t="s">
        <v>4205</v>
      </c>
      <c r="F273" s="202" t="s">
        <v>4206</v>
      </c>
      <c r="G273" s="203" t="s">
        <v>375</v>
      </c>
      <c r="H273" s="204">
        <v>323.50599999999997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0.00029999999999999997</v>
      </c>
      <c r="R273" s="196">
        <f>Q273*H273</f>
        <v>0.09705179999999998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4486</v>
      </c>
    </row>
    <row r="274" s="2" customFormat="1" ht="21.75" customHeight="1">
      <c r="A274" s="34"/>
      <c r="B274" s="185"/>
      <c r="C274" s="186" t="s">
        <v>2175</v>
      </c>
      <c r="D274" s="186" t="s">
        <v>319</v>
      </c>
      <c r="E274" s="187" t="s">
        <v>4487</v>
      </c>
      <c r="F274" s="188" t="s">
        <v>4488</v>
      </c>
      <c r="G274" s="189" t="s">
        <v>452</v>
      </c>
      <c r="H274" s="190">
        <v>197.40000000000001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4.0000000000000003E-05</v>
      </c>
      <c r="R274" s="196">
        <f>Q274*H274</f>
        <v>0.0078960000000000002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372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372</v>
      </c>
      <c r="BM274" s="198" t="s">
        <v>4489</v>
      </c>
    </row>
    <row r="275" s="2" customFormat="1" ht="16.5" customHeight="1">
      <c r="A275" s="34"/>
      <c r="B275" s="185"/>
      <c r="C275" s="200" t="s">
        <v>2178</v>
      </c>
      <c r="D275" s="200" t="s">
        <v>353</v>
      </c>
      <c r="E275" s="201" t="s">
        <v>4490</v>
      </c>
      <c r="F275" s="202" t="s">
        <v>4491</v>
      </c>
      <c r="G275" s="203" t="s">
        <v>1711</v>
      </c>
      <c r="H275" s="204">
        <v>207.27000000000001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0.001</v>
      </c>
      <c r="R275" s="196">
        <f>Q275*H275</f>
        <v>0.20727000000000001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529</v>
      </c>
      <c r="AT275" s="198" t="s">
        <v>353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4492</v>
      </c>
    </row>
    <row r="276" s="2" customFormat="1" ht="24.15" customHeight="1">
      <c r="A276" s="34"/>
      <c r="B276" s="185"/>
      <c r="C276" s="186" t="s">
        <v>2181</v>
      </c>
      <c r="D276" s="186" t="s">
        <v>319</v>
      </c>
      <c r="E276" s="187" t="s">
        <v>2809</v>
      </c>
      <c r="F276" s="188" t="s">
        <v>2810</v>
      </c>
      <c r="G276" s="189" t="s">
        <v>652</v>
      </c>
      <c r="H276" s="223"/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4493</v>
      </c>
    </row>
    <row r="277" s="12" customFormat="1" ht="22.8" customHeight="1">
      <c r="A277" s="12"/>
      <c r="B277" s="172"/>
      <c r="C277" s="12"/>
      <c r="D277" s="173" t="s">
        <v>74</v>
      </c>
      <c r="E277" s="183" t="s">
        <v>1310</v>
      </c>
      <c r="F277" s="183" t="s">
        <v>3132</v>
      </c>
      <c r="G277" s="12"/>
      <c r="H277" s="12"/>
      <c r="I277" s="175"/>
      <c r="J277" s="184">
        <f>BK277</f>
        <v>0</v>
      </c>
      <c r="K277" s="12"/>
      <c r="L277" s="172"/>
      <c r="M277" s="177"/>
      <c r="N277" s="178"/>
      <c r="O277" s="178"/>
      <c r="P277" s="179">
        <f>SUM(P278:P306)</f>
        <v>0</v>
      </c>
      <c r="Q277" s="178"/>
      <c r="R277" s="179">
        <f>SUM(R278:R306)</f>
        <v>4.7004553900000001</v>
      </c>
      <c r="S277" s="178"/>
      <c r="T277" s="180">
        <f>SUM(T278:T306)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87</v>
      </c>
      <c r="AT277" s="181" t="s">
        <v>74</v>
      </c>
      <c r="AU277" s="181" t="s">
        <v>82</v>
      </c>
      <c r="AY277" s="173" t="s">
        <v>317</v>
      </c>
      <c r="BK277" s="182">
        <f>SUM(BK278:BK306)</f>
        <v>0</v>
      </c>
    </row>
    <row r="278" s="2" customFormat="1" ht="24.15" customHeight="1">
      <c r="A278" s="34"/>
      <c r="B278" s="185"/>
      <c r="C278" s="186" t="s">
        <v>2184</v>
      </c>
      <c r="D278" s="186" t="s">
        <v>319</v>
      </c>
      <c r="E278" s="187" t="s">
        <v>4494</v>
      </c>
      <c r="F278" s="188" t="s">
        <v>4495</v>
      </c>
      <c r="G278" s="189" t="s">
        <v>375</v>
      </c>
      <c r="H278" s="190">
        <v>798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372</v>
      </c>
      <c r="AT278" s="198" t="s">
        <v>319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4496</v>
      </c>
    </row>
    <row r="279" s="2" customFormat="1" ht="16.5" customHeight="1">
      <c r="A279" s="34"/>
      <c r="B279" s="185"/>
      <c r="C279" s="200" t="s">
        <v>2188</v>
      </c>
      <c r="D279" s="200" t="s">
        <v>353</v>
      </c>
      <c r="E279" s="201" t="s">
        <v>4497</v>
      </c>
      <c r="F279" s="202" t="s">
        <v>4498</v>
      </c>
      <c r="G279" s="203" t="s">
        <v>375</v>
      </c>
      <c r="H279" s="204">
        <v>877.79999999999995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0.00010000000000000001</v>
      </c>
      <c r="R279" s="196">
        <f>Q279*H279</f>
        <v>0.087779999999999997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529</v>
      </c>
      <c r="AT279" s="198" t="s">
        <v>353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4499</v>
      </c>
    </row>
    <row r="280" s="2" customFormat="1" ht="24.15" customHeight="1">
      <c r="A280" s="34"/>
      <c r="B280" s="185"/>
      <c r="C280" s="186" t="s">
        <v>2192</v>
      </c>
      <c r="D280" s="186" t="s">
        <v>319</v>
      </c>
      <c r="E280" s="187" t="s">
        <v>4500</v>
      </c>
      <c r="F280" s="188" t="s">
        <v>4501</v>
      </c>
      <c r="G280" s="189" t="s">
        <v>375</v>
      </c>
      <c r="H280" s="190">
        <v>426.048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4502</v>
      </c>
    </row>
    <row r="281" s="2" customFormat="1" ht="16.5" customHeight="1">
      <c r="A281" s="34"/>
      <c r="B281" s="185"/>
      <c r="C281" s="200" t="s">
        <v>2195</v>
      </c>
      <c r="D281" s="200" t="s">
        <v>353</v>
      </c>
      <c r="E281" s="201" t="s">
        <v>4503</v>
      </c>
      <c r="F281" s="202" t="s">
        <v>4504</v>
      </c>
      <c r="G281" s="203" t="s">
        <v>4505</v>
      </c>
      <c r="H281" s="204">
        <v>106.512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0.00092000000000000003</v>
      </c>
      <c r="R281" s="196">
        <f>Q281*H281</f>
        <v>0.097991040000000001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529</v>
      </c>
      <c r="AT281" s="198" t="s">
        <v>353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4506</v>
      </c>
    </row>
    <row r="282" s="2" customFormat="1" ht="24.15" customHeight="1">
      <c r="A282" s="34"/>
      <c r="B282" s="185"/>
      <c r="C282" s="186" t="s">
        <v>2199</v>
      </c>
      <c r="D282" s="186" t="s">
        <v>319</v>
      </c>
      <c r="E282" s="187" t="s">
        <v>4507</v>
      </c>
      <c r="F282" s="188" t="s">
        <v>4508</v>
      </c>
      <c r="G282" s="189" t="s">
        <v>375</v>
      </c>
      <c r="H282" s="190">
        <v>426.048</v>
      </c>
      <c r="I282" s="191"/>
      <c r="J282" s="192">
        <f>ROUND(I282*H282,2)</f>
        <v>0</v>
      </c>
      <c r="K282" s="193"/>
      <c r="L282" s="35"/>
      <c r="M282" s="194" t="s">
        <v>1</v>
      </c>
      <c r="N282" s="195" t="s">
        <v>41</v>
      </c>
      <c r="O282" s="78"/>
      <c r="P282" s="196">
        <f>O282*H282</f>
        <v>0</v>
      </c>
      <c r="Q282" s="196">
        <v>0</v>
      </c>
      <c r="R282" s="196">
        <f>Q282*H282</f>
        <v>0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372</v>
      </c>
      <c r="AT282" s="198" t="s">
        <v>319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4509</v>
      </c>
    </row>
    <row r="283" s="2" customFormat="1" ht="24.15" customHeight="1">
      <c r="A283" s="34"/>
      <c r="B283" s="185"/>
      <c r="C283" s="200" t="s">
        <v>2203</v>
      </c>
      <c r="D283" s="200" t="s">
        <v>353</v>
      </c>
      <c r="E283" s="201" t="s">
        <v>4510</v>
      </c>
      <c r="F283" s="202" t="s">
        <v>4511</v>
      </c>
      <c r="G283" s="203" t="s">
        <v>375</v>
      </c>
      <c r="H283" s="204">
        <v>489.95499999999998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0.0044999999999999997</v>
      </c>
      <c r="R283" s="196">
        <f>Q283*H283</f>
        <v>2.2047974999999997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529</v>
      </c>
      <c r="AT283" s="198" t="s">
        <v>353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4512</v>
      </c>
    </row>
    <row r="284" s="2" customFormat="1" ht="33" customHeight="1">
      <c r="A284" s="34"/>
      <c r="B284" s="185"/>
      <c r="C284" s="186" t="s">
        <v>2207</v>
      </c>
      <c r="D284" s="186" t="s">
        <v>319</v>
      </c>
      <c r="E284" s="187" t="s">
        <v>4513</v>
      </c>
      <c r="F284" s="188" t="s">
        <v>4514</v>
      </c>
      <c r="G284" s="189" t="s">
        <v>375</v>
      </c>
      <c r="H284" s="190">
        <v>399</v>
      </c>
      <c r="I284" s="191"/>
      <c r="J284" s="192">
        <f>ROUND(I284*H284,2)</f>
        <v>0</v>
      </c>
      <c r="K284" s="193"/>
      <c r="L284" s="35"/>
      <c r="M284" s="194" t="s">
        <v>1</v>
      </c>
      <c r="N284" s="195" t="s">
        <v>41</v>
      </c>
      <c r="O284" s="78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372</v>
      </c>
      <c r="AT284" s="198" t="s">
        <v>319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4515</v>
      </c>
    </row>
    <row r="285" s="2" customFormat="1" ht="16.5" customHeight="1">
      <c r="A285" s="34"/>
      <c r="B285" s="185"/>
      <c r="C285" s="200" t="s">
        <v>2211</v>
      </c>
      <c r="D285" s="200" t="s">
        <v>353</v>
      </c>
      <c r="E285" s="201" t="s">
        <v>4516</v>
      </c>
      <c r="F285" s="202" t="s">
        <v>4517</v>
      </c>
      <c r="G285" s="203" t="s">
        <v>433</v>
      </c>
      <c r="H285" s="204">
        <v>15.960000000000001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0.00075000000000000002</v>
      </c>
      <c r="R285" s="196">
        <f>Q285*H285</f>
        <v>0.011970000000000002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529</v>
      </c>
      <c r="AT285" s="198" t="s">
        <v>353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4518</v>
      </c>
    </row>
    <row r="286" s="2" customFormat="1" ht="21.75" customHeight="1">
      <c r="A286" s="34"/>
      <c r="B286" s="185"/>
      <c r="C286" s="200" t="s">
        <v>2215</v>
      </c>
      <c r="D286" s="200" t="s">
        <v>353</v>
      </c>
      <c r="E286" s="201" t="s">
        <v>4519</v>
      </c>
      <c r="F286" s="202" t="s">
        <v>4520</v>
      </c>
      <c r="G286" s="203" t="s">
        <v>1711</v>
      </c>
      <c r="H286" s="204">
        <v>3.1920000000000002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0.001</v>
      </c>
      <c r="R286" s="196">
        <f>Q286*H286</f>
        <v>0.0031920000000000004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4521</v>
      </c>
    </row>
    <row r="287" s="2" customFormat="1" ht="24.15" customHeight="1">
      <c r="A287" s="34"/>
      <c r="B287" s="185"/>
      <c r="C287" s="200" t="s">
        <v>2219</v>
      </c>
      <c r="D287" s="200" t="s">
        <v>353</v>
      </c>
      <c r="E287" s="201" t="s">
        <v>3159</v>
      </c>
      <c r="F287" s="202" t="s">
        <v>3160</v>
      </c>
      <c r="G287" s="203" t="s">
        <v>375</v>
      </c>
      <c r="H287" s="204">
        <v>458.85000000000002</v>
      </c>
      <c r="I287" s="205"/>
      <c r="J287" s="206">
        <f>ROUND(I287*H287,2)</f>
        <v>0</v>
      </c>
      <c r="K287" s="207"/>
      <c r="L287" s="208"/>
      <c r="M287" s="209" t="s">
        <v>1</v>
      </c>
      <c r="N287" s="210" t="s">
        <v>41</v>
      </c>
      <c r="O287" s="78"/>
      <c r="P287" s="196">
        <f>O287*H287</f>
        <v>0</v>
      </c>
      <c r="Q287" s="196">
        <v>0.0025600000000000002</v>
      </c>
      <c r="R287" s="196">
        <f>Q287*H287</f>
        <v>1.1746560000000001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529</v>
      </c>
      <c r="AT287" s="198" t="s">
        <v>353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4522</v>
      </c>
    </row>
    <row r="288" s="2" customFormat="1" ht="33" customHeight="1">
      <c r="A288" s="34"/>
      <c r="B288" s="185"/>
      <c r="C288" s="186" t="s">
        <v>460</v>
      </c>
      <c r="D288" s="186" t="s">
        <v>319</v>
      </c>
      <c r="E288" s="187" t="s">
        <v>3144</v>
      </c>
      <c r="F288" s="188" t="s">
        <v>3145</v>
      </c>
      <c r="G288" s="189" t="s">
        <v>375</v>
      </c>
      <c r="H288" s="190">
        <v>399</v>
      </c>
      <c r="I288" s="191"/>
      <c r="J288" s="192">
        <f>ROUND(I288*H288,2)</f>
        <v>0</v>
      </c>
      <c r="K288" s="193"/>
      <c r="L288" s="35"/>
      <c r="M288" s="194" t="s">
        <v>1</v>
      </c>
      <c r="N288" s="195" t="s">
        <v>41</v>
      </c>
      <c r="O288" s="78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372</v>
      </c>
      <c r="AT288" s="198" t="s">
        <v>319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4523</v>
      </c>
    </row>
    <row r="289" s="2" customFormat="1" ht="37.8" customHeight="1">
      <c r="A289" s="34"/>
      <c r="B289" s="185"/>
      <c r="C289" s="200" t="s">
        <v>2226</v>
      </c>
      <c r="D289" s="200" t="s">
        <v>353</v>
      </c>
      <c r="E289" s="201" t="s">
        <v>4524</v>
      </c>
      <c r="F289" s="202" t="s">
        <v>4525</v>
      </c>
      <c r="G289" s="203" t="s">
        <v>375</v>
      </c>
      <c r="H289" s="204">
        <v>458.85000000000002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0.00095</v>
      </c>
      <c r="R289" s="196">
        <f>Q289*H289</f>
        <v>0.4359075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529</v>
      </c>
      <c r="AT289" s="198" t="s">
        <v>353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4526</v>
      </c>
    </row>
    <row r="290" s="2" customFormat="1" ht="37.8" customHeight="1">
      <c r="A290" s="34"/>
      <c r="B290" s="185"/>
      <c r="C290" s="186" t="s">
        <v>2232</v>
      </c>
      <c r="D290" s="186" t="s">
        <v>319</v>
      </c>
      <c r="E290" s="187" t="s">
        <v>3150</v>
      </c>
      <c r="F290" s="188" t="s">
        <v>3151</v>
      </c>
      <c r="G290" s="189" t="s">
        <v>375</v>
      </c>
      <c r="H290" s="190">
        <v>426.048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372</v>
      </c>
      <c r="AT290" s="198" t="s">
        <v>319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4527</v>
      </c>
    </row>
    <row r="291" s="2" customFormat="1" ht="24.15" customHeight="1">
      <c r="A291" s="34"/>
      <c r="B291" s="185"/>
      <c r="C291" s="200" t="s">
        <v>2236</v>
      </c>
      <c r="D291" s="200" t="s">
        <v>353</v>
      </c>
      <c r="E291" s="201" t="s">
        <v>3153</v>
      </c>
      <c r="F291" s="202" t="s">
        <v>3154</v>
      </c>
      <c r="G291" s="203" t="s">
        <v>375</v>
      </c>
      <c r="H291" s="204">
        <v>489.95499999999998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0.00020000000000000001</v>
      </c>
      <c r="R291" s="196">
        <f>Q291*H291</f>
        <v>0.097990999999999995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529</v>
      </c>
      <c r="AT291" s="198" t="s">
        <v>353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4528</v>
      </c>
    </row>
    <row r="292" s="2" customFormat="1" ht="44.25" customHeight="1">
      <c r="A292" s="34"/>
      <c r="B292" s="185"/>
      <c r="C292" s="186" t="s">
        <v>2240</v>
      </c>
      <c r="D292" s="186" t="s">
        <v>319</v>
      </c>
      <c r="E292" s="187" t="s">
        <v>4529</v>
      </c>
      <c r="F292" s="188" t="s">
        <v>4530</v>
      </c>
      <c r="G292" s="189" t="s">
        <v>375</v>
      </c>
      <c r="H292" s="190">
        <v>27.047999999999998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372</v>
      </c>
      <c r="AT292" s="198" t="s">
        <v>319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4531</v>
      </c>
    </row>
    <row r="293" s="2" customFormat="1" ht="24.15" customHeight="1">
      <c r="A293" s="34"/>
      <c r="B293" s="185"/>
      <c r="C293" s="200" t="s">
        <v>2244</v>
      </c>
      <c r="D293" s="200" t="s">
        <v>353</v>
      </c>
      <c r="E293" s="201" t="s">
        <v>3159</v>
      </c>
      <c r="F293" s="202" t="s">
        <v>3160</v>
      </c>
      <c r="G293" s="203" t="s">
        <v>375</v>
      </c>
      <c r="H293" s="204">
        <v>31.105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0.0025600000000000002</v>
      </c>
      <c r="R293" s="196">
        <f>Q293*H293</f>
        <v>0.079628800000000013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529</v>
      </c>
      <c r="AT293" s="198" t="s">
        <v>353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4532</v>
      </c>
    </row>
    <row r="294" s="2" customFormat="1" ht="21.75" customHeight="1">
      <c r="A294" s="34"/>
      <c r="B294" s="185"/>
      <c r="C294" s="200" t="s">
        <v>2248</v>
      </c>
      <c r="D294" s="200" t="s">
        <v>353</v>
      </c>
      <c r="E294" s="201" t="s">
        <v>3141</v>
      </c>
      <c r="F294" s="202" t="s">
        <v>3142</v>
      </c>
      <c r="G294" s="203" t="s">
        <v>433</v>
      </c>
      <c r="H294" s="204">
        <v>110.08499999999999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0.00014999999999999999</v>
      </c>
      <c r="R294" s="196">
        <f>Q294*H294</f>
        <v>0.016512749999999996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4533</v>
      </c>
    </row>
    <row r="295" s="2" customFormat="1" ht="37.8" customHeight="1">
      <c r="A295" s="34"/>
      <c r="B295" s="185"/>
      <c r="C295" s="186" t="s">
        <v>2252</v>
      </c>
      <c r="D295" s="186" t="s">
        <v>319</v>
      </c>
      <c r="E295" s="187" t="s">
        <v>4534</v>
      </c>
      <c r="F295" s="188" t="s">
        <v>4535</v>
      </c>
      <c r="G295" s="189" t="s">
        <v>452</v>
      </c>
      <c r="H295" s="190">
        <v>46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0.00076999999999999996</v>
      </c>
      <c r="R295" s="196">
        <f>Q295*H295</f>
        <v>0.03542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4536</v>
      </c>
    </row>
    <row r="296" s="2" customFormat="1" ht="16.5" customHeight="1">
      <c r="A296" s="34"/>
      <c r="B296" s="185"/>
      <c r="C296" s="200" t="s">
        <v>2256</v>
      </c>
      <c r="D296" s="200" t="s">
        <v>353</v>
      </c>
      <c r="E296" s="201" t="s">
        <v>4537</v>
      </c>
      <c r="F296" s="202" t="s">
        <v>4538</v>
      </c>
      <c r="G296" s="203" t="s">
        <v>433</v>
      </c>
      <c r="H296" s="204">
        <v>368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0.00010000000000000001</v>
      </c>
      <c r="R296" s="196">
        <f>Q296*H296</f>
        <v>0.036799999999999999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4539</v>
      </c>
    </row>
    <row r="297" s="2" customFormat="1" ht="33" customHeight="1">
      <c r="A297" s="34"/>
      <c r="B297" s="185"/>
      <c r="C297" s="186" t="s">
        <v>2260</v>
      </c>
      <c r="D297" s="186" t="s">
        <v>319</v>
      </c>
      <c r="E297" s="187" t="s">
        <v>4540</v>
      </c>
      <c r="F297" s="188" t="s">
        <v>4541</v>
      </c>
      <c r="G297" s="189" t="s">
        <v>452</v>
      </c>
      <c r="H297" s="190">
        <v>46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0.00076999999999999996</v>
      </c>
      <c r="R297" s="196">
        <f>Q297*H297</f>
        <v>0.03542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4542</v>
      </c>
    </row>
    <row r="298" s="2" customFormat="1" ht="16.5" customHeight="1">
      <c r="A298" s="34"/>
      <c r="B298" s="185"/>
      <c r="C298" s="200" t="s">
        <v>2264</v>
      </c>
      <c r="D298" s="200" t="s">
        <v>353</v>
      </c>
      <c r="E298" s="201" t="s">
        <v>4537</v>
      </c>
      <c r="F298" s="202" t="s">
        <v>4538</v>
      </c>
      <c r="G298" s="203" t="s">
        <v>433</v>
      </c>
      <c r="H298" s="204">
        <v>368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0.00010000000000000001</v>
      </c>
      <c r="R298" s="196">
        <f>Q298*H298</f>
        <v>0.036799999999999999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529</v>
      </c>
      <c r="AT298" s="198" t="s">
        <v>353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4543</v>
      </c>
    </row>
    <row r="299" s="2" customFormat="1" ht="37.8" customHeight="1">
      <c r="A299" s="34"/>
      <c r="B299" s="185"/>
      <c r="C299" s="186" t="s">
        <v>2268</v>
      </c>
      <c r="D299" s="186" t="s">
        <v>319</v>
      </c>
      <c r="E299" s="187" t="s">
        <v>3172</v>
      </c>
      <c r="F299" s="188" t="s">
        <v>4544</v>
      </c>
      <c r="G299" s="189" t="s">
        <v>452</v>
      </c>
      <c r="H299" s="190">
        <v>46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0.0012800000000000001</v>
      </c>
      <c r="R299" s="196">
        <f>Q299*H299</f>
        <v>0.058880000000000002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4545</v>
      </c>
    </row>
    <row r="300" s="2" customFormat="1" ht="16.5" customHeight="1">
      <c r="A300" s="34"/>
      <c r="B300" s="185"/>
      <c r="C300" s="200" t="s">
        <v>2271</v>
      </c>
      <c r="D300" s="200" t="s">
        <v>353</v>
      </c>
      <c r="E300" s="201" t="s">
        <v>4537</v>
      </c>
      <c r="F300" s="202" t="s">
        <v>4538</v>
      </c>
      <c r="G300" s="203" t="s">
        <v>433</v>
      </c>
      <c r="H300" s="204">
        <v>368</v>
      </c>
      <c r="I300" s="205"/>
      <c r="J300" s="206">
        <f>ROUND(I300*H300,2)</f>
        <v>0</v>
      </c>
      <c r="K300" s="207"/>
      <c r="L300" s="208"/>
      <c r="M300" s="209" t="s">
        <v>1</v>
      </c>
      <c r="N300" s="210" t="s">
        <v>41</v>
      </c>
      <c r="O300" s="78"/>
      <c r="P300" s="196">
        <f>O300*H300</f>
        <v>0</v>
      </c>
      <c r="Q300" s="196">
        <v>0.00010000000000000001</v>
      </c>
      <c r="R300" s="196">
        <f>Q300*H300</f>
        <v>0.036799999999999999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529</v>
      </c>
      <c r="AT300" s="198" t="s">
        <v>353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4546</v>
      </c>
    </row>
    <row r="301" s="2" customFormat="1" ht="24.15" customHeight="1">
      <c r="A301" s="34"/>
      <c r="B301" s="185"/>
      <c r="C301" s="186" t="s">
        <v>2275</v>
      </c>
      <c r="D301" s="186" t="s">
        <v>319</v>
      </c>
      <c r="E301" s="187" t="s">
        <v>3194</v>
      </c>
      <c r="F301" s="188" t="s">
        <v>3195</v>
      </c>
      <c r="G301" s="189" t="s">
        <v>452</v>
      </c>
      <c r="H301" s="190">
        <v>92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0.00084999999999999995</v>
      </c>
      <c r="R301" s="196">
        <f>Q301*H301</f>
        <v>0.078199999999999992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4547</v>
      </c>
    </row>
    <row r="302" s="2" customFormat="1" ht="33" customHeight="1">
      <c r="A302" s="34"/>
      <c r="B302" s="185"/>
      <c r="C302" s="200" t="s">
        <v>2281</v>
      </c>
      <c r="D302" s="200" t="s">
        <v>353</v>
      </c>
      <c r="E302" s="201" t="s">
        <v>4548</v>
      </c>
      <c r="F302" s="202" t="s">
        <v>4549</v>
      </c>
      <c r="G302" s="203" t="s">
        <v>452</v>
      </c>
      <c r="H302" s="204">
        <v>93.840000000000003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0.00042000000000000002</v>
      </c>
      <c r="R302" s="196">
        <f>Q302*H302</f>
        <v>0.039412800000000005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4550</v>
      </c>
    </row>
    <row r="303" s="2" customFormat="1" ht="33" customHeight="1">
      <c r="A303" s="34"/>
      <c r="B303" s="185"/>
      <c r="C303" s="186" t="s">
        <v>2285</v>
      </c>
      <c r="D303" s="186" t="s">
        <v>319</v>
      </c>
      <c r="E303" s="187" t="s">
        <v>4551</v>
      </c>
      <c r="F303" s="188" t="s">
        <v>4552</v>
      </c>
      <c r="G303" s="189" t="s">
        <v>452</v>
      </c>
      <c r="H303" s="190">
        <v>46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3.0000000000000001E-05</v>
      </c>
      <c r="R303" s="196">
        <f>Q303*H303</f>
        <v>0.0013799999999999999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4553</v>
      </c>
    </row>
    <row r="304" s="2" customFormat="1" ht="16.5" customHeight="1">
      <c r="A304" s="34"/>
      <c r="B304" s="185"/>
      <c r="C304" s="200" t="s">
        <v>2288</v>
      </c>
      <c r="D304" s="200" t="s">
        <v>353</v>
      </c>
      <c r="E304" s="201" t="s">
        <v>4537</v>
      </c>
      <c r="F304" s="202" t="s">
        <v>4538</v>
      </c>
      <c r="G304" s="203" t="s">
        <v>433</v>
      </c>
      <c r="H304" s="204">
        <v>368</v>
      </c>
      <c r="I304" s="205"/>
      <c r="J304" s="206">
        <f>ROUND(I304*H304,2)</f>
        <v>0</v>
      </c>
      <c r="K304" s="207"/>
      <c r="L304" s="208"/>
      <c r="M304" s="209" t="s">
        <v>1</v>
      </c>
      <c r="N304" s="210" t="s">
        <v>41</v>
      </c>
      <c r="O304" s="78"/>
      <c r="P304" s="196">
        <f>O304*H304</f>
        <v>0</v>
      </c>
      <c r="Q304" s="196">
        <v>0.00010000000000000001</v>
      </c>
      <c r="R304" s="196">
        <f>Q304*H304</f>
        <v>0.036799999999999999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529</v>
      </c>
      <c r="AT304" s="198" t="s">
        <v>353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4554</v>
      </c>
    </row>
    <row r="305" s="2" customFormat="1" ht="16.5" customHeight="1">
      <c r="A305" s="34"/>
      <c r="B305" s="185"/>
      <c r="C305" s="200" t="s">
        <v>2292</v>
      </c>
      <c r="D305" s="200" t="s">
        <v>353</v>
      </c>
      <c r="E305" s="201" t="s">
        <v>4555</v>
      </c>
      <c r="F305" s="202" t="s">
        <v>4556</v>
      </c>
      <c r="G305" s="203" t="s">
        <v>375</v>
      </c>
      <c r="H305" s="204">
        <v>14.26</v>
      </c>
      <c r="I305" s="205"/>
      <c r="J305" s="206">
        <f>ROUND(I305*H305,2)</f>
        <v>0</v>
      </c>
      <c r="K305" s="207"/>
      <c r="L305" s="208"/>
      <c r="M305" s="209" t="s">
        <v>1</v>
      </c>
      <c r="N305" s="210" t="s">
        <v>41</v>
      </c>
      <c r="O305" s="78"/>
      <c r="P305" s="196">
        <f>O305*H305</f>
        <v>0</v>
      </c>
      <c r="Q305" s="196">
        <v>0.0066</v>
      </c>
      <c r="R305" s="196">
        <f>Q305*H305</f>
        <v>0.094115999999999991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529</v>
      </c>
      <c r="AT305" s="198" t="s">
        <v>353</v>
      </c>
      <c r="AU305" s="198" t="s">
        <v>87</v>
      </c>
      <c r="AY305" s="15" t="s">
        <v>317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372</v>
      </c>
      <c r="BM305" s="198" t="s">
        <v>4557</v>
      </c>
    </row>
    <row r="306" s="2" customFormat="1" ht="24.15" customHeight="1">
      <c r="A306" s="34"/>
      <c r="B306" s="185"/>
      <c r="C306" s="186" t="s">
        <v>2296</v>
      </c>
      <c r="D306" s="186" t="s">
        <v>319</v>
      </c>
      <c r="E306" s="187" t="s">
        <v>4558</v>
      </c>
      <c r="F306" s="188" t="s">
        <v>3210</v>
      </c>
      <c r="G306" s="189" t="s">
        <v>652</v>
      </c>
      <c r="H306" s="223"/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372</v>
      </c>
      <c r="AT306" s="198" t="s">
        <v>319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4559</v>
      </c>
    </row>
    <row r="307" s="12" customFormat="1" ht="22.8" customHeight="1">
      <c r="A307" s="12"/>
      <c r="B307" s="172"/>
      <c r="C307" s="12"/>
      <c r="D307" s="173" t="s">
        <v>74</v>
      </c>
      <c r="E307" s="183" t="s">
        <v>1765</v>
      </c>
      <c r="F307" s="183" t="s">
        <v>2374</v>
      </c>
      <c r="G307" s="12"/>
      <c r="H307" s="12"/>
      <c r="I307" s="175"/>
      <c r="J307" s="184">
        <f>BK307</f>
        <v>0</v>
      </c>
      <c r="K307" s="12"/>
      <c r="L307" s="172"/>
      <c r="M307" s="177"/>
      <c r="N307" s="178"/>
      <c r="O307" s="178"/>
      <c r="P307" s="179">
        <f>SUM(P308:P326)</f>
        <v>0</v>
      </c>
      <c r="Q307" s="178"/>
      <c r="R307" s="179">
        <f>SUM(R308:R326)</f>
        <v>8.7731844400000014</v>
      </c>
      <c r="S307" s="178"/>
      <c r="T307" s="180">
        <f>SUM(T308:T326)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73" t="s">
        <v>87</v>
      </c>
      <c r="AT307" s="181" t="s">
        <v>74</v>
      </c>
      <c r="AU307" s="181" t="s">
        <v>82</v>
      </c>
      <c r="AY307" s="173" t="s">
        <v>317</v>
      </c>
      <c r="BK307" s="182">
        <f>SUM(BK308:BK326)</f>
        <v>0</v>
      </c>
    </row>
    <row r="308" s="2" customFormat="1" ht="33" customHeight="1">
      <c r="A308" s="34"/>
      <c r="B308" s="185"/>
      <c r="C308" s="186" t="s">
        <v>2300</v>
      </c>
      <c r="D308" s="186" t="s">
        <v>319</v>
      </c>
      <c r="E308" s="187" t="s">
        <v>4560</v>
      </c>
      <c r="F308" s="188" t="s">
        <v>4561</v>
      </c>
      <c r="G308" s="189" t="s">
        <v>375</v>
      </c>
      <c r="H308" s="190">
        <v>26.565000000000001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0.0050000000000000001</v>
      </c>
      <c r="R308" s="196">
        <f>Q308*H308</f>
        <v>0.132825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372</v>
      </c>
      <c r="AT308" s="198" t="s">
        <v>319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4562</v>
      </c>
    </row>
    <row r="309" s="2" customFormat="1" ht="24.15" customHeight="1">
      <c r="A309" s="34"/>
      <c r="B309" s="185"/>
      <c r="C309" s="200" t="s">
        <v>2302</v>
      </c>
      <c r="D309" s="200" t="s">
        <v>353</v>
      </c>
      <c r="E309" s="201" t="s">
        <v>4563</v>
      </c>
      <c r="F309" s="202" t="s">
        <v>4564</v>
      </c>
      <c r="G309" s="203" t="s">
        <v>375</v>
      </c>
      <c r="H309" s="204">
        <v>27.096</v>
      </c>
      <c r="I309" s="205"/>
      <c r="J309" s="206">
        <f>ROUND(I309*H309,2)</f>
        <v>0</v>
      </c>
      <c r="K309" s="207"/>
      <c r="L309" s="208"/>
      <c r="M309" s="209" t="s">
        <v>1</v>
      </c>
      <c r="N309" s="210" t="s">
        <v>41</v>
      </c>
      <c r="O309" s="78"/>
      <c r="P309" s="196">
        <f>O309*H309</f>
        <v>0</v>
      </c>
      <c r="Q309" s="196">
        <v>0.0050000000000000001</v>
      </c>
      <c r="R309" s="196">
        <f>Q309*H309</f>
        <v>0.13548000000000002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529</v>
      </c>
      <c r="AT309" s="198" t="s">
        <v>353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4565</v>
      </c>
    </row>
    <row r="310" s="2" customFormat="1" ht="16.5" customHeight="1">
      <c r="A310" s="34"/>
      <c r="B310" s="185"/>
      <c r="C310" s="186" t="s">
        <v>2304</v>
      </c>
      <c r="D310" s="186" t="s">
        <v>319</v>
      </c>
      <c r="E310" s="187" t="s">
        <v>3212</v>
      </c>
      <c r="F310" s="188" t="s">
        <v>3213</v>
      </c>
      <c r="G310" s="189" t="s">
        <v>375</v>
      </c>
      <c r="H310" s="190">
        <v>1062.5999999999999</v>
      </c>
      <c r="I310" s="191"/>
      <c r="J310" s="192">
        <f>ROUND(I310*H310,2)</f>
        <v>0</v>
      </c>
      <c r="K310" s="193"/>
      <c r="L310" s="35"/>
      <c r="M310" s="194" t="s">
        <v>1</v>
      </c>
      <c r="N310" s="195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372</v>
      </c>
      <c r="AT310" s="198" t="s">
        <v>319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4566</v>
      </c>
    </row>
    <row r="311" s="2" customFormat="1" ht="16.5" customHeight="1">
      <c r="A311" s="34"/>
      <c r="B311" s="185"/>
      <c r="C311" s="200" t="s">
        <v>2306</v>
      </c>
      <c r="D311" s="200" t="s">
        <v>353</v>
      </c>
      <c r="E311" s="201" t="s">
        <v>3215</v>
      </c>
      <c r="F311" s="202" t="s">
        <v>4567</v>
      </c>
      <c r="G311" s="203" t="s">
        <v>375</v>
      </c>
      <c r="H311" s="204">
        <v>1221.99</v>
      </c>
      <c r="I311" s="205"/>
      <c r="J311" s="206">
        <f>ROUND(I311*H311,2)</f>
        <v>0</v>
      </c>
      <c r="K311" s="207"/>
      <c r="L311" s="208"/>
      <c r="M311" s="209" t="s">
        <v>1</v>
      </c>
      <c r="N311" s="210" t="s">
        <v>41</v>
      </c>
      <c r="O311" s="78"/>
      <c r="P311" s="196">
        <f>O311*H311</f>
        <v>0</v>
      </c>
      <c r="Q311" s="196">
        <v>0.00010000000000000001</v>
      </c>
      <c r="R311" s="196">
        <f>Q311*H311</f>
        <v>0.122199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529</v>
      </c>
      <c r="AT311" s="198" t="s">
        <v>353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4568</v>
      </c>
    </row>
    <row r="312" s="2" customFormat="1" ht="24.15" customHeight="1">
      <c r="A312" s="34"/>
      <c r="B312" s="185"/>
      <c r="C312" s="186" t="s">
        <v>2308</v>
      </c>
      <c r="D312" s="186" t="s">
        <v>319</v>
      </c>
      <c r="E312" s="187" t="s">
        <v>4569</v>
      </c>
      <c r="F312" s="188" t="s">
        <v>1774</v>
      </c>
      <c r="G312" s="189" t="s">
        <v>375</v>
      </c>
      <c r="H312" s="190">
        <v>329.69999999999999</v>
      </c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372</v>
      </c>
      <c r="AT312" s="198" t="s">
        <v>319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4570</v>
      </c>
    </row>
    <row r="313" s="2" customFormat="1" ht="24.15" customHeight="1">
      <c r="A313" s="34"/>
      <c r="B313" s="185"/>
      <c r="C313" s="200" t="s">
        <v>2310</v>
      </c>
      <c r="D313" s="200" t="s">
        <v>353</v>
      </c>
      <c r="E313" s="201" t="s">
        <v>4571</v>
      </c>
      <c r="F313" s="202" t="s">
        <v>4572</v>
      </c>
      <c r="G313" s="203" t="s">
        <v>375</v>
      </c>
      <c r="H313" s="204">
        <v>336.29399999999998</v>
      </c>
      <c r="I313" s="205"/>
      <c r="J313" s="206">
        <f>ROUND(I313*H313,2)</f>
        <v>0</v>
      </c>
      <c r="K313" s="207"/>
      <c r="L313" s="208"/>
      <c r="M313" s="209" t="s">
        <v>1</v>
      </c>
      <c r="N313" s="210" t="s">
        <v>41</v>
      </c>
      <c r="O313" s="78"/>
      <c r="P313" s="196">
        <f>O313*H313</f>
        <v>0</v>
      </c>
      <c r="Q313" s="196">
        <v>0.00156</v>
      </c>
      <c r="R313" s="196">
        <f>Q313*H313</f>
        <v>0.52461863999999991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529</v>
      </c>
      <c r="AT313" s="198" t="s">
        <v>353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4573</v>
      </c>
    </row>
    <row r="314" s="2" customFormat="1" ht="24.15" customHeight="1">
      <c r="A314" s="34"/>
      <c r="B314" s="185"/>
      <c r="C314" s="186" t="s">
        <v>2312</v>
      </c>
      <c r="D314" s="186" t="s">
        <v>319</v>
      </c>
      <c r="E314" s="187" t="s">
        <v>4574</v>
      </c>
      <c r="F314" s="188" t="s">
        <v>4575</v>
      </c>
      <c r="G314" s="189" t="s">
        <v>375</v>
      </c>
      <c r="H314" s="190">
        <v>1.8580000000000001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372</v>
      </c>
      <c r="AT314" s="198" t="s">
        <v>319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4576</v>
      </c>
    </row>
    <row r="315" s="2" customFormat="1" ht="16.5" customHeight="1">
      <c r="A315" s="34"/>
      <c r="B315" s="185"/>
      <c r="C315" s="200" t="s">
        <v>3297</v>
      </c>
      <c r="D315" s="200" t="s">
        <v>353</v>
      </c>
      <c r="E315" s="201" t="s">
        <v>4577</v>
      </c>
      <c r="F315" s="202" t="s">
        <v>4578</v>
      </c>
      <c r="G315" s="203" t="s">
        <v>375</v>
      </c>
      <c r="H315" s="204">
        <v>1.895</v>
      </c>
      <c r="I315" s="205"/>
      <c r="J315" s="206">
        <f>ROUND(I315*H315,2)</f>
        <v>0</v>
      </c>
      <c r="K315" s="207"/>
      <c r="L315" s="208"/>
      <c r="M315" s="209" t="s">
        <v>1</v>
      </c>
      <c r="N315" s="210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529</v>
      </c>
      <c r="AT315" s="198" t="s">
        <v>353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4579</v>
      </c>
    </row>
    <row r="316" s="2" customFormat="1" ht="24.15" customHeight="1">
      <c r="A316" s="34"/>
      <c r="B316" s="185"/>
      <c r="C316" s="186" t="s">
        <v>3301</v>
      </c>
      <c r="D316" s="186" t="s">
        <v>319</v>
      </c>
      <c r="E316" s="187" t="s">
        <v>3230</v>
      </c>
      <c r="F316" s="188" t="s">
        <v>4580</v>
      </c>
      <c r="G316" s="189" t="s">
        <v>375</v>
      </c>
      <c r="H316" s="190">
        <v>253.88800000000001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0.0035000000000000001</v>
      </c>
      <c r="R316" s="196">
        <f>Q316*H316</f>
        <v>0.88860800000000006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4581</v>
      </c>
    </row>
    <row r="317" s="2" customFormat="1" ht="24.15" customHeight="1">
      <c r="A317" s="34"/>
      <c r="B317" s="185"/>
      <c r="C317" s="200" t="s">
        <v>3305</v>
      </c>
      <c r="D317" s="200" t="s">
        <v>353</v>
      </c>
      <c r="E317" s="201" t="s">
        <v>4582</v>
      </c>
      <c r="F317" s="202" t="s">
        <v>4583</v>
      </c>
      <c r="G317" s="203" t="s">
        <v>375</v>
      </c>
      <c r="H317" s="204">
        <v>258.96600000000001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0.0055500000000000002</v>
      </c>
      <c r="R317" s="196">
        <f>Q317*H317</f>
        <v>1.4372613000000001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4584</v>
      </c>
    </row>
    <row r="318" s="2" customFormat="1" ht="24.15" customHeight="1">
      <c r="A318" s="34"/>
      <c r="B318" s="185"/>
      <c r="C318" s="186" t="s">
        <v>3309</v>
      </c>
      <c r="D318" s="186" t="s">
        <v>319</v>
      </c>
      <c r="E318" s="187" t="s">
        <v>4585</v>
      </c>
      <c r="F318" s="188" t="s">
        <v>4586</v>
      </c>
      <c r="G318" s="189" t="s">
        <v>375</v>
      </c>
      <c r="H318" s="190">
        <v>798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</v>
      </c>
      <c r="R318" s="196">
        <f>Q318*H318</f>
        <v>0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4587</v>
      </c>
    </row>
    <row r="319" s="2" customFormat="1" ht="24.15" customHeight="1">
      <c r="A319" s="34"/>
      <c r="B319" s="185"/>
      <c r="C319" s="200" t="s">
        <v>3313</v>
      </c>
      <c r="D319" s="200" t="s">
        <v>353</v>
      </c>
      <c r="E319" s="201" t="s">
        <v>4588</v>
      </c>
      <c r="F319" s="202" t="s">
        <v>4589</v>
      </c>
      <c r="G319" s="203" t="s">
        <v>375</v>
      </c>
      <c r="H319" s="204">
        <v>387.60000000000002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0.0035999999999999999</v>
      </c>
      <c r="R319" s="196">
        <f>Q319*H319</f>
        <v>1.3953599999999999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4590</v>
      </c>
    </row>
    <row r="320" s="2" customFormat="1" ht="24.15" customHeight="1">
      <c r="A320" s="34"/>
      <c r="B320" s="185"/>
      <c r="C320" s="200" t="s">
        <v>3317</v>
      </c>
      <c r="D320" s="200" t="s">
        <v>353</v>
      </c>
      <c r="E320" s="201" t="s">
        <v>4591</v>
      </c>
      <c r="F320" s="202" t="s">
        <v>4592</v>
      </c>
      <c r="G320" s="203" t="s">
        <v>375</v>
      </c>
      <c r="H320" s="204">
        <v>775.20000000000005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0.0030000000000000001</v>
      </c>
      <c r="R320" s="196">
        <f>Q320*H320</f>
        <v>2.3256000000000001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529</v>
      </c>
      <c r="AT320" s="198" t="s">
        <v>353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4593</v>
      </c>
    </row>
    <row r="321" s="2" customFormat="1" ht="24.15" customHeight="1">
      <c r="A321" s="34"/>
      <c r="B321" s="185"/>
      <c r="C321" s="200" t="s">
        <v>3321</v>
      </c>
      <c r="D321" s="200" t="s">
        <v>353</v>
      </c>
      <c r="E321" s="201" t="s">
        <v>4594</v>
      </c>
      <c r="F321" s="202" t="s">
        <v>4595</v>
      </c>
      <c r="G321" s="203" t="s">
        <v>375</v>
      </c>
      <c r="H321" s="204">
        <v>387.60000000000002</v>
      </c>
      <c r="I321" s="205"/>
      <c r="J321" s="206">
        <f>ROUND(I321*H321,2)</f>
        <v>0</v>
      </c>
      <c r="K321" s="207"/>
      <c r="L321" s="208"/>
      <c r="M321" s="209" t="s">
        <v>1</v>
      </c>
      <c r="N321" s="210" t="s">
        <v>41</v>
      </c>
      <c r="O321" s="78"/>
      <c r="P321" s="196">
        <f>O321*H321</f>
        <v>0</v>
      </c>
      <c r="Q321" s="196">
        <v>0.0041999999999999997</v>
      </c>
      <c r="R321" s="196">
        <f>Q321*H321</f>
        <v>1.62792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529</v>
      </c>
      <c r="AT321" s="198" t="s">
        <v>353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4596</v>
      </c>
    </row>
    <row r="322" s="2" customFormat="1" ht="24.15" customHeight="1">
      <c r="A322" s="34"/>
      <c r="B322" s="185"/>
      <c r="C322" s="186" t="s">
        <v>3325</v>
      </c>
      <c r="D322" s="186" t="s">
        <v>319</v>
      </c>
      <c r="E322" s="187" t="s">
        <v>4597</v>
      </c>
      <c r="F322" s="188" t="s">
        <v>4598</v>
      </c>
      <c r="G322" s="189" t="s">
        <v>375</v>
      </c>
      <c r="H322" s="190">
        <v>6.0380000000000003</v>
      </c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0.0040000000000000001</v>
      </c>
      <c r="R322" s="196">
        <f>Q322*H322</f>
        <v>0.024152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372</v>
      </c>
      <c r="AT322" s="198" t="s">
        <v>319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4599</v>
      </c>
    </row>
    <row r="323" s="2" customFormat="1" ht="24.15" customHeight="1">
      <c r="A323" s="34"/>
      <c r="B323" s="185"/>
      <c r="C323" s="200" t="s">
        <v>3328</v>
      </c>
      <c r="D323" s="200" t="s">
        <v>353</v>
      </c>
      <c r="E323" s="201" t="s">
        <v>4600</v>
      </c>
      <c r="F323" s="202" t="s">
        <v>4601</v>
      </c>
      <c r="G323" s="203" t="s">
        <v>375</v>
      </c>
      <c r="H323" s="204">
        <v>6.1589999999999998</v>
      </c>
      <c r="I323" s="205"/>
      <c r="J323" s="206">
        <f>ROUND(I323*H323,2)</f>
        <v>0</v>
      </c>
      <c r="K323" s="207"/>
      <c r="L323" s="208"/>
      <c r="M323" s="209" t="s">
        <v>1</v>
      </c>
      <c r="N323" s="210" t="s">
        <v>41</v>
      </c>
      <c r="O323" s="78"/>
      <c r="P323" s="196">
        <f>O323*H323</f>
        <v>0</v>
      </c>
      <c r="Q323" s="196">
        <v>0.014999999999999999</v>
      </c>
      <c r="R323" s="196">
        <f>Q323*H323</f>
        <v>0.092384999999999995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529</v>
      </c>
      <c r="AT323" s="198" t="s">
        <v>353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4602</v>
      </c>
    </row>
    <row r="324" s="2" customFormat="1" ht="21.75" customHeight="1">
      <c r="A324" s="34"/>
      <c r="B324" s="185"/>
      <c r="C324" s="186" t="s">
        <v>3332</v>
      </c>
      <c r="D324" s="186" t="s">
        <v>319</v>
      </c>
      <c r="E324" s="187" t="s">
        <v>4603</v>
      </c>
      <c r="F324" s="188" t="s">
        <v>4604</v>
      </c>
      <c r="G324" s="189" t="s">
        <v>375</v>
      </c>
      <c r="H324" s="190">
        <v>12.074999999999999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0.0040000000000000001</v>
      </c>
      <c r="R324" s="196">
        <f>Q324*H324</f>
        <v>0.048299999999999996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372</v>
      </c>
      <c r="AT324" s="198" t="s">
        <v>319</v>
      </c>
      <c r="AU324" s="198" t="s">
        <v>87</v>
      </c>
      <c r="AY324" s="15" t="s">
        <v>317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372</v>
      </c>
      <c r="BM324" s="198" t="s">
        <v>4605</v>
      </c>
    </row>
    <row r="325" s="2" customFormat="1" ht="24.15" customHeight="1">
      <c r="A325" s="34"/>
      <c r="B325" s="185"/>
      <c r="C325" s="200" t="s">
        <v>3336</v>
      </c>
      <c r="D325" s="200" t="s">
        <v>353</v>
      </c>
      <c r="E325" s="201" t="s">
        <v>2976</v>
      </c>
      <c r="F325" s="202" t="s">
        <v>2977</v>
      </c>
      <c r="G325" s="203" t="s">
        <v>375</v>
      </c>
      <c r="H325" s="204">
        <v>12.317</v>
      </c>
      <c r="I325" s="205"/>
      <c r="J325" s="206">
        <f>ROUND(I325*H325,2)</f>
        <v>0</v>
      </c>
      <c r="K325" s="207"/>
      <c r="L325" s="208"/>
      <c r="M325" s="209" t="s">
        <v>1</v>
      </c>
      <c r="N325" s="210" t="s">
        <v>41</v>
      </c>
      <c r="O325" s="78"/>
      <c r="P325" s="196">
        <f>O325*H325</f>
        <v>0</v>
      </c>
      <c r="Q325" s="196">
        <v>0.0015</v>
      </c>
      <c r="R325" s="196">
        <f>Q325*H325</f>
        <v>0.018475500000000002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529</v>
      </c>
      <c r="AT325" s="198" t="s">
        <v>353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4606</v>
      </c>
    </row>
    <row r="326" s="2" customFormat="1" ht="24.15" customHeight="1">
      <c r="A326" s="34"/>
      <c r="B326" s="185"/>
      <c r="C326" s="186" t="s">
        <v>3338</v>
      </c>
      <c r="D326" s="186" t="s">
        <v>319</v>
      </c>
      <c r="E326" s="187" t="s">
        <v>2406</v>
      </c>
      <c r="F326" s="188" t="s">
        <v>2407</v>
      </c>
      <c r="G326" s="189" t="s">
        <v>652</v>
      </c>
      <c r="H326" s="223"/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372</v>
      </c>
      <c r="AT326" s="198" t="s">
        <v>319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4607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617</v>
      </c>
      <c r="F327" s="183" t="s">
        <v>3253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SUM(P328:P335)</f>
        <v>0</v>
      </c>
      <c r="Q327" s="178"/>
      <c r="R327" s="179">
        <f>SUM(R328:R335)</f>
        <v>1.1393565541399999</v>
      </c>
      <c r="S327" s="178"/>
      <c r="T327" s="180">
        <f>SUM(T328:T335)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317</v>
      </c>
      <c r="BK327" s="182">
        <f>SUM(BK328:BK335)</f>
        <v>0</v>
      </c>
    </row>
    <row r="328" s="2" customFormat="1" ht="24.15" customHeight="1">
      <c r="A328" s="34"/>
      <c r="B328" s="185"/>
      <c r="C328" s="186" t="s">
        <v>3340</v>
      </c>
      <c r="D328" s="186" t="s">
        <v>319</v>
      </c>
      <c r="E328" s="187" t="s">
        <v>4608</v>
      </c>
      <c r="F328" s="188" t="s">
        <v>4609</v>
      </c>
      <c r="G328" s="189" t="s">
        <v>452</v>
      </c>
      <c r="H328" s="190">
        <v>44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0.00025999999999999998</v>
      </c>
      <c r="R328" s="196">
        <f>Q328*H328</f>
        <v>0.011439999999999999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372</v>
      </c>
      <c r="AT328" s="198" t="s">
        <v>319</v>
      </c>
      <c r="AU328" s="198" t="s">
        <v>87</v>
      </c>
      <c r="AY328" s="15" t="s">
        <v>317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372</v>
      </c>
      <c r="BM328" s="198" t="s">
        <v>4610</v>
      </c>
    </row>
    <row r="329" s="2" customFormat="1" ht="24.15" customHeight="1">
      <c r="A329" s="34"/>
      <c r="B329" s="185"/>
      <c r="C329" s="200" t="s">
        <v>3344</v>
      </c>
      <c r="D329" s="200" t="s">
        <v>353</v>
      </c>
      <c r="E329" s="201" t="s">
        <v>4611</v>
      </c>
      <c r="F329" s="202" t="s">
        <v>3346</v>
      </c>
      <c r="G329" s="203" t="s">
        <v>322</v>
      </c>
      <c r="H329" s="204">
        <v>0.121</v>
      </c>
      <c r="I329" s="205"/>
      <c r="J329" s="206">
        <f>ROUND(I329*H329,2)</f>
        <v>0</v>
      </c>
      <c r="K329" s="207"/>
      <c r="L329" s="208"/>
      <c r="M329" s="209" t="s">
        <v>1</v>
      </c>
      <c r="N329" s="210" t="s">
        <v>41</v>
      </c>
      <c r="O329" s="78"/>
      <c r="P329" s="196">
        <f>O329*H329</f>
        <v>0</v>
      </c>
      <c r="Q329" s="196">
        <v>0.55000000000000004</v>
      </c>
      <c r="R329" s="196">
        <f>Q329*H329</f>
        <v>0.066549999999999998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529</v>
      </c>
      <c r="AT329" s="198" t="s">
        <v>353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4612</v>
      </c>
    </row>
    <row r="330" s="2" customFormat="1" ht="44.25" customHeight="1">
      <c r="A330" s="34"/>
      <c r="B330" s="185"/>
      <c r="C330" s="186" t="s">
        <v>3348</v>
      </c>
      <c r="D330" s="186" t="s">
        <v>319</v>
      </c>
      <c r="E330" s="187" t="s">
        <v>949</v>
      </c>
      <c r="F330" s="188" t="s">
        <v>4613</v>
      </c>
      <c r="G330" s="189" t="s">
        <v>322</v>
      </c>
      <c r="H330" s="190">
        <v>0.121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0.022350169999999999</v>
      </c>
      <c r="R330" s="196">
        <f>Q330*H330</f>
        <v>0.0027043705699999997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372</v>
      </c>
      <c r="AT330" s="198" t="s">
        <v>319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4614</v>
      </c>
    </row>
    <row r="331" s="2" customFormat="1" ht="24.15" customHeight="1">
      <c r="A331" s="34"/>
      <c r="B331" s="185"/>
      <c r="C331" s="186" t="s">
        <v>3352</v>
      </c>
      <c r="D331" s="186" t="s">
        <v>319</v>
      </c>
      <c r="E331" s="187" t="s">
        <v>4615</v>
      </c>
      <c r="F331" s="188" t="s">
        <v>4616</v>
      </c>
      <c r="G331" s="189" t="s">
        <v>375</v>
      </c>
      <c r="H331" s="190">
        <v>23.640999999999998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0.044544</v>
      </c>
      <c r="R331" s="196">
        <f>Q331*H331</f>
        <v>1.0530647039999999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372</v>
      </c>
      <c r="AT331" s="198" t="s">
        <v>319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4617</v>
      </c>
    </row>
    <row r="332" s="2" customFormat="1" ht="33" customHeight="1">
      <c r="A332" s="34"/>
      <c r="B332" s="185"/>
      <c r="C332" s="186" t="s">
        <v>3356</v>
      </c>
      <c r="D332" s="186" t="s">
        <v>319</v>
      </c>
      <c r="E332" s="187" t="s">
        <v>3257</v>
      </c>
      <c r="F332" s="188" t="s">
        <v>3258</v>
      </c>
      <c r="G332" s="189" t="s">
        <v>375</v>
      </c>
      <c r="H332" s="190">
        <v>23.640999999999998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0.00023677</v>
      </c>
      <c r="R332" s="196">
        <f>Q332*H332</f>
        <v>0.0055974795699999993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4618</v>
      </c>
    </row>
    <row r="333" s="2" customFormat="1" ht="49.05" customHeight="1">
      <c r="A333" s="34"/>
      <c r="B333" s="185"/>
      <c r="C333" s="186" t="s">
        <v>3360</v>
      </c>
      <c r="D333" s="186" t="s">
        <v>319</v>
      </c>
      <c r="E333" s="187" t="s">
        <v>4619</v>
      </c>
      <c r="F333" s="188" t="s">
        <v>4620</v>
      </c>
      <c r="G333" s="189" t="s">
        <v>4252</v>
      </c>
      <c r="H333" s="190">
        <v>1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372</v>
      </c>
      <c r="AT333" s="198" t="s">
        <v>319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4621</v>
      </c>
    </row>
    <row r="334" s="2" customFormat="1" ht="49.05" customHeight="1">
      <c r="A334" s="34"/>
      <c r="B334" s="185"/>
      <c r="C334" s="186" t="s">
        <v>3364</v>
      </c>
      <c r="D334" s="186" t="s">
        <v>319</v>
      </c>
      <c r="E334" s="187" t="s">
        <v>4622</v>
      </c>
      <c r="F334" s="188" t="s">
        <v>4623</v>
      </c>
      <c r="G334" s="189" t="s">
        <v>4624</v>
      </c>
      <c r="H334" s="190">
        <v>1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372</v>
      </c>
      <c r="AT334" s="198" t="s">
        <v>319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4625</v>
      </c>
    </row>
    <row r="335" s="2" customFormat="1" ht="24.15" customHeight="1">
      <c r="A335" s="34"/>
      <c r="B335" s="185"/>
      <c r="C335" s="186" t="s">
        <v>3368</v>
      </c>
      <c r="D335" s="186" t="s">
        <v>319</v>
      </c>
      <c r="E335" s="187" t="s">
        <v>905</v>
      </c>
      <c r="F335" s="188" t="s">
        <v>906</v>
      </c>
      <c r="G335" s="189" t="s">
        <v>652</v>
      </c>
      <c r="H335" s="223"/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372</v>
      </c>
      <c r="AT335" s="198" t="s">
        <v>319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4626</v>
      </c>
    </row>
    <row r="336" s="12" customFormat="1" ht="22.8" customHeight="1">
      <c r="A336" s="12"/>
      <c r="B336" s="172"/>
      <c r="C336" s="12"/>
      <c r="D336" s="173" t="s">
        <v>74</v>
      </c>
      <c r="E336" s="183" t="s">
        <v>2856</v>
      </c>
      <c r="F336" s="183" t="s">
        <v>2857</v>
      </c>
      <c r="G336" s="12"/>
      <c r="H336" s="12"/>
      <c r="I336" s="175"/>
      <c r="J336" s="184">
        <f>BK336</f>
        <v>0</v>
      </c>
      <c r="K336" s="12"/>
      <c r="L336" s="172"/>
      <c r="M336" s="177"/>
      <c r="N336" s="178"/>
      <c r="O336" s="178"/>
      <c r="P336" s="179">
        <f>SUM(P337:P339)</f>
        <v>0</v>
      </c>
      <c r="Q336" s="178"/>
      <c r="R336" s="179">
        <f>SUM(R337:R339)</f>
        <v>0.46379925999999999</v>
      </c>
      <c r="S336" s="178"/>
      <c r="T336" s="180">
        <f>SUM(T337:T339)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3" t="s">
        <v>87</v>
      </c>
      <c r="AT336" s="181" t="s">
        <v>74</v>
      </c>
      <c r="AU336" s="181" t="s">
        <v>82</v>
      </c>
      <c r="AY336" s="173" t="s">
        <v>317</v>
      </c>
      <c r="BK336" s="182">
        <f>SUM(BK337:BK339)</f>
        <v>0</v>
      </c>
    </row>
    <row r="337" s="2" customFormat="1" ht="37.8" customHeight="1">
      <c r="A337" s="34"/>
      <c r="B337" s="185"/>
      <c r="C337" s="186" t="s">
        <v>3372</v>
      </c>
      <c r="D337" s="186" t="s">
        <v>319</v>
      </c>
      <c r="E337" s="187" t="s">
        <v>4627</v>
      </c>
      <c r="F337" s="188" t="s">
        <v>4628</v>
      </c>
      <c r="G337" s="189" t="s">
        <v>452</v>
      </c>
      <c r="H337" s="190">
        <v>46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0.0098965600000000004</v>
      </c>
      <c r="R337" s="196">
        <f>Q337*H337</f>
        <v>0.45524176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372</v>
      </c>
      <c r="AT337" s="198" t="s">
        <v>319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4629</v>
      </c>
    </row>
    <row r="338" s="2" customFormat="1" ht="24.15" customHeight="1">
      <c r="A338" s="34"/>
      <c r="B338" s="185"/>
      <c r="C338" s="186" t="s">
        <v>3376</v>
      </c>
      <c r="D338" s="186" t="s">
        <v>319</v>
      </c>
      <c r="E338" s="187" t="s">
        <v>4630</v>
      </c>
      <c r="F338" s="188" t="s">
        <v>4631</v>
      </c>
      <c r="G338" s="189" t="s">
        <v>452</v>
      </c>
      <c r="H338" s="190">
        <v>5.25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0.0016299999999999999</v>
      </c>
      <c r="R338" s="196">
        <f>Q338*H338</f>
        <v>0.0085574999999999991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372</v>
      </c>
      <c r="AT338" s="198" t="s">
        <v>319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4632</v>
      </c>
    </row>
    <row r="339" s="2" customFormat="1" ht="24.15" customHeight="1">
      <c r="A339" s="34"/>
      <c r="B339" s="185"/>
      <c r="C339" s="186" t="s">
        <v>3380</v>
      </c>
      <c r="D339" s="186" t="s">
        <v>319</v>
      </c>
      <c r="E339" s="187" t="s">
        <v>2864</v>
      </c>
      <c r="F339" s="188" t="s">
        <v>2865</v>
      </c>
      <c r="G339" s="189" t="s">
        <v>652</v>
      </c>
      <c r="H339" s="223"/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4633</v>
      </c>
    </row>
    <row r="340" s="12" customFormat="1" ht="22.8" customHeight="1">
      <c r="A340" s="12"/>
      <c r="B340" s="172"/>
      <c r="C340" s="12"/>
      <c r="D340" s="173" t="s">
        <v>74</v>
      </c>
      <c r="E340" s="183" t="s">
        <v>644</v>
      </c>
      <c r="F340" s="183" t="s">
        <v>2867</v>
      </c>
      <c r="G340" s="12"/>
      <c r="H340" s="12"/>
      <c r="I340" s="175"/>
      <c r="J340" s="184">
        <f>BK340</f>
        <v>0</v>
      </c>
      <c r="K340" s="12"/>
      <c r="L340" s="172"/>
      <c r="M340" s="177"/>
      <c r="N340" s="178"/>
      <c r="O340" s="178"/>
      <c r="P340" s="179">
        <f>SUM(P341:P352)</f>
        <v>0</v>
      </c>
      <c r="Q340" s="178"/>
      <c r="R340" s="179">
        <f>SUM(R341:R352)</f>
        <v>0.0063712000000000005</v>
      </c>
      <c r="S340" s="178"/>
      <c r="T340" s="180">
        <f>SUM(T341:T352)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173" t="s">
        <v>87</v>
      </c>
      <c r="AT340" s="181" t="s">
        <v>74</v>
      </c>
      <c r="AU340" s="181" t="s">
        <v>82</v>
      </c>
      <c r="AY340" s="173" t="s">
        <v>317</v>
      </c>
      <c r="BK340" s="182">
        <f>SUM(BK341:BK352)</f>
        <v>0</v>
      </c>
    </row>
    <row r="341" s="2" customFormat="1" ht="24.15" customHeight="1">
      <c r="A341" s="34"/>
      <c r="B341" s="185"/>
      <c r="C341" s="186" t="s">
        <v>3384</v>
      </c>
      <c r="D341" s="186" t="s">
        <v>319</v>
      </c>
      <c r="E341" s="187" t="s">
        <v>4634</v>
      </c>
      <c r="F341" s="188" t="s">
        <v>4635</v>
      </c>
      <c r="G341" s="189" t="s">
        <v>452</v>
      </c>
      <c r="H341" s="190">
        <v>7.8399999999999999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0.00042999999999999999</v>
      </c>
      <c r="R341" s="196">
        <f>Q341*H341</f>
        <v>0.0033712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372</v>
      </c>
      <c r="AT341" s="198" t="s">
        <v>319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4636</v>
      </c>
    </row>
    <row r="342" s="2" customFormat="1" ht="104.4" customHeight="1">
      <c r="A342" s="34"/>
      <c r="B342" s="185"/>
      <c r="C342" s="200" t="s">
        <v>3388</v>
      </c>
      <c r="D342" s="200" t="s">
        <v>353</v>
      </c>
      <c r="E342" s="201" t="s">
        <v>4637</v>
      </c>
      <c r="F342" s="202" t="s">
        <v>4638</v>
      </c>
      <c r="G342" s="203" t="s">
        <v>433</v>
      </c>
      <c r="H342" s="204">
        <v>1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</v>
      </c>
      <c r="R342" s="196">
        <f>Q342*H342</f>
        <v>0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529</v>
      </c>
      <c r="AT342" s="198" t="s">
        <v>353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4639</v>
      </c>
    </row>
    <row r="343" s="2" customFormat="1" ht="24.15" customHeight="1">
      <c r="A343" s="34"/>
      <c r="B343" s="185"/>
      <c r="C343" s="186" t="s">
        <v>3392</v>
      </c>
      <c r="D343" s="186" t="s">
        <v>319</v>
      </c>
      <c r="E343" s="187" t="s">
        <v>4640</v>
      </c>
      <c r="F343" s="188" t="s">
        <v>4641</v>
      </c>
      <c r="G343" s="189" t="s">
        <v>433</v>
      </c>
      <c r="H343" s="190">
        <v>2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</v>
      </c>
      <c r="R343" s="196">
        <f>Q343*H343</f>
        <v>0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372</v>
      </c>
      <c r="AT343" s="198" t="s">
        <v>319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4642</v>
      </c>
    </row>
    <row r="344" s="2" customFormat="1" ht="16.5" customHeight="1">
      <c r="A344" s="34"/>
      <c r="B344" s="185"/>
      <c r="C344" s="200" t="s">
        <v>3396</v>
      </c>
      <c r="D344" s="200" t="s">
        <v>353</v>
      </c>
      <c r="E344" s="201" t="s">
        <v>4643</v>
      </c>
      <c r="F344" s="202" t="s">
        <v>4644</v>
      </c>
      <c r="G344" s="203" t="s">
        <v>4645</v>
      </c>
      <c r="H344" s="204">
        <v>188</v>
      </c>
      <c r="I344" s="205"/>
      <c r="J344" s="206">
        <f>ROUND(I344*H344,2)</f>
        <v>0</v>
      </c>
      <c r="K344" s="207"/>
      <c r="L344" s="208"/>
      <c r="M344" s="209" t="s">
        <v>1</v>
      </c>
      <c r="N344" s="210" t="s">
        <v>41</v>
      </c>
      <c r="O344" s="78"/>
      <c r="P344" s="196">
        <f>O344*H344</f>
        <v>0</v>
      </c>
      <c r="Q344" s="196">
        <v>0</v>
      </c>
      <c r="R344" s="196">
        <f>Q344*H344</f>
        <v>0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529</v>
      </c>
      <c r="AT344" s="198" t="s">
        <v>353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4646</v>
      </c>
    </row>
    <row r="345" s="2" customFormat="1" ht="76.35" customHeight="1">
      <c r="A345" s="34"/>
      <c r="B345" s="185"/>
      <c r="C345" s="200" t="s">
        <v>3399</v>
      </c>
      <c r="D345" s="200" t="s">
        <v>353</v>
      </c>
      <c r="E345" s="201" t="s">
        <v>4647</v>
      </c>
      <c r="F345" s="202" t="s">
        <v>4648</v>
      </c>
      <c r="G345" s="203" t="s">
        <v>4649</v>
      </c>
      <c r="H345" s="204">
        <v>2</v>
      </c>
      <c r="I345" s="205"/>
      <c r="J345" s="206">
        <f>ROUND(I345*H345,2)</f>
        <v>0</v>
      </c>
      <c r="K345" s="207"/>
      <c r="L345" s="208"/>
      <c r="M345" s="209" t="s">
        <v>1</v>
      </c>
      <c r="N345" s="210" t="s">
        <v>41</v>
      </c>
      <c r="O345" s="78"/>
      <c r="P345" s="196">
        <f>O345*H345</f>
        <v>0</v>
      </c>
      <c r="Q345" s="196">
        <v>0</v>
      </c>
      <c r="R345" s="196">
        <f>Q345*H345</f>
        <v>0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529</v>
      </c>
      <c r="AT345" s="198" t="s">
        <v>353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4650</v>
      </c>
    </row>
    <row r="346" s="2" customFormat="1" ht="33" customHeight="1">
      <c r="A346" s="34"/>
      <c r="B346" s="185"/>
      <c r="C346" s="186" t="s">
        <v>3403</v>
      </c>
      <c r="D346" s="186" t="s">
        <v>319</v>
      </c>
      <c r="E346" s="187" t="s">
        <v>3377</v>
      </c>
      <c r="F346" s="188" t="s">
        <v>3378</v>
      </c>
      <c r="G346" s="189" t="s">
        <v>433</v>
      </c>
      <c r="H346" s="190">
        <v>3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4651</v>
      </c>
    </row>
    <row r="347" s="2" customFormat="1" ht="24.15" customHeight="1">
      <c r="A347" s="34"/>
      <c r="B347" s="185"/>
      <c r="C347" s="200" t="s">
        <v>3407</v>
      </c>
      <c r="D347" s="200" t="s">
        <v>353</v>
      </c>
      <c r="E347" s="201" t="s">
        <v>3381</v>
      </c>
      <c r="F347" s="202" t="s">
        <v>4652</v>
      </c>
      <c r="G347" s="203" t="s">
        <v>433</v>
      </c>
      <c r="H347" s="204">
        <v>3</v>
      </c>
      <c r="I347" s="205"/>
      <c r="J347" s="206">
        <f>ROUND(I347*H347,2)</f>
        <v>0</v>
      </c>
      <c r="K347" s="207"/>
      <c r="L347" s="208"/>
      <c r="M347" s="209" t="s">
        <v>1</v>
      </c>
      <c r="N347" s="210" t="s">
        <v>41</v>
      </c>
      <c r="O347" s="78"/>
      <c r="P347" s="196">
        <f>O347*H347</f>
        <v>0</v>
      </c>
      <c r="Q347" s="196">
        <v>0.001</v>
      </c>
      <c r="R347" s="196">
        <f>Q347*H347</f>
        <v>0.0030000000000000001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529</v>
      </c>
      <c r="AT347" s="198" t="s">
        <v>353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4653</v>
      </c>
    </row>
    <row r="348" s="2" customFormat="1" ht="78" customHeight="1">
      <c r="A348" s="34"/>
      <c r="B348" s="185"/>
      <c r="C348" s="200" t="s">
        <v>3411</v>
      </c>
      <c r="D348" s="200" t="s">
        <v>353</v>
      </c>
      <c r="E348" s="201" t="s">
        <v>4654</v>
      </c>
      <c r="F348" s="202" t="s">
        <v>4655</v>
      </c>
      <c r="G348" s="203" t="s">
        <v>4649</v>
      </c>
      <c r="H348" s="204">
        <v>1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529</v>
      </c>
      <c r="AT348" s="198" t="s">
        <v>353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4656</v>
      </c>
    </row>
    <row r="349" s="2" customFormat="1" ht="66.75" customHeight="1">
      <c r="A349" s="34"/>
      <c r="B349" s="185"/>
      <c r="C349" s="200" t="s">
        <v>3416</v>
      </c>
      <c r="D349" s="200" t="s">
        <v>353</v>
      </c>
      <c r="E349" s="201" t="s">
        <v>4657</v>
      </c>
      <c r="F349" s="202" t="s">
        <v>4658</v>
      </c>
      <c r="G349" s="203" t="s">
        <v>4649</v>
      </c>
      <c r="H349" s="204">
        <v>1</v>
      </c>
      <c r="I349" s="205"/>
      <c r="J349" s="206">
        <f>ROUND(I349*H349,2)</f>
        <v>0</v>
      </c>
      <c r="K349" s="207"/>
      <c r="L349" s="208"/>
      <c r="M349" s="209" t="s">
        <v>1</v>
      </c>
      <c r="N349" s="210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529</v>
      </c>
      <c r="AT349" s="198" t="s">
        <v>353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4659</v>
      </c>
    </row>
    <row r="350" s="2" customFormat="1" ht="66.75" customHeight="1">
      <c r="A350" s="34"/>
      <c r="B350" s="185"/>
      <c r="C350" s="200" t="s">
        <v>3419</v>
      </c>
      <c r="D350" s="200" t="s">
        <v>353</v>
      </c>
      <c r="E350" s="201" t="s">
        <v>4660</v>
      </c>
      <c r="F350" s="202" t="s">
        <v>4661</v>
      </c>
      <c r="G350" s="203" t="s">
        <v>433</v>
      </c>
      <c r="H350" s="204">
        <v>1</v>
      </c>
      <c r="I350" s="205"/>
      <c r="J350" s="206">
        <f>ROUND(I350*H350,2)</f>
        <v>0</v>
      </c>
      <c r="K350" s="207"/>
      <c r="L350" s="208"/>
      <c r="M350" s="209" t="s">
        <v>1</v>
      </c>
      <c r="N350" s="210" t="s">
        <v>41</v>
      </c>
      <c r="O350" s="78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8" t="s">
        <v>529</v>
      </c>
      <c r="AT350" s="198" t="s">
        <v>353</v>
      </c>
      <c r="AU350" s="198" t="s">
        <v>87</v>
      </c>
      <c r="AY350" s="15" t="s">
        <v>317</v>
      </c>
      <c r="BE350" s="199">
        <f>IF(N350="základná",J350,0)</f>
        <v>0</v>
      </c>
      <c r="BF350" s="199">
        <f>IF(N350="znížená",J350,0)</f>
        <v>0</v>
      </c>
      <c r="BG350" s="199">
        <f>IF(N350="zákl. prenesená",J350,0)</f>
        <v>0</v>
      </c>
      <c r="BH350" s="199">
        <f>IF(N350="zníž. prenesená",J350,0)</f>
        <v>0</v>
      </c>
      <c r="BI350" s="199">
        <f>IF(N350="nulová",J350,0)</f>
        <v>0</v>
      </c>
      <c r="BJ350" s="15" t="s">
        <v>87</v>
      </c>
      <c r="BK350" s="199">
        <f>ROUND(I350*H350,2)</f>
        <v>0</v>
      </c>
      <c r="BL350" s="15" t="s">
        <v>372</v>
      </c>
      <c r="BM350" s="198" t="s">
        <v>4662</v>
      </c>
    </row>
    <row r="351" s="2" customFormat="1" ht="24.15" customHeight="1">
      <c r="A351" s="34"/>
      <c r="B351" s="185"/>
      <c r="C351" s="186" t="s">
        <v>3423</v>
      </c>
      <c r="D351" s="186" t="s">
        <v>319</v>
      </c>
      <c r="E351" s="187" t="s">
        <v>4663</v>
      </c>
      <c r="F351" s="188" t="s">
        <v>4664</v>
      </c>
      <c r="G351" s="189" t="s">
        <v>4665</v>
      </c>
      <c r="H351" s="190">
        <v>22.699999999999999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4666</v>
      </c>
    </row>
    <row r="352" s="2" customFormat="1" ht="24.15" customHeight="1">
      <c r="A352" s="34"/>
      <c r="B352" s="185"/>
      <c r="C352" s="186" t="s">
        <v>3427</v>
      </c>
      <c r="D352" s="186" t="s">
        <v>319</v>
      </c>
      <c r="E352" s="187" t="s">
        <v>2877</v>
      </c>
      <c r="F352" s="188" t="s">
        <v>2878</v>
      </c>
      <c r="G352" s="189" t="s">
        <v>652</v>
      </c>
      <c r="H352" s="223"/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4667</v>
      </c>
    </row>
    <row r="353" s="12" customFormat="1" ht="22.8" customHeight="1">
      <c r="A353" s="12"/>
      <c r="B353" s="172"/>
      <c r="C353" s="12"/>
      <c r="D353" s="173" t="s">
        <v>74</v>
      </c>
      <c r="E353" s="183" t="s">
        <v>1908</v>
      </c>
      <c r="F353" s="183" t="s">
        <v>4668</v>
      </c>
      <c r="G353" s="12"/>
      <c r="H353" s="12"/>
      <c r="I353" s="175"/>
      <c r="J353" s="184">
        <f>BK353</f>
        <v>0</v>
      </c>
      <c r="K353" s="12"/>
      <c r="L353" s="172"/>
      <c r="M353" s="177"/>
      <c r="N353" s="178"/>
      <c r="O353" s="178"/>
      <c r="P353" s="179">
        <f>SUM(P354:P358)</f>
        <v>0</v>
      </c>
      <c r="Q353" s="178"/>
      <c r="R353" s="179">
        <f>SUM(R354:R358)</f>
        <v>0.12132</v>
      </c>
      <c r="S353" s="178"/>
      <c r="T353" s="180">
        <f>SUM(T354:T358)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73" t="s">
        <v>87</v>
      </c>
      <c r="AT353" s="181" t="s">
        <v>74</v>
      </c>
      <c r="AU353" s="181" t="s">
        <v>82</v>
      </c>
      <c r="AY353" s="173" t="s">
        <v>317</v>
      </c>
      <c r="BK353" s="182">
        <f>SUM(BK354:BK358)</f>
        <v>0</v>
      </c>
    </row>
    <row r="354" s="2" customFormat="1" ht="24.15" customHeight="1">
      <c r="A354" s="34"/>
      <c r="B354" s="185"/>
      <c r="C354" s="186" t="s">
        <v>3431</v>
      </c>
      <c r="D354" s="186" t="s">
        <v>319</v>
      </c>
      <c r="E354" s="187" t="s">
        <v>4669</v>
      </c>
      <c r="F354" s="188" t="s">
        <v>4670</v>
      </c>
      <c r="G354" s="189" t="s">
        <v>433</v>
      </c>
      <c r="H354" s="190">
        <v>3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0.030439999999999998</v>
      </c>
      <c r="R354" s="196">
        <f>Q354*H354</f>
        <v>0.091319999999999998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4671</v>
      </c>
    </row>
    <row r="355" s="2" customFormat="1" ht="24.15" customHeight="1">
      <c r="A355" s="34"/>
      <c r="B355" s="185"/>
      <c r="C355" s="200" t="s">
        <v>3436</v>
      </c>
      <c r="D355" s="200" t="s">
        <v>353</v>
      </c>
      <c r="E355" s="201" t="s">
        <v>4672</v>
      </c>
      <c r="F355" s="202" t="s">
        <v>4673</v>
      </c>
      <c r="G355" s="203" t="s">
        <v>433</v>
      </c>
      <c r="H355" s="204">
        <v>3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0.01</v>
      </c>
      <c r="R355" s="196">
        <f>Q355*H355</f>
        <v>0.029999999999999999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4674</v>
      </c>
    </row>
    <row r="356" s="2" customFormat="1" ht="16.5" customHeight="1">
      <c r="A356" s="34"/>
      <c r="B356" s="185"/>
      <c r="C356" s="200" t="s">
        <v>3441</v>
      </c>
      <c r="D356" s="200" t="s">
        <v>353</v>
      </c>
      <c r="E356" s="201" t="s">
        <v>4643</v>
      </c>
      <c r="F356" s="202" t="s">
        <v>4644</v>
      </c>
      <c r="G356" s="203" t="s">
        <v>4645</v>
      </c>
      <c r="H356" s="204">
        <v>333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529</v>
      </c>
      <c r="AT356" s="198" t="s">
        <v>353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4675</v>
      </c>
    </row>
    <row r="357" s="2" customFormat="1" ht="44.25" customHeight="1">
      <c r="A357" s="34"/>
      <c r="B357" s="185"/>
      <c r="C357" s="186" t="s">
        <v>3446</v>
      </c>
      <c r="D357" s="186" t="s">
        <v>319</v>
      </c>
      <c r="E357" s="187" t="s">
        <v>4676</v>
      </c>
      <c r="F357" s="188" t="s">
        <v>4677</v>
      </c>
      <c r="G357" s="189" t="s">
        <v>4649</v>
      </c>
      <c r="H357" s="190">
        <v>1</v>
      </c>
      <c r="I357" s="191"/>
      <c r="J357" s="192">
        <f>ROUND(I357*H357,2)</f>
        <v>0</v>
      </c>
      <c r="K357" s="193"/>
      <c r="L357" s="35"/>
      <c r="M357" s="194" t="s">
        <v>1</v>
      </c>
      <c r="N357" s="195" t="s">
        <v>41</v>
      </c>
      <c r="O357" s="78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372</v>
      </c>
      <c r="AT357" s="198" t="s">
        <v>319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4678</v>
      </c>
    </row>
    <row r="358" s="2" customFormat="1" ht="24.15" customHeight="1">
      <c r="A358" s="34"/>
      <c r="B358" s="185"/>
      <c r="C358" s="186" t="s">
        <v>3450</v>
      </c>
      <c r="D358" s="186" t="s">
        <v>319</v>
      </c>
      <c r="E358" s="187" t="s">
        <v>4679</v>
      </c>
      <c r="F358" s="188" t="s">
        <v>4680</v>
      </c>
      <c r="G358" s="189" t="s">
        <v>652</v>
      </c>
      <c r="H358" s="223"/>
      <c r="I358" s="191"/>
      <c r="J358" s="192">
        <f>ROUND(I358*H358,2)</f>
        <v>0</v>
      </c>
      <c r="K358" s="193"/>
      <c r="L358" s="35"/>
      <c r="M358" s="194" t="s">
        <v>1</v>
      </c>
      <c r="N358" s="195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372</v>
      </c>
      <c r="AT358" s="198" t="s">
        <v>319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4681</v>
      </c>
    </row>
    <row r="359" s="12" customFormat="1" ht="22.8" customHeight="1">
      <c r="A359" s="12"/>
      <c r="B359" s="172"/>
      <c r="C359" s="12"/>
      <c r="D359" s="173" t="s">
        <v>74</v>
      </c>
      <c r="E359" s="183" t="s">
        <v>4682</v>
      </c>
      <c r="F359" s="183" t="s">
        <v>4683</v>
      </c>
      <c r="G359" s="12"/>
      <c r="H359" s="12"/>
      <c r="I359" s="175"/>
      <c r="J359" s="184">
        <f>BK359</f>
        <v>0</v>
      </c>
      <c r="K359" s="12"/>
      <c r="L359" s="172"/>
      <c r="M359" s="177"/>
      <c r="N359" s="178"/>
      <c r="O359" s="178"/>
      <c r="P359" s="179">
        <f>SUM(P360:P361)</f>
        <v>0</v>
      </c>
      <c r="Q359" s="178"/>
      <c r="R359" s="179">
        <f>SUM(R360:R361)</f>
        <v>1.7968649999999999</v>
      </c>
      <c r="S359" s="178"/>
      <c r="T359" s="180">
        <f>SUM(T360:T361)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173" t="s">
        <v>87</v>
      </c>
      <c r="AT359" s="181" t="s">
        <v>74</v>
      </c>
      <c r="AU359" s="181" t="s">
        <v>82</v>
      </c>
      <c r="AY359" s="173" t="s">
        <v>317</v>
      </c>
      <c r="BK359" s="182">
        <f>SUM(BK360:BK361)</f>
        <v>0</v>
      </c>
    </row>
    <row r="360" s="2" customFormat="1" ht="24.15" customHeight="1">
      <c r="A360" s="34"/>
      <c r="B360" s="185"/>
      <c r="C360" s="186" t="s">
        <v>3454</v>
      </c>
      <c r="D360" s="186" t="s">
        <v>319</v>
      </c>
      <c r="E360" s="187" t="s">
        <v>4684</v>
      </c>
      <c r="F360" s="188" t="s">
        <v>4685</v>
      </c>
      <c r="G360" s="189" t="s">
        <v>375</v>
      </c>
      <c r="H360" s="190">
        <v>329.69999999999999</v>
      </c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0.00545</v>
      </c>
      <c r="R360" s="196">
        <f>Q360*H360</f>
        <v>1.7968649999999999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4686</v>
      </c>
    </row>
    <row r="361" s="2" customFormat="1" ht="24.15" customHeight="1">
      <c r="A361" s="34"/>
      <c r="B361" s="185"/>
      <c r="C361" s="186" t="s">
        <v>3458</v>
      </c>
      <c r="D361" s="186" t="s">
        <v>319</v>
      </c>
      <c r="E361" s="187" t="s">
        <v>4687</v>
      </c>
      <c r="F361" s="188" t="s">
        <v>4688</v>
      </c>
      <c r="G361" s="189" t="s">
        <v>652</v>
      </c>
      <c r="H361" s="223"/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4689</v>
      </c>
    </row>
    <row r="362" s="12" customFormat="1" ht="22.8" customHeight="1">
      <c r="A362" s="12"/>
      <c r="B362" s="172"/>
      <c r="C362" s="12"/>
      <c r="D362" s="173" t="s">
        <v>74</v>
      </c>
      <c r="E362" s="183" t="s">
        <v>654</v>
      </c>
      <c r="F362" s="183" t="s">
        <v>3440</v>
      </c>
      <c r="G362" s="12"/>
      <c r="H362" s="12"/>
      <c r="I362" s="175"/>
      <c r="J362" s="184">
        <f>BK362</f>
        <v>0</v>
      </c>
      <c r="K362" s="12"/>
      <c r="L362" s="172"/>
      <c r="M362" s="177"/>
      <c r="N362" s="178"/>
      <c r="O362" s="178"/>
      <c r="P362" s="179">
        <f>SUM(P363:P369)</f>
        <v>0</v>
      </c>
      <c r="Q362" s="178"/>
      <c r="R362" s="179">
        <f>SUM(R363:R369)</f>
        <v>0.46247064599999999</v>
      </c>
      <c r="S362" s="178"/>
      <c r="T362" s="180">
        <f>SUM(T363:T369)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173" t="s">
        <v>87</v>
      </c>
      <c r="AT362" s="181" t="s">
        <v>74</v>
      </c>
      <c r="AU362" s="181" t="s">
        <v>82</v>
      </c>
      <c r="AY362" s="173" t="s">
        <v>317</v>
      </c>
      <c r="BK362" s="182">
        <f>SUM(BK363:BK369)</f>
        <v>0</v>
      </c>
    </row>
    <row r="363" s="2" customFormat="1" ht="24.15" customHeight="1">
      <c r="A363" s="34"/>
      <c r="B363" s="185"/>
      <c r="C363" s="186" t="s">
        <v>3462</v>
      </c>
      <c r="D363" s="186" t="s">
        <v>319</v>
      </c>
      <c r="E363" s="187" t="s">
        <v>4690</v>
      </c>
      <c r="F363" s="188" t="s">
        <v>4691</v>
      </c>
      <c r="G363" s="189" t="s">
        <v>375</v>
      </c>
      <c r="H363" s="190">
        <v>1.6499999999999999</v>
      </c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0.00016000000000000001</v>
      </c>
      <c r="R363" s="196">
        <f>Q363*H363</f>
        <v>0.00026400000000000002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4692</v>
      </c>
    </row>
    <row r="364" s="2" customFormat="1" ht="24.15" customHeight="1">
      <c r="A364" s="34"/>
      <c r="B364" s="185"/>
      <c r="C364" s="186" t="s">
        <v>3466</v>
      </c>
      <c r="D364" s="186" t="s">
        <v>319</v>
      </c>
      <c r="E364" s="187" t="s">
        <v>4693</v>
      </c>
      <c r="F364" s="188" t="s">
        <v>4694</v>
      </c>
      <c r="G364" s="189" t="s">
        <v>375</v>
      </c>
      <c r="H364" s="190">
        <v>1.6499999999999999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8.0000000000000007E-05</v>
      </c>
      <c r="R364" s="196">
        <f>Q364*H364</f>
        <v>0.00013200000000000001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372</v>
      </c>
      <c r="AT364" s="198" t="s">
        <v>319</v>
      </c>
      <c r="AU364" s="198" t="s">
        <v>87</v>
      </c>
      <c r="AY364" s="15" t="s">
        <v>317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372</v>
      </c>
      <c r="BM364" s="198" t="s">
        <v>4695</v>
      </c>
    </row>
    <row r="365" s="2" customFormat="1" ht="24.15" customHeight="1">
      <c r="A365" s="34"/>
      <c r="B365" s="185"/>
      <c r="C365" s="186" t="s">
        <v>3468</v>
      </c>
      <c r="D365" s="186" t="s">
        <v>319</v>
      </c>
      <c r="E365" s="187" t="s">
        <v>4696</v>
      </c>
      <c r="F365" s="188" t="s">
        <v>4697</v>
      </c>
      <c r="G365" s="189" t="s">
        <v>375</v>
      </c>
      <c r="H365" s="190">
        <v>494.12400000000002</v>
      </c>
      <c r="I365" s="191"/>
      <c r="J365" s="192">
        <f>ROUND(I365*H365,2)</f>
        <v>0</v>
      </c>
      <c r="K365" s="193"/>
      <c r="L365" s="35"/>
      <c r="M365" s="194" t="s">
        <v>1</v>
      </c>
      <c r="N365" s="195" t="s">
        <v>41</v>
      </c>
      <c r="O365" s="78"/>
      <c r="P365" s="196">
        <f>O365*H365</f>
        <v>0</v>
      </c>
      <c r="Q365" s="196">
        <v>0.00029999999999999997</v>
      </c>
      <c r="R365" s="196">
        <f>Q365*H365</f>
        <v>0.14823719999999999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372</v>
      </c>
      <c r="AT365" s="198" t="s">
        <v>319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4698</v>
      </c>
    </row>
    <row r="366" s="2" customFormat="1" ht="24.15" customHeight="1">
      <c r="A366" s="34"/>
      <c r="B366" s="185"/>
      <c r="C366" s="186" t="s">
        <v>4699</v>
      </c>
      <c r="D366" s="186" t="s">
        <v>319</v>
      </c>
      <c r="E366" s="187" t="s">
        <v>4700</v>
      </c>
      <c r="F366" s="188" t="s">
        <v>4701</v>
      </c>
      <c r="G366" s="189" t="s">
        <v>375</v>
      </c>
      <c r="H366" s="190">
        <v>494.12400000000002</v>
      </c>
      <c r="I366" s="191"/>
      <c r="J366" s="192">
        <f>ROUND(I366*H366,2)</f>
        <v>0</v>
      </c>
      <c r="K366" s="193"/>
      <c r="L366" s="35"/>
      <c r="M366" s="194" t="s">
        <v>1</v>
      </c>
      <c r="N366" s="195" t="s">
        <v>41</v>
      </c>
      <c r="O366" s="78"/>
      <c r="P366" s="196">
        <f>O366*H366</f>
        <v>0</v>
      </c>
      <c r="Q366" s="196">
        <v>0.0002265</v>
      </c>
      <c r="R366" s="196">
        <f>Q366*H366</f>
        <v>0.111919086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372</v>
      </c>
      <c r="AT366" s="198" t="s">
        <v>319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4702</v>
      </c>
    </row>
    <row r="367" s="2" customFormat="1" ht="16.5" customHeight="1">
      <c r="A367" s="34"/>
      <c r="B367" s="185"/>
      <c r="C367" s="186" t="s">
        <v>4703</v>
      </c>
      <c r="D367" s="186" t="s">
        <v>319</v>
      </c>
      <c r="E367" s="187" t="s">
        <v>4704</v>
      </c>
      <c r="F367" s="188" t="s">
        <v>4705</v>
      </c>
      <c r="G367" s="189" t="s">
        <v>375</v>
      </c>
      <c r="H367" s="190">
        <v>56.280000000000001</v>
      </c>
      <c r="I367" s="191"/>
      <c r="J367" s="192">
        <f>ROUND(I367*H367,2)</f>
        <v>0</v>
      </c>
      <c r="K367" s="193"/>
      <c r="L367" s="35"/>
      <c r="M367" s="194" t="s">
        <v>1</v>
      </c>
      <c r="N367" s="195" t="s">
        <v>41</v>
      </c>
      <c r="O367" s="78"/>
      <c r="P367" s="196">
        <f>O367*H367</f>
        <v>0</v>
      </c>
      <c r="Q367" s="196">
        <v>0.00042000000000000002</v>
      </c>
      <c r="R367" s="196">
        <f>Q367*H367</f>
        <v>0.023637600000000002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372</v>
      </c>
      <c r="AT367" s="198" t="s">
        <v>319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4706</v>
      </c>
    </row>
    <row r="368" s="2" customFormat="1" ht="21.75" customHeight="1">
      <c r="A368" s="34"/>
      <c r="B368" s="185"/>
      <c r="C368" s="186" t="s">
        <v>4707</v>
      </c>
      <c r="D368" s="186" t="s">
        <v>319</v>
      </c>
      <c r="E368" s="187" t="s">
        <v>4708</v>
      </c>
      <c r="F368" s="188" t="s">
        <v>4709</v>
      </c>
      <c r="G368" s="189" t="s">
        <v>375</v>
      </c>
      <c r="H368" s="190">
        <v>384.87799999999999</v>
      </c>
      <c r="I368" s="191"/>
      <c r="J368" s="192">
        <f>ROUND(I368*H368,2)</f>
        <v>0</v>
      </c>
      <c r="K368" s="193"/>
      <c r="L368" s="35"/>
      <c r="M368" s="194" t="s">
        <v>1</v>
      </c>
      <c r="N368" s="195" t="s">
        <v>41</v>
      </c>
      <c r="O368" s="78"/>
      <c r="P368" s="196">
        <f>O368*H368</f>
        <v>0</v>
      </c>
      <c r="Q368" s="196">
        <v>0.00042000000000000002</v>
      </c>
      <c r="R368" s="196">
        <f>Q368*H368</f>
        <v>0.16164876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372</v>
      </c>
      <c r="AT368" s="198" t="s">
        <v>319</v>
      </c>
      <c r="AU368" s="198" t="s">
        <v>87</v>
      </c>
      <c r="AY368" s="15" t="s">
        <v>317</v>
      </c>
      <c r="BE368" s="199">
        <f>IF(N368="základná",J368,0)</f>
        <v>0</v>
      </c>
      <c r="BF368" s="199">
        <f>IF(N368="znížená",J368,0)</f>
        <v>0</v>
      </c>
      <c r="BG368" s="199">
        <f>IF(N368="zákl. prenesená",J368,0)</f>
        <v>0</v>
      </c>
      <c r="BH368" s="199">
        <f>IF(N368="zníž. prenesená",J368,0)</f>
        <v>0</v>
      </c>
      <c r="BI368" s="199">
        <f>IF(N368="nulová",J368,0)</f>
        <v>0</v>
      </c>
      <c r="BJ368" s="15" t="s">
        <v>87</v>
      </c>
      <c r="BK368" s="199">
        <f>ROUND(I368*H368,2)</f>
        <v>0</v>
      </c>
      <c r="BL368" s="15" t="s">
        <v>372</v>
      </c>
      <c r="BM368" s="198" t="s">
        <v>4710</v>
      </c>
    </row>
    <row r="369" s="2" customFormat="1" ht="24.15" customHeight="1">
      <c r="A369" s="34"/>
      <c r="B369" s="185"/>
      <c r="C369" s="186" t="s">
        <v>4711</v>
      </c>
      <c r="D369" s="186" t="s">
        <v>319</v>
      </c>
      <c r="E369" s="187" t="s">
        <v>4712</v>
      </c>
      <c r="F369" s="188" t="s">
        <v>4713</v>
      </c>
      <c r="G369" s="189" t="s">
        <v>375</v>
      </c>
      <c r="H369" s="190">
        <v>41.579999999999998</v>
      </c>
      <c r="I369" s="191"/>
      <c r="J369" s="192">
        <f>ROUND(I369*H369,2)</f>
        <v>0</v>
      </c>
      <c r="K369" s="193"/>
      <c r="L369" s="35"/>
      <c r="M369" s="194" t="s">
        <v>1</v>
      </c>
      <c r="N369" s="195" t="s">
        <v>41</v>
      </c>
      <c r="O369" s="78"/>
      <c r="P369" s="196">
        <f>O369*H369</f>
        <v>0</v>
      </c>
      <c r="Q369" s="196">
        <v>0.00040000000000000002</v>
      </c>
      <c r="R369" s="196">
        <f>Q369*H369</f>
        <v>0.016632000000000001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372</v>
      </c>
      <c r="AT369" s="198" t="s">
        <v>319</v>
      </c>
      <c r="AU369" s="198" t="s">
        <v>87</v>
      </c>
      <c r="AY369" s="15" t="s">
        <v>317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372</v>
      </c>
      <c r="BM369" s="198" t="s">
        <v>4714</v>
      </c>
    </row>
    <row r="370" s="12" customFormat="1" ht="22.8" customHeight="1">
      <c r="A370" s="12"/>
      <c r="B370" s="172"/>
      <c r="C370" s="12"/>
      <c r="D370" s="173" t="s">
        <v>74</v>
      </c>
      <c r="E370" s="183" t="s">
        <v>1390</v>
      </c>
      <c r="F370" s="183" t="s">
        <v>4715</v>
      </c>
      <c r="G370" s="12"/>
      <c r="H370" s="12"/>
      <c r="I370" s="175"/>
      <c r="J370" s="184">
        <f>BK370</f>
        <v>0</v>
      </c>
      <c r="K370" s="12"/>
      <c r="L370" s="172"/>
      <c r="M370" s="177"/>
      <c r="N370" s="178"/>
      <c r="O370" s="178"/>
      <c r="P370" s="179">
        <f>SUM(P371:P374)</f>
        <v>0</v>
      </c>
      <c r="Q370" s="178"/>
      <c r="R370" s="179">
        <f>SUM(R371:R374)</f>
        <v>0.26216956688000004</v>
      </c>
      <c r="S370" s="178"/>
      <c r="T370" s="180">
        <f>SUM(T371:T374)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173" t="s">
        <v>87</v>
      </c>
      <c r="AT370" s="181" t="s">
        <v>74</v>
      </c>
      <c r="AU370" s="181" t="s">
        <v>82</v>
      </c>
      <c r="AY370" s="173" t="s">
        <v>317</v>
      </c>
      <c r="BK370" s="182">
        <f>SUM(BK371:BK374)</f>
        <v>0</v>
      </c>
    </row>
    <row r="371" s="2" customFormat="1" ht="24.15" customHeight="1">
      <c r="A371" s="34"/>
      <c r="B371" s="185"/>
      <c r="C371" s="186" t="s">
        <v>4716</v>
      </c>
      <c r="D371" s="186" t="s">
        <v>319</v>
      </c>
      <c r="E371" s="187" t="s">
        <v>4717</v>
      </c>
      <c r="F371" s="188" t="s">
        <v>4718</v>
      </c>
      <c r="G371" s="189" t="s">
        <v>375</v>
      </c>
      <c r="H371" s="190">
        <v>273.315</v>
      </c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0.00035</v>
      </c>
      <c r="R371" s="196">
        <f>Q371*H371</f>
        <v>0.095660250000000002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372</v>
      </c>
      <c r="AT371" s="198" t="s">
        <v>319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4719</v>
      </c>
    </row>
    <row r="372" s="2" customFormat="1" ht="24.15" customHeight="1">
      <c r="A372" s="34"/>
      <c r="B372" s="185"/>
      <c r="C372" s="186" t="s">
        <v>4720</v>
      </c>
      <c r="D372" s="186" t="s">
        <v>319</v>
      </c>
      <c r="E372" s="187" t="s">
        <v>3447</v>
      </c>
      <c r="F372" s="188" t="s">
        <v>3448</v>
      </c>
      <c r="G372" s="189" t="s">
        <v>375</v>
      </c>
      <c r="H372" s="190">
        <v>777.10599999999999</v>
      </c>
      <c r="I372" s="191"/>
      <c r="J372" s="192">
        <f>ROUND(I372*H372,2)</f>
        <v>0</v>
      </c>
      <c r="K372" s="193"/>
      <c r="L372" s="35"/>
      <c r="M372" s="194" t="s">
        <v>1</v>
      </c>
      <c r="N372" s="195" t="s">
        <v>41</v>
      </c>
      <c r="O372" s="78"/>
      <c r="P372" s="196">
        <f>O372*H372</f>
        <v>0</v>
      </c>
      <c r="Q372" s="196">
        <v>0.00012999999999999999</v>
      </c>
      <c r="R372" s="196">
        <f>Q372*H372</f>
        <v>0.10102377999999999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372</v>
      </c>
      <c r="AT372" s="198" t="s">
        <v>319</v>
      </c>
      <c r="AU372" s="198" t="s">
        <v>87</v>
      </c>
      <c r="AY372" s="15" t="s">
        <v>317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372</v>
      </c>
      <c r="BM372" s="198" t="s">
        <v>4721</v>
      </c>
    </row>
    <row r="373" s="2" customFormat="1" ht="24.15" customHeight="1">
      <c r="A373" s="34"/>
      <c r="B373" s="185"/>
      <c r="C373" s="186" t="s">
        <v>4722</v>
      </c>
      <c r="D373" s="186" t="s">
        <v>319</v>
      </c>
      <c r="E373" s="187" t="s">
        <v>3451</v>
      </c>
      <c r="F373" s="188" t="s">
        <v>3452</v>
      </c>
      <c r="G373" s="189" t="s">
        <v>375</v>
      </c>
      <c r="H373" s="190">
        <v>771.70600000000002</v>
      </c>
      <c r="I373" s="191"/>
      <c r="J373" s="192">
        <f>ROUND(I373*H373,2)</f>
        <v>0</v>
      </c>
      <c r="K373" s="193"/>
      <c r="L373" s="35"/>
      <c r="M373" s="194" t="s">
        <v>1</v>
      </c>
      <c r="N373" s="195" t="s">
        <v>41</v>
      </c>
      <c r="O373" s="78"/>
      <c r="P373" s="196">
        <f>O373*H373</f>
        <v>0</v>
      </c>
      <c r="Q373" s="196">
        <v>3.4800000000000001E-06</v>
      </c>
      <c r="R373" s="196">
        <f>Q373*H373</f>
        <v>0.00268553688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372</v>
      </c>
      <c r="AT373" s="198" t="s">
        <v>319</v>
      </c>
      <c r="AU373" s="198" t="s">
        <v>87</v>
      </c>
      <c r="AY373" s="15" t="s">
        <v>317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372</v>
      </c>
      <c r="BM373" s="198" t="s">
        <v>4723</v>
      </c>
    </row>
    <row r="374" s="2" customFormat="1" ht="24.15" customHeight="1">
      <c r="A374" s="34"/>
      <c r="B374" s="185"/>
      <c r="C374" s="186" t="s">
        <v>4724</v>
      </c>
      <c r="D374" s="186" t="s">
        <v>319</v>
      </c>
      <c r="E374" s="187" t="s">
        <v>4725</v>
      </c>
      <c r="F374" s="188" t="s">
        <v>4726</v>
      </c>
      <c r="G374" s="189" t="s">
        <v>375</v>
      </c>
      <c r="H374" s="190">
        <v>314</v>
      </c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0.00020000000000000001</v>
      </c>
      <c r="R374" s="196">
        <f>Q374*H374</f>
        <v>0.062800000000000009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372</v>
      </c>
      <c r="AT374" s="198" t="s">
        <v>319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4727</v>
      </c>
    </row>
    <row r="375" s="12" customFormat="1" ht="25.92" customHeight="1">
      <c r="A375" s="12"/>
      <c r="B375" s="172"/>
      <c r="C375" s="12"/>
      <c r="D375" s="173" t="s">
        <v>74</v>
      </c>
      <c r="E375" s="174" t="s">
        <v>889</v>
      </c>
      <c r="F375" s="174" t="s">
        <v>890</v>
      </c>
      <c r="G375" s="12"/>
      <c r="H375" s="12"/>
      <c r="I375" s="175"/>
      <c r="J375" s="176">
        <f>BK375</f>
        <v>0</v>
      </c>
      <c r="K375" s="12"/>
      <c r="L375" s="172"/>
      <c r="M375" s="177"/>
      <c r="N375" s="178"/>
      <c r="O375" s="178"/>
      <c r="P375" s="179">
        <f>P376</f>
        <v>0</v>
      </c>
      <c r="Q375" s="178"/>
      <c r="R375" s="179">
        <f>R376</f>
        <v>0</v>
      </c>
      <c r="S375" s="178"/>
      <c r="T375" s="180">
        <f>T376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173" t="s">
        <v>259</v>
      </c>
      <c r="AT375" s="181" t="s">
        <v>74</v>
      </c>
      <c r="AU375" s="181" t="s">
        <v>75</v>
      </c>
      <c r="AY375" s="173" t="s">
        <v>317</v>
      </c>
      <c r="BK375" s="182">
        <f>BK376</f>
        <v>0</v>
      </c>
    </row>
    <row r="376" s="2" customFormat="1" ht="16.5" customHeight="1">
      <c r="A376" s="34"/>
      <c r="B376" s="185"/>
      <c r="C376" s="186" t="s">
        <v>4728</v>
      </c>
      <c r="D376" s="186" t="s">
        <v>319</v>
      </c>
      <c r="E376" s="187" t="s">
        <v>892</v>
      </c>
      <c r="F376" s="188" t="s">
        <v>893</v>
      </c>
      <c r="G376" s="189" t="s">
        <v>433</v>
      </c>
      <c r="H376" s="190">
        <v>2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</v>
      </c>
      <c r="R376" s="196">
        <f>Q376*H376</f>
        <v>0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894</v>
      </c>
      <c r="AT376" s="198" t="s">
        <v>319</v>
      </c>
      <c r="AU376" s="198" t="s">
        <v>82</v>
      </c>
      <c r="AY376" s="15" t="s">
        <v>317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894</v>
      </c>
      <c r="BM376" s="198" t="s">
        <v>4729</v>
      </c>
    </row>
    <row r="377" s="12" customFormat="1" ht="25.92" customHeight="1">
      <c r="A377" s="12"/>
      <c r="B377" s="172"/>
      <c r="C377" s="12"/>
      <c r="D377" s="173" t="s">
        <v>74</v>
      </c>
      <c r="E377" s="174" t="s">
        <v>890</v>
      </c>
      <c r="F377" s="174" t="s">
        <v>890</v>
      </c>
      <c r="G377" s="12"/>
      <c r="H377" s="12"/>
      <c r="I377" s="175"/>
      <c r="J377" s="176">
        <f>BK377</f>
        <v>0</v>
      </c>
      <c r="K377" s="12"/>
      <c r="L377" s="172"/>
      <c r="M377" s="177"/>
      <c r="N377" s="178"/>
      <c r="O377" s="178"/>
      <c r="P377" s="179">
        <f>P378</f>
        <v>0</v>
      </c>
      <c r="Q377" s="178"/>
      <c r="R377" s="179">
        <f>R378</f>
        <v>0</v>
      </c>
      <c r="S377" s="178"/>
      <c r="T377" s="180">
        <f>T378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173" t="s">
        <v>259</v>
      </c>
      <c r="AT377" s="181" t="s">
        <v>74</v>
      </c>
      <c r="AU377" s="181" t="s">
        <v>75</v>
      </c>
      <c r="AY377" s="173" t="s">
        <v>317</v>
      </c>
      <c r="BK377" s="182">
        <f>BK378</f>
        <v>0</v>
      </c>
    </row>
    <row r="378" s="12" customFormat="1" ht="22.8" customHeight="1">
      <c r="A378" s="12"/>
      <c r="B378" s="172"/>
      <c r="C378" s="12"/>
      <c r="D378" s="173" t="s">
        <v>74</v>
      </c>
      <c r="E378" s="183" t="s">
        <v>4730</v>
      </c>
      <c r="F378" s="183" t="s">
        <v>4731</v>
      </c>
      <c r="G378" s="12"/>
      <c r="H378" s="12"/>
      <c r="I378" s="175"/>
      <c r="J378" s="184">
        <f>BK378</f>
        <v>0</v>
      </c>
      <c r="K378" s="12"/>
      <c r="L378" s="172"/>
      <c r="M378" s="177"/>
      <c r="N378" s="178"/>
      <c r="O378" s="178"/>
      <c r="P378" s="179">
        <f>SUM(P379:P380)</f>
        <v>0</v>
      </c>
      <c r="Q378" s="178"/>
      <c r="R378" s="179">
        <f>SUM(R379:R380)</f>
        <v>0</v>
      </c>
      <c r="S378" s="178"/>
      <c r="T378" s="180">
        <f>SUM(T379:T380)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173" t="s">
        <v>259</v>
      </c>
      <c r="AT378" s="181" t="s">
        <v>74</v>
      </c>
      <c r="AU378" s="181" t="s">
        <v>82</v>
      </c>
      <c r="AY378" s="173" t="s">
        <v>317</v>
      </c>
      <c r="BK378" s="182">
        <f>SUM(BK379:BK380)</f>
        <v>0</v>
      </c>
    </row>
    <row r="379" s="2" customFormat="1" ht="16.5" customHeight="1">
      <c r="A379" s="34"/>
      <c r="B379" s="185"/>
      <c r="C379" s="200" t="s">
        <v>4732</v>
      </c>
      <c r="D379" s="200" t="s">
        <v>353</v>
      </c>
      <c r="E379" s="201" t="s">
        <v>4733</v>
      </c>
      <c r="F379" s="202" t="s">
        <v>4734</v>
      </c>
      <c r="G379" s="203" t="s">
        <v>440</v>
      </c>
      <c r="H379" s="204">
        <v>1</v>
      </c>
      <c r="I379" s="205"/>
      <c r="J379" s="206">
        <f>ROUND(I379*H379,2)</f>
        <v>0</v>
      </c>
      <c r="K379" s="207"/>
      <c r="L379" s="208"/>
      <c r="M379" s="209" t="s">
        <v>1</v>
      </c>
      <c r="N379" s="210" t="s">
        <v>41</v>
      </c>
      <c r="O379" s="78"/>
      <c r="P379" s="196">
        <f>O379*H379</f>
        <v>0</v>
      </c>
      <c r="Q379" s="196">
        <v>0</v>
      </c>
      <c r="R379" s="196">
        <f>Q379*H379</f>
        <v>0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894</v>
      </c>
      <c r="AT379" s="198" t="s">
        <v>353</v>
      </c>
      <c r="AU379" s="198" t="s">
        <v>87</v>
      </c>
      <c r="AY379" s="15" t="s">
        <v>317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894</v>
      </c>
      <c r="BM379" s="198" t="s">
        <v>4735</v>
      </c>
    </row>
    <row r="380" s="2" customFormat="1">
      <c r="A380" s="34"/>
      <c r="B380" s="35"/>
      <c r="C380" s="34"/>
      <c r="D380" s="216" t="s">
        <v>484</v>
      </c>
      <c r="E380" s="34"/>
      <c r="F380" s="217" t="s">
        <v>4736</v>
      </c>
      <c r="G380" s="34"/>
      <c r="H380" s="34"/>
      <c r="I380" s="218"/>
      <c r="J380" s="34"/>
      <c r="K380" s="34"/>
      <c r="L380" s="35"/>
      <c r="M380" s="224"/>
      <c r="N380" s="225"/>
      <c r="O380" s="213"/>
      <c r="P380" s="213"/>
      <c r="Q380" s="213"/>
      <c r="R380" s="213"/>
      <c r="S380" s="213"/>
      <c r="T380" s="226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T380" s="15" t="s">
        <v>484</v>
      </c>
      <c r="AU380" s="15" t="s">
        <v>87</v>
      </c>
    </row>
    <row r="381" s="2" customFormat="1" ht="6.96" customHeight="1">
      <c r="A381" s="34"/>
      <c r="B381" s="61"/>
      <c r="C381" s="62"/>
      <c r="D381" s="62"/>
      <c r="E381" s="62"/>
      <c r="F381" s="62"/>
      <c r="G381" s="62"/>
      <c r="H381" s="62"/>
      <c r="I381" s="62"/>
      <c r="J381" s="62"/>
      <c r="K381" s="62"/>
      <c r="L381" s="35"/>
      <c r="M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</row>
  </sheetData>
  <autoFilter ref="C146:K3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3:H133"/>
    <mergeCell ref="E137:H137"/>
    <mergeCell ref="E135:H135"/>
    <mergeCell ref="E139:H13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188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4737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ROUND((SUM(BE131:BE194)),  2)</f>
        <v>0</v>
      </c>
      <c r="G37" s="138"/>
      <c r="H37" s="138"/>
      <c r="I37" s="139">
        <v>0.20000000000000001</v>
      </c>
      <c r="J37" s="137">
        <f>ROUND(((SUM(BE131:BE194))*I37),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ROUND((SUM(BF131:BF194)),  2)</f>
        <v>0</v>
      </c>
      <c r="G38" s="138"/>
      <c r="H38" s="138"/>
      <c r="I38" s="139">
        <v>0.20000000000000001</v>
      </c>
      <c r="J38" s="137">
        <f>ROUND(((SUM(BF131:BF194))*I38),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ROUND((SUM(BG131:BG194)),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ROUND((SUM(BH131:BH194)),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ROUND((SUM(BI131:BI194)),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4178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4738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4739</v>
      </c>
      <c r="E102" s="155"/>
      <c r="F102" s="155"/>
      <c r="G102" s="155"/>
      <c r="H102" s="155"/>
      <c r="I102" s="155"/>
      <c r="J102" s="156">
        <f>J160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4740</v>
      </c>
      <c r="E103" s="155"/>
      <c r="F103" s="155"/>
      <c r="G103" s="155"/>
      <c r="H103" s="155"/>
      <c r="I103" s="155"/>
      <c r="J103" s="156">
        <f>J163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4741</v>
      </c>
      <c r="E104" s="155"/>
      <c r="F104" s="155"/>
      <c r="G104" s="155"/>
      <c r="H104" s="155"/>
      <c r="I104" s="155"/>
      <c r="J104" s="156">
        <f>J165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4742</v>
      </c>
      <c r="E105" s="155"/>
      <c r="F105" s="155"/>
      <c r="G105" s="155"/>
      <c r="H105" s="155"/>
      <c r="I105" s="155"/>
      <c r="J105" s="156">
        <f>J167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4743</v>
      </c>
      <c r="E106" s="155"/>
      <c r="F106" s="155"/>
      <c r="G106" s="155"/>
      <c r="H106" s="155"/>
      <c r="I106" s="155"/>
      <c r="J106" s="156">
        <f>J181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3"/>
      <c r="C107" s="9"/>
      <c r="D107" s="154" t="s">
        <v>4744</v>
      </c>
      <c r="E107" s="155"/>
      <c r="F107" s="155"/>
      <c r="G107" s="155"/>
      <c r="H107" s="155"/>
      <c r="I107" s="155"/>
      <c r="J107" s="156">
        <f>J186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4177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4178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SO-5.1.1_ELE - Elektroinštalácia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P132+P160+P163+P165+P167+P181+P186</f>
        <v>0</v>
      </c>
      <c r="Q131" s="91"/>
      <c r="R131" s="169">
        <f>R132+R160+R163+R165+R167+R181+R186</f>
        <v>0</v>
      </c>
      <c r="S131" s="91"/>
      <c r="T131" s="170">
        <f>T132+T160+T163+T165+T167+T181+T186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BK132+BK160+BK163+BK165+BK167+BK181+BK186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546</v>
      </c>
      <c r="F132" s="174" t="s">
        <v>4745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SUM(P133:P159)</f>
        <v>0</v>
      </c>
      <c r="Q132" s="178"/>
      <c r="R132" s="179">
        <f>SUM(R133:R159)</f>
        <v>0</v>
      </c>
      <c r="S132" s="178"/>
      <c r="T132" s="180">
        <f>SUM(T133:T159)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SUM(BK133:BK159)</f>
        <v>0</v>
      </c>
    </row>
    <row r="133" s="2" customFormat="1" ht="21.75" customHeight="1">
      <c r="A133" s="34"/>
      <c r="B133" s="185"/>
      <c r="C133" s="186" t="s">
        <v>82</v>
      </c>
      <c r="D133" s="186" t="s">
        <v>319</v>
      </c>
      <c r="E133" s="187" t="s">
        <v>4746</v>
      </c>
      <c r="F133" s="188" t="s">
        <v>3482</v>
      </c>
      <c r="G133" s="189" t="s">
        <v>433</v>
      </c>
      <c r="H133" s="190">
        <v>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4747</v>
      </c>
    </row>
    <row r="134" s="2" customFormat="1" ht="21.75" customHeight="1">
      <c r="A134" s="34"/>
      <c r="B134" s="185"/>
      <c r="C134" s="186" t="s">
        <v>87</v>
      </c>
      <c r="D134" s="186" t="s">
        <v>319</v>
      </c>
      <c r="E134" s="187" t="s">
        <v>4748</v>
      </c>
      <c r="F134" s="188" t="s">
        <v>3515</v>
      </c>
      <c r="G134" s="189" t="s">
        <v>433</v>
      </c>
      <c r="H134" s="190">
        <v>10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4749</v>
      </c>
    </row>
    <row r="135" s="2" customFormat="1" ht="16.5" customHeight="1">
      <c r="A135" s="34"/>
      <c r="B135" s="185"/>
      <c r="C135" s="186" t="s">
        <v>92</v>
      </c>
      <c r="D135" s="186" t="s">
        <v>319</v>
      </c>
      <c r="E135" s="187" t="s">
        <v>4750</v>
      </c>
      <c r="F135" s="188" t="s">
        <v>3530</v>
      </c>
      <c r="G135" s="189" t="s">
        <v>433</v>
      </c>
      <c r="H135" s="190">
        <v>40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4751</v>
      </c>
    </row>
    <row r="136" s="2" customFormat="1" ht="24.15" customHeight="1">
      <c r="A136" s="34"/>
      <c r="B136" s="185"/>
      <c r="C136" s="186" t="s">
        <v>259</v>
      </c>
      <c r="D136" s="186" t="s">
        <v>319</v>
      </c>
      <c r="E136" s="187" t="s">
        <v>4752</v>
      </c>
      <c r="F136" s="188" t="s">
        <v>4753</v>
      </c>
      <c r="G136" s="189" t="s">
        <v>433</v>
      </c>
      <c r="H136" s="190">
        <v>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4754</v>
      </c>
    </row>
    <row r="137" s="2" customFormat="1" ht="16.5" customHeight="1">
      <c r="A137" s="34"/>
      <c r="B137" s="185"/>
      <c r="C137" s="186" t="s">
        <v>262</v>
      </c>
      <c r="D137" s="186" t="s">
        <v>319</v>
      </c>
      <c r="E137" s="187" t="s">
        <v>4755</v>
      </c>
      <c r="F137" s="188" t="s">
        <v>3533</v>
      </c>
      <c r="G137" s="189" t="s">
        <v>433</v>
      </c>
      <c r="H137" s="190">
        <v>50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4756</v>
      </c>
    </row>
    <row r="138" s="2" customFormat="1" ht="16.5" customHeight="1">
      <c r="A138" s="34"/>
      <c r="B138" s="185"/>
      <c r="C138" s="186" t="s">
        <v>265</v>
      </c>
      <c r="D138" s="186" t="s">
        <v>319</v>
      </c>
      <c r="E138" s="187" t="s">
        <v>4757</v>
      </c>
      <c r="F138" s="188" t="s">
        <v>3536</v>
      </c>
      <c r="G138" s="189" t="s">
        <v>433</v>
      </c>
      <c r="H138" s="190">
        <v>54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4758</v>
      </c>
    </row>
    <row r="139" s="2" customFormat="1" ht="16.5" customHeight="1">
      <c r="A139" s="34"/>
      <c r="B139" s="185"/>
      <c r="C139" s="186" t="s">
        <v>268</v>
      </c>
      <c r="D139" s="186" t="s">
        <v>319</v>
      </c>
      <c r="E139" s="187" t="s">
        <v>4759</v>
      </c>
      <c r="F139" s="188" t="s">
        <v>4760</v>
      </c>
      <c r="G139" s="189" t="s">
        <v>433</v>
      </c>
      <c r="H139" s="190">
        <v>47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4761</v>
      </c>
    </row>
    <row r="140" s="2" customFormat="1" ht="24.15" customHeight="1">
      <c r="A140" s="34"/>
      <c r="B140" s="185"/>
      <c r="C140" s="186" t="s">
        <v>271</v>
      </c>
      <c r="D140" s="186" t="s">
        <v>319</v>
      </c>
      <c r="E140" s="187" t="s">
        <v>4762</v>
      </c>
      <c r="F140" s="188" t="s">
        <v>4763</v>
      </c>
      <c r="G140" s="189" t="s">
        <v>433</v>
      </c>
      <c r="H140" s="190">
        <v>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4764</v>
      </c>
    </row>
    <row r="141" s="2" customFormat="1" ht="16.5" customHeight="1">
      <c r="A141" s="34"/>
      <c r="B141" s="185"/>
      <c r="C141" s="186" t="s">
        <v>274</v>
      </c>
      <c r="D141" s="186" t="s">
        <v>319</v>
      </c>
      <c r="E141" s="187" t="s">
        <v>4765</v>
      </c>
      <c r="F141" s="188" t="s">
        <v>3539</v>
      </c>
      <c r="G141" s="189" t="s">
        <v>452</v>
      </c>
      <c r="H141" s="190">
        <v>20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4766</v>
      </c>
    </row>
    <row r="142" s="2" customFormat="1" ht="16.5" customHeight="1">
      <c r="A142" s="34"/>
      <c r="B142" s="185"/>
      <c r="C142" s="186" t="s">
        <v>277</v>
      </c>
      <c r="D142" s="186" t="s">
        <v>319</v>
      </c>
      <c r="E142" s="187" t="s">
        <v>4767</v>
      </c>
      <c r="F142" s="188" t="s">
        <v>3542</v>
      </c>
      <c r="G142" s="189" t="s">
        <v>452</v>
      </c>
      <c r="H142" s="190">
        <v>150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4768</v>
      </c>
    </row>
    <row r="143" s="2" customFormat="1" ht="16.5" customHeight="1">
      <c r="A143" s="34"/>
      <c r="B143" s="185"/>
      <c r="C143" s="186" t="s">
        <v>280</v>
      </c>
      <c r="D143" s="186" t="s">
        <v>319</v>
      </c>
      <c r="E143" s="187" t="s">
        <v>4769</v>
      </c>
      <c r="F143" s="188" t="s">
        <v>3485</v>
      </c>
      <c r="G143" s="189" t="s">
        <v>452</v>
      </c>
      <c r="H143" s="190">
        <v>250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4770</v>
      </c>
    </row>
    <row r="144" s="2" customFormat="1" ht="16.5" customHeight="1">
      <c r="A144" s="34"/>
      <c r="B144" s="185"/>
      <c r="C144" s="186" t="s">
        <v>358</v>
      </c>
      <c r="D144" s="186" t="s">
        <v>319</v>
      </c>
      <c r="E144" s="187" t="s">
        <v>4771</v>
      </c>
      <c r="F144" s="188" t="s">
        <v>3488</v>
      </c>
      <c r="G144" s="189" t="s">
        <v>452</v>
      </c>
      <c r="H144" s="190">
        <v>1000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4772</v>
      </c>
    </row>
    <row r="145" s="2" customFormat="1" ht="16.5" customHeight="1">
      <c r="A145" s="34"/>
      <c r="B145" s="185"/>
      <c r="C145" s="186" t="s">
        <v>362</v>
      </c>
      <c r="D145" s="186" t="s">
        <v>319</v>
      </c>
      <c r="E145" s="187" t="s">
        <v>4773</v>
      </c>
      <c r="F145" s="188" t="s">
        <v>4774</v>
      </c>
      <c r="G145" s="189" t="s">
        <v>452</v>
      </c>
      <c r="H145" s="190">
        <v>400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4775</v>
      </c>
    </row>
    <row r="146" s="2" customFormat="1" ht="16.5" customHeight="1">
      <c r="A146" s="34"/>
      <c r="B146" s="185"/>
      <c r="C146" s="186" t="s">
        <v>364</v>
      </c>
      <c r="D146" s="186" t="s">
        <v>319</v>
      </c>
      <c r="E146" s="187" t="s">
        <v>4776</v>
      </c>
      <c r="F146" s="188" t="s">
        <v>4777</v>
      </c>
      <c r="G146" s="189" t="s">
        <v>452</v>
      </c>
      <c r="H146" s="190">
        <v>50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4778</v>
      </c>
    </row>
    <row r="147" s="2" customFormat="1" ht="16.5" customHeight="1">
      <c r="A147" s="34"/>
      <c r="B147" s="185"/>
      <c r="C147" s="186" t="s">
        <v>368</v>
      </c>
      <c r="D147" s="186" t="s">
        <v>319</v>
      </c>
      <c r="E147" s="187" t="s">
        <v>4779</v>
      </c>
      <c r="F147" s="188" t="s">
        <v>3494</v>
      </c>
      <c r="G147" s="189" t="s">
        <v>452</v>
      </c>
      <c r="H147" s="190">
        <v>100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4780</v>
      </c>
    </row>
    <row r="148" s="2" customFormat="1" ht="16.5" customHeight="1">
      <c r="A148" s="34"/>
      <c r="B148" s="185"/>
      <c r="C148" s="186" t="s">
        <v>372</v>
      </c>
      <c r="D148" s="186" t="s">
        <v>319</v>
      </c>
      <c r="E148" s="187" t="s">
        <v>4781</v>
      </c>
      <c r="F148" s="188" t="s">
        <v>3497</v>
      </c>
      <c r="G148" s="189" t="s">
        <v>452</v>
      </c>
      <c r="H148" s="190">
        <v>100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4782</v>
      </c>
    </row>
    <row r="149" s="2" customFormat="1" ht="16.5" customHeight="1">
      <c r="A149" s="34"/>
      <c r="B149" s="185"/>
      <c r="C149" s="186" t="s">
        <v>377</v>
      </c>
      <c r="D149" s="186" t="s">
        <v>319</v>
      </c>
      <c r="E149" s="187" t="s">
        <v>4783</v>
      </c>
      <c r="F149" s="188" t="s">
        <v>3500</v>
      </c>
      <c r="G149" s="189" t="s">
        <v>452</v>
      </c>
      <c r="H149" s="190">
        <v>50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4784</v>
      </c>
    </row>
    <row r="150" s="2" customFormat="1" ht="24.15" customHeight="1">
      <c r="A150" s="34"/>
      <c r="B150" s="185"/>
      <c r="C150" s="186" t="s">
        <v>383</v>
      </c>
      <c r="D150" s="186" t="s">
        <v>319</v>
      </c>
      <c r="E150" s="187" t="s">
        <v>4785</v>
      </c>
      <c r="F150" s="188" t="s">
        <v>4786</v>
      </c>
      <c r="G150" s="189" t="s">
        <v>452</v>
      </c>
      <c r="H150" s="190">
        <v>20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4787</v>
      </c>
    </row>
    <row r="151" s="2" customFormat="1" ht="24.15" customHeight="1">
      <c r="A151" s="34"/>
      <c r="B151" s="185"/>
      <c r="C151" s="186" t="s">
        <v>385</v>
      </c>
      <c r="D151" s="186" t="s">
        <v>319</v>
      </c>
      <c r="E151" s="187" t="s">
        <v>4788</v>
      </c>
      <c r="F151" s="188" t="s">
        <v>4789</v>
      </c>
      <c r="G151" s="189" t="s">
        <v>452</v>
      </c>
      <c r="H151" s="190">
        <v>20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4790</v>
      </c>
    </row>
    <row r="152" s="2" customFormat="1" ht="16.5" customHeight="1">
      <c r="A152" s="34"/>
      <c r="B152" s="185"/>
      <c r="C152" s="186" t="s">
        <v>7</v>
      </c>
      <c r="D152" s="186" t="s">
        <v>319</v>
      </c>
      <c r="E152" s="187" t="s">
        <v>4791</v>
      </c>
      <c r="F152" s="188" t="s">
        <v>4792</v>
      </c>
      <c r="G152" s="189" t="s">
        <v>452</v>
      </c>
      <c r="H152" s="190">
        <v>30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4793</v>
      </c>
    </row>
    <row r="153" s="2" customFormat="1" ht="16.5" customHeight="1">
      <c r="A153" s="34"/>
      <c r="B153" s="185"/>
      <c r="C153" s="186" t="s">
        <v>388</v>
      </c>
      <c r="D153" s="186" t="s">
        <v>319</v>
      </c>
      <c r="E153" s="187" t="s">
        <v>4794</v>
      </c>
      <c r="F153" s="188" t="s">
        <v>4795</v>
      </c>
      <c r="G153" s="189" t="s">
        <v>375</v>
      </c>
      <c r="H153" s="190">
        <v>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4796</v>
      </c>
    </row>
    <row r="154" s="2" customFormat="1" ht="16.5" customHeight="1">
      <c r="A154" s="34"/>
      <c r="B154" s="185"/>
      <c r="C154" s="186" t="s">
        <v>392</v>
      </c>
      <c r="D154" s="186" t="s">
        <v>319</v>
      </c>
      <c r="E154" s="187" t="s">
        <v>4797</v>
      </c>
      <c r="F154" s="188" t="s">
        <v>3509</v>
      </c>
      <c r="G154" s="189" t="s">
        <v>452</v>
      </c>
      <c r="H154" s="190">
        <v>250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4798</v>
      </c>
    </row>
    <row r="155" s="2" customFormat="1" ht="16.5" customHeight="1">
      <c r="A155" s="34"/>
      <c r="B155" s="185"/>
      <c r="C155" s="186" t="s">
        <v>396</v>
      </c>
      <c r="D155" s="186" t="s">
        <v>319</v>
      </c>
      <c r="E155" s="187" t="s">
        <v>4799</v>
      </c>
      <c r="F155" s="188" t="s">
        <v>3512</v>
      </c>
      <c r="G155" s="189" t="s">
        <v>452</v>
      </c>
      <c r="H155" s="190">
        <v>100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4800</v>
      </c>
    </row>
    <row r="156" s="2" customFormat="1" ht="16.5" customHeight="1">
      <c r="A156" s="34"/>
      <c r="B156" s="185"/>
      <c r="C156" s="186" t="s">
        <v>398</v>
      </c>
      <c r="D156" s="186" t="s">
        <v>319</v>
      </c>
      <c r="E156" s="187" t="s">
        <v>4801</v>
      </c>
      <c r="F156" s="188" t="s">
        <v>4802</v>
      </c>
      <c r="G156" s="189" t="s">
        <v>452</v>
      </c>
      <c r="H156" s="190">
        <v>50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4803</v>
      </c>
    </row>
    <row r="157" s="2" customFormat="1" ht="16.5" customHeight="1">
      <c r="A157" s="34"/>
      <c r="B157" s="185"/>
      <c r="C157" s="186" t="s">
        <v>402</v>
      </c>
      <c r="D157" s="186" t="s">
        <v>319</v>
      </c>
      <c r="E157" s="187" t="s">
        <v>4804</v>
      </c>
      <c r="F157" s="188" t="s">
        <v>4805</v>
      </c>
      <c r="G157" s="189" t="s">
        <v>452</v>
      </c>
      <c r="H157" s="190">
        <v>50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4806</v>
      </c>
    </row>
    <row r="158" s="2" customFormat="1" ht="16.5" customHeight="1">
      <c r="A158" s="34"/>
      <c r="B158" s="185"/>
      <c r="C158" s="186" t="s">
        <v>408</v>
      </c>
      <c r="D158" s="186" t="s">
        <v>319</v>
      </c>
      <c r="E158" s="187" t="s">
        <v>4807</v>
      </c>
      <c r="F158" s="188" t="s">
        <v>3518</v>
      </c>
      <c r="G158" s="189" t="s">
        <v>433</v>
      </c>
      <c r="H158" s="190">
        <v>10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4808</v>
      </c>
    </row>
    <row r="159" s="2" customFormat="1" ht="16.5" customHeight="1">
      <c r="A159" s="34"/>
      <c r="B159" s="185"/>
      <c r="C159" s="186" t="s">
        <v>410</v>
      </c>
      <c r="D159" s="186" t="s">
        <v>319</v>
      </c>
      <c r="E159" s="187" t="s">
        <v>4809</v>
      </c>
      <c r="F159" s="188" t="s">
        <v>3521</v>
      </c>
      <c r="G159" s="189" t="s">
        <v>433</v>
      </c>
      <c r="H159" s="190">
        <v>2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4810</v>
      </c>
    </row>
    <row r="160" s="12" customFormat="1" ht="25.92" customHeight="1">
      <c r="A160" s="12"/>
      <c r="B160" s="172"/>
      <c r="C160" s="12"/>
      <c r="D160" s="173" t="s">
        <v>74</v>
      </c>
      <c r="E160" s="174" t="s">
        <v>601</v>
      </c>
      <c r="F160" s="174" t="s">
        <v>3544</v>
      </c>
      <c r="G160" s="12"/>
      <c r="H160" s="12"/>
      <c r="I160" s="175"/>
      <c r="J160" s="176">
        <f>BK160</f>
        <v>0</v>
      </c>
      <c r="K160" s="12"/>
      <c r="L160" s="172"/>
      <c r="M160" s="177"/>
      <c r="N160" s="178"/>
      <c r="O160" s="178"/>
      <c r="P160" s="179">
        <f>SUM(P161:P162)</f>
        <v>0</v>
      </c>
      <c r="Q160" s="178"/>
      <c r="R160" s="179">
        <f>SUM(R161:R162)</f>
        <v>0</v>
      </c>
      <c r="S160" s="178"/>
      <c r="T160" s="180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75</v>
      </c>
      <c r="AY160" s="173" t="s">
        <v>317</v>
      </c>
      <c r="BK160" s="182">
        <f>SUM(BK161:BK162)</f>
        <v>0</v>
      </c>
    </row>
    <row r="161" s="2" customFormat="1" ht="66.75" customHeight="1">
      <c r="A161" s="34"/>
      <c r="B161" s="185"/>
      <c r="C161" s="186" t="s">
        <v>412</v>
      </c>
      <c r="D161" s="186" t="s">
        <v>319</v>
      </c>
      <c r="E161" s="187" t="s">
        <v>4811</v>
      </c>
      <c r="F161" s="188" t="s">
        <v>4812</v>
      </c>
      <c r="G161" s="189" t="s">
        <v>433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4813</v>
      </c>
    </row>
    <row r="162" s="2" customFormat="1" ht="66.75" customHeight="1">
      <c r="A162" s="34"/>
      <c r="B162" s="185"/>
      <c r="C162" s="186" t="s">
        <v>414</v>
      </c>
      <c r="D162" s="186" t="s">
        <v>319</v>
      </c>
      <c r="E162" s="187" t="s">
        <v>4814</v>
      </c>
      <c r="F162" s="188" t="s">
        <v>4815</v>
      </c>
      <c r="G162" s="189" t="s">
        <v>433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4816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594</v>
      </c>
      <c r="F163" s="174" t="s">
        <v>2637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P164</f>
        <v>0</v>
      </c>
      <c r="Q163" s="178"/>
      <c r="R163" s="179">
        <f>R164</f>
        <v>0</v>
      </c>
      <c r="S163" s="178"/>
      <c r="T163" s="18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75</v>
      </c>
      <c r="AY163" s="173" t="s">
        <v>317</v>
      </c>
      <c r="BK163" s="182">
        <f>BK164</f>
        <v>0</v>
      </c>
    </row>
    <row r="164" s="2" customFormat="1" ht="24.15" customHeight="1">
      <c r="A164" s="34"/>
      <c r="B164" s="185"/>
      <c r="C164" s="186" t="s">
        <v>416</v>
      </c>
      <c r="D164" s="186" t="s">
        <v>319</v>
      </c>
      <c r="E164" s="187" t="s">
        <v>4817</v>
      </c>
      <c r="F164" s="188" t="s">
        <v>3549</v>
      </c>
      <c r="G164" s="189" t="s">
        <v>452</v>
      </c>
      <c r="H164" s="190">
        <v>15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4818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1271</v>
      </c>
      <c r="F165" s="174" t="s">
        <v>3551</v>
      </c>
      <c r="G165" s="12"/>
      <c r="H165" s="12"/>
      <c r="I165" s="175"/>
      <c r="J165" s="176">
        <f>BK165</f>
        <v>0</v>
      </c>
      <c r="K165" s="12"/>
      <c r="L165" s="172"/>
      <c r="M165" s="177"/>
      <c r="N165" s="178"/>
      <c r="O165" s="178"/>
      <c r="P165" s="179">
        <f>P166</f>
        <v>0</v>
      </c>
      <c r="Q165" s="178"/>
      <c r="R165" s="179">
        <f>R166</f>
        <v>0</v>
      </c>
      <c r="S165" s="178"/>
      <c r="T165" s="18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75</v>
      </c>
      <c r="AY165" s="173" t="s">
        <v>317</v>
      </c>
      <c r="BK165" s="182">
        <f>BK166</f>
        <v>0</v>
      </c>
    </row>
    <row r="166" s="2" customFormat="1" ht="24.15" customHeight="1">
      <c r="A166" s="34"/>
      <c r="B166" s="185"/>
      <c r="C166" s="186" t="s">
        <v>418</v>
      </c>
      <c r="D166" s="186" t="s">
        <v>319</v>
      </c>
      <c r="E166" s="187" t="s">
        <v>4819</v>
      </c>
      <c r="F166" s="188" t="s">
        <v>4820</v>
      </c>
      <c r="G166" s="189" t="s">
        <v>440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4821</v>
      </c>
    </row>
    <row r="167" s="12" customFormat="1" ht="25.92" customHeight="1">
      <c r="A167" s="12"/>
      <c r="B167" s="172"/>
      <c r="C167" s="12"/>
      <c r="D167" s="173" t="s">
        <v>74</v>
      </c>
      <c r="E167" s="174" t="s">
        <v>1272</v>
      </c>
      <c r="F167" s="174" t="s">
        <v>4822</v>
      </c>
      <c r="G167" s="12"/>
      <c r="H167" s="12"/>
      <c r="I167" s="175"/>
      <c r="J167" s="176">
        <f>BK167</f>
        <v>0</v>
      </c>
      <c r="K167" s="12"/>
      <c r="L167" s="172"/>
      <c r="M167" s="177"/>
      <c r="N167" s="178"/>
      <c r="O167" s="178"/>
      <c r="P167" s="179">
        <f>SUM(P168:P180)</f>
        <v>0</v>
      </c>
      <c r="Q167" s="178"/>
      <c r="R167" s="179">
        <f>SUM(R168:R180)</f>
        <v>0</v>
      </c>
      <c r="S167" s="178"/>
      <c r="T167" s="180">
        <f>SUM(T168:T180)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75</v>
      </c>
      <c r="AY167" s="173" t="s">
        <v>317</v>
      </c>
      <c r="BK167" s="182">
        <f>SUM(BK168:BK180)</f>
        <v>0</v>
      </c>
    </row>
    <row r="168" s="2" customFormat="1" ht="37.8" customHeight="1">
      <c r="A168" s="34"/>
      <c r="B168" s="185"/>
      <c r="C168" s="186" t="s">
        <v>529</v>
      </c>
      <c r="D168" s="186" t="s">
        <v>319</v>
      </c>
      <c r="E168" s="187" t="s">
        <v>4823</v>
      </c>
      <c r="F168" s="188" t="s">
        <v>4824</v>
      </c>
      <c r="G168" s="189" t="s">
        <v>433</v>
      </c>
      <c r="H168" s="190">
        <v>3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4825</v>
      </c>
    </row>
    <row r="169" s="2" customFormat="1" ht="21.75" customHeight="1">
      <c r="A169" s="34"/>
      <c r="B169" s="185"/>
      <c r="C169" s="186" t="s">
        <v>780</v>
      </c>
      <c r="D169" s="186" t="s">
        <v>319</v>
      </c>
      <c r="E169" s="187" t="s">
        <v>4826</v>
      </c>
      <c r="F169" s="188" t="s">
        <v>4827</v>
      </c>
      <c r="G169" s="189" t="s">
        <v>433</v>
      </c>
      <c r="H169" s="190">
        <v>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4828</v>
      </c>
    </row>
    <row r="170" s="2" customFormat="1" ht="33" customHeight="1">
      <c r="A170" s="34"/>
      <c r="B170" s="185"/>
      <c r="C170" s="186" t="s">
        <v>784</v>
      </c>
      <c r="D170" s="186" t="s">
        <v>319</v>
      </c>
      <c r="E170" s="187" t="s">
        <v>4829</v>
      </c>
      <c r="F170" s="188" t="s">
        <v>4830</v>
      </c>
      <c r="G170" s="189" t="s">
        <v>440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4831</v>
      </c>
    </row>
    <row r="171" s="2" customFormat="1" ht="16.5" customHeight="1">
      <c r="A171" s="34"/>
      <c r="B171" s="185"/>
      <c r="C171" s="186" t="s">
        <v>788</v>
      </c>
      <c r="D171" s="186" t="s">
        <v>319</v>
      </c>
      <c r="E171" s="187" t="s">
        <v>4832</v>
      </c>
      <c r="F171" s="188" t="s">
        <v>4833</v>
      </c>
      <c r="G171" s="189" t="s">
        <v>433</v>
      </c>
      <c r="H171" s="190">
        <v>10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4834</v>
      </c>
    </row>
    <row r="172" s="2" customFormat="1" ht="37.8" customHeight="1">
      <c r="A172" s="34"/>
      <c r="B172" s="185"/>
      <c r="C172" s="186" t="s">
        <v>792</v>
      </c>
      <c r="D172" s="186" t="s">
        <v>319</v>
      </c>
      <c r="E172" s="187" t="s">
        <v>4835</v>
      </c>
      <c r="F172" s="188" t="s">
        <v>4836</v>
      </c>
      <c r="G172" s="189" t="s">
        <v>433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4837</v>
      </c>
    </row>
    <row r="173" s="2" customFormat="1" ht="16.5" customHeight="1">
      <c r="A173" s="34"/>
      <c r="B173" s="185"/>
      <c r="C173" s="186" t="s">
        <v>796</v>
      </c>
      <c r="D173" s="186" t="s">
        <v>319</v>
      </c>
      <c r="E173" s="187" t="s">
        <v>4838</v>
      </c>
      <c r="F173" s="188" t="s">
        <v>4839</v>
      </c>
      <c r="G173" s="189" t="s">
        <v>433</v>
      </c>
      <c r="H173" s="190">
        <v>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4840</v>
      </c>
    </row>
    <row r="174" s="2" customFormat="1" ht="16.5" customHeight="1">
      <c r="A174" s="34"/>
      <c r="B174" s="185"/>
      <c r="C174" s="186" t="s">
        <v>800</v>
      </c>
      <c r="D174" s="186" t="s">
        <v>319</v>
      </c>
      <c r="E174" s="187" t="s">
        <v>4841</v>
      </c>
      <c r="F174" s="188" t="s">
        <v>4842</v>
      </c>
      <c r="G174" s="189" t="s">
        <v>433</v>
      </c>
      <c r="H174" s="190">
        <v>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4843</v>
      </c>
    </row>
    <row r="175" s="2" customFormat="1" ht="16.5" customHeight="1">
      <c r="A175" s="34"/>
      <c r="B175" s="185"/>
      <c r="C175" s="186" t="s">
        <v>804</v>
      </c>
      <c r="D175" s="186" t="s">
        <v>319</v>
      </c>
      <c r="E175" s="187" t="s">
        <v>4844</v>
      </c>
      <c r="F175" s="188" t="s">
        <v>4845</v>
      </c>
      <c r="G175" s="189" t="s">
        <v>452</v>
      </c>
      <c r="H175" s="190">
        <v>150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4846</v>
      </c>
    </row>
    <row r="176" s="2" customFormat="1" ht="16.5" customHeight="1">
      <c r="A176" s="34"/>
      <c r="B176" s="185"/>
      <c r="C176" s="186" t="s">
        <v>808</v>
      </c>
      <c r="D176" s="186" t="s">
        <v>319</v>
      </c>
      <c r="E176" s="187" t="s">
        <v>4847</v>
      </c>
      <c r="F176" s="188" t="s">
        <v>4848</v>
      </c>
      <c r="G176" s="189" t="s">
        <v>440</v>
      </c>
      <c r="H176" s="190">
        <v>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4849</v>
      </c>
    </row>
    <row r="177" s="2" customFormat="1" ht="16.5" customHeight="1">
      <c r="A177" s="34"/>
      <c r="B177" s="185"/>
      <c r="C177" s="186" t="s">
        <v>812</v>
      </c>
      <c r="D177" s="186" t="s">
        <v>319</v>
      </c>
      <c r="E177" s="187" t="s">
        <v>4850</v>
      </c>
      <c r="F177" s="188" t="s">
        <v>4851</v>
      </c>
      <c r="G177" s="189" t="s">
        <v>433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4852</v>
      </c>
    </row>
    <row r="178" s="2" customFormat="1" ht="16.5" customHeight="1">
      <c r="A178" s="34"/>
      <c r="B178" s="185"/>
      <c r="C178" s="186" t="s">
        <v>816</v>
      </c>
      <c r="D178" s="186" t="s">
        <v>319</v>
      </c>
      <c r="E178" s="187" t="s">
        <v>4853</v>
      </c>
      <c r="F178" s="188" t="s">
        <v>4854</v>
      </c>
      <c r="G178" s="189" t="s">
        <v>433</v>
      </c>
      <c r="H178" s="190">
        <v>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4855</v>
      </c>
    </row>
    <row r="179" s="2" customFormat="1" ht="16.5" customHeight="1">
      <c r="A179" s="34"/>
      <c r="B179" s="185"/>
      <c r="C179" s="186" t="s">
        <v>820</v>
      </c>
      <c r="D179" s="186" t="s">
        <v>319</v>
      </c>
      <c r="E179" s="187" t="s">
        <v>4856</v>
      </c>
      <c r="F179" s="188" t="s">
        <v>4857</v>
      </c>
      <c r="G179" s="189" t="s">
        <v>433</v>
      </c>
      <c r="H179" s="190">
        <v>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4858</v>
      </c>
    </row>
    <row r="180" s="2" customFormat="1" ht="16.5" customHeight="1">
      <c r="A180" s="34"/>
      <c r="B180" s="185"/>
      <c r="C180" s="186" t="s">
        <v>824</v>
      </c>
      <c r="D180" s="186" t="s">
        <v>319</v>
      </c>
      <c r="E180" s="187" t="s">
        <v>4859</v>
      </c>
      <c r="F180" s="188" t="s">
        <v>4860</v>
      </c>
      <c r="G180" s="189" t="s">
        <v>452</v>
      </c>
      <c r="H180" s="190">
        <v>1050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4861</v>
      </c>
    </row>
    <row r="181" s="12" customFormat="1" ht="25.92" customHeight="1">
      <c r="A181" s="12"/>
      <c r="B181" s="172"/>
      <c r="C181" s="12"/>
      <c r="D181" s="173" t="s">
        <v>74</v>
      </c>
      <c r="E181" s="174" t="s">
        <v>4862</v>
      </c>
      <c r="F181" s="174" t="s">
        <v>3582</v>
      </c>
      <c r="G181" s="12"/>
      <c r="H181" s="12"/>
      <c r="I181" s="175"/>
      <c r="J181" s="176">
        <f>BK181</f>
        <v>0</v>
      </c>
      <c r="K181" s="12"/>
      <c r="L181" s="172"/>
      <c r="M181" s="177"/>
      <c r="N181" s="178"/>
      <c r="O181" s="178"/>
      <c r="P181" s="179">
        <f>SUM(P182:P185)</f>
        <v>0</v>
      </c>
      <c r="Q181" s="178"/>
      <c r="R181" s="179">
        <f>SUM(R182:R185)</f>
        <v>0</v>
      </c>
      <c r="S181" s="178"/>
      <c r="T181" s="180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82</v>
      </c>
      <c r="AT181" s="181" t="s">
        <v>74</v>
      </c>
      <c r="AU181" s="181" t="s">
        <v>75</v>
      </c>
      <c r="AY181" s="173" t="s">
        <v>317</v>
      </c>
      <c r="BK181" s="182">
        <f>SUM(BK182:BK185)</f>
        <v>0</v>
      </c>
    </row>
    <row r="182" s="2" customFormat="1" ht="16.5" customHeight="1">
      <c r="A182" s="34"/>
      <c r="B182" s="185"/>
      <c r="C182" s="186" t="s">
        <v>828</v>
      </c>
      <c r="D182" s="186" t="s">
        <v>319</v>
      </c>
      <c r="E182" s="187" t="s">
        <v>4863</v>
      </c>
      <c r="F182" s="188" t="s">
        <v>4864</v>
      </c>
      <c r="G182" s="189" t="s">
        <v>433</v>
      </c>
      <c r="H182" s="190">
        <v>29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4865</v>
      </c>
    </row>
    <row r="183" s="2" customFormat="1" ht="16.5" customHeight="1">
      <c r="A183" s="34"/>
      <c r="B183" s="185"/>
      <c r="C183" s="186" t="s">
        <v>832</v>
      </c>
      <c r="D183" s="186" t="s">
        <v>319</v>
      </c>
      <c r="E183" s="187" t="s">
        <v>4866</v>
      </c>
      <c r="F183" s="188" t="s">
        <v>4867</v>
      </c>
      <c r="G183" s="189" t="s">
        <v>440</v>
      </c>
      <c r="H183" s="190">
        <v>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4868</v>
      </c>
    </row>
    <row r="184" s="2" customFormat="1" ht="16.5" customHeight="1">
      <c r="A184" s="34"/>
      <c r="B184" s="185"/>
      <c r="C184" s="186" t="s">
        <v>836</v>
      </c>
      <c r="D184" s="186" t="s">
        <v>319</v>
      </c>
      <c r="E184" s="187" t="s">
        <v>4869</v>
      </c>
      <c r="F184" s="188" t="s">
        <v>4870</v>
      </c>
      <c r="G184" s="189" t="s">
        <v>433</v>
      </c>
      <c r="H184" s="190">
        <v>4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82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4871</v>
      </c>
    </row>
    <row r="185" s="2" customFormat="1" ht="16.5" customHeight="1">
      <c r="A185" s="34"/>
      <c r="B185" s="185"/>
      <c r="C185" s="186" t="s">
        <v>840</v>
      </c>
      <c r="D185" s="186" t="s">
        <v>319</v>
      </c>
      <c r="E185" s="187" t="s">
        <v>4872</v>
      </c>
      <c r="F185" s="188" t="s">
        <v>3590</v>
      </c>
      <c r="G185" s="189" t="s">
        <v>433</v>
      </c>
      <c r="H185" s="190">
        <v>6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82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4873</v>
      </c>
    </row>
    <row r="186" s="12" customFormat="1" ht="25.92" customHeight="1">
      <c r="A186" s="12"/>
      <c r="B186" s="172"/>
      <c r="C186" s="12"/>
      <c r="D186" s="173" t="s">
        <v>74</v>
      </c>
      <c r="E186" s="174" t="s">
        <v>4874</v>
      </c>
      <c r="F186" s="174" t="s">
        <v>3592</v>
      </c>
      <c r="G186" s="12"/>
      <c r="H186" s="12"/>
      <c r="I186" s="175"/>
      <c r="J186" s="176">
        <f>BK186</f>
        <v>0</v>
      </c>
      <c r="K186" s="12"/>
      <c r="L186" s="172"/>
      <c r="M186" s="177"/>
      <c r="N186" s="178"/>
      <c r="O186" s="178"/>
      <c r="P186" s="179">
        <f>SUM(P187:P194)</f>
        <v>0</v>
      </c>
      <c r="Q186" s="178"/>
      <c r="R186" s="179">
        <f>SUM(R187:R194)</f>
        <v>0</v>
      </c>
      <c r="S186" s="178"/>
      <c r="T186" s="180">
        <f>SUM(T187:T194)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3" t="s">
        <v>82</v>
      </c>
      <c r="AT186" s="181" t="s">
        <v>74</v>
      </c>
      <c r="AU186" s="181" t="s">
        <v>75</v>
      </c>
      <c r="AY186" s="173" t="s">
        <v>317</v>
      </c>
      <c r="BK186" s="182">
        <f>SUM(BK187:BK194)</f>
        <v>0</v>
      </c>
    </row>
    <row r="187" s="2" customFormat="1" ht="16.5" customHeight="1">
      <c r="A187" s="34"/>
      <c r="B187" s="185"/>
      <c r="C187" s="186" t="s">
        <v>844</v>
      </c>
      <c r="D187" s="186" t="s">
        <v>319</v>
      </c>
      <c r="E187" s="187" t="s">
        <v>4875</v>
      </c>
      <c r="F187" s="188" t="s">
        <v>3594</v>
      </c>
      <c r="G187" s="189" t="s">
        <v>599</v>
      </c>
      <c r="H187" s="190">
        <v>32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82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4876</v>
      </c>
    </row>
    <row r="188" s="2" customFormat="1" ht="16.5" customHeight="1">
      <c r="A188" s="34"/>
      <c r="B188" s="185"/>
      <c r="C188" s="186" t="s">
        <v>848</v>
      </c>
      <c r="D188" s="186" t="s">
        <v>319</v>
      </c>
      <c r="E188" s="187" t="s">
        <v>4877</v>
      </c>
      <c r="F188" s="188" t="s">
        <v>3597</v>
      </c>
      <c r="G188" s="189" t="s">
        <v>599</v>
      </c>
      <c r="H188" s="190">
        <v>32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82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4878</v>
      </c>
    </row>
    <row r="189" s="2" customFormat="1" ht="16.5" customHeight="1">
      <c r="A189" s="34"/>
      <c r="B189" s="185"/>
      <c r="C189" s="186" t="s">
        <v>852</v>
      </c>
      <c r="D189" s="186" t="s">
        <v>319</v>
      </c>
      <c r="E189" s="187" t="s">
        <v>4879</v>
      </c>
      <c r="F189" s="188" t="s">
        <v>3600</v>
      </c>
      <c r="G189" s="189" t="s">
        <v>440</v>
      </c>
      <c r="H189" s="190">
        <v>2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82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4880</v>
      </c>
    </row>
    <row r="190" s="2" customFormat="1" ht="24.15" customHeight="1">
      <c r="A190" s="34"/>
      <c r="B190" s="185"/>
      <c r="C190" s="186" t="s">
        <v>858</v>
      </c>
      <c r="D190" s="186" t="s">
        <v>319</v>
      </c>
      <c r="E190" s="187" t="s">
        <v>4881</v>
      </c>
      <c r="F190" s="188" t="s">
        <v>4882</v>
      </c>
      <c r="G190" s="189" t="s">
        <v>652</v>
      </c>
      <c r="H190" s="223"/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82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4883</v>
      </c>
    </row>
    <row r="191" s="2" customFormat="1" ht="21.75" customHeight="1">
      <c r="A191" s="34"/>
      <c r="B191" s="185"/>
      <c r="C191" s="186" t="s">
        <v>862</v>
      </c>
      <c r="D191" s="186" t="s">
        <v>319</v>
      </c>
      <c r="E191" s="187" t="s">
        <v>4884</v>
      </c>
      <c r="F191" s="188" t="s">
        <v>3606</v>
      </c>
      <c r="G191" s="189" t="s">
        <v>599</v>
      </c>
      <c r="H191" s="190">
        <v>100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82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4885</v>
      </c>
    </row>
    <row r="192" s="2" customFormat="1" ht="16.5" customHeight="1">
      <c r="A192" s="34"/>
      <c r="B192" s="185"/>
      <c r="C192" s="186" t="s">
        <v>866</v>
      </c>
      <c r="D192" s="186" t="s">
        <v>319</v>
      </c>
      <c r="E192" s="187" t="s">
        <v>4886</v>
      </c>
      <c r="F192" s="188" t="s">
        <v>3609</v>
      </c>
      <c r="G192" s="189" t="s">
        <v>440</v>
      </c>
      <c r="H192" s="190">
        <v>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82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4887</v>
      </c>
    </row>
    <row r="193" s="2" customFormat="1" ht="24.15" customHeight="1">
      <c r="A193" s="34"/>
      <c r="B193" s="185"/>
      <c r="C193" s="186" t="s">
        <v>870</v>
      </c>
      <c r="D193" s="186" t="s">
        <v>319</v>
      </c>
      <c r="E193" s="187" t="s">
        <v>4888</v>
      </c>
      <c r="F193" s="188" t="s">
        <v>3612</v>
      </c>
      <c r="G193" s="189" t="s">
        <v>440</v>
      </c>
      <c r="H193" s="190">
        <v>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82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4889</v>
      </c>
    </row>
    <row r="194" s="2" customFormat="1" ht="37.8" customHeight="1">
      <c r="A194" s="34"/>
      <c r="B194" s="185"/>
      <c r="C194" s="186" t="s">
        <v>874</v>
      </c>
      <c r="D194" s="186" t="s">
        <v>319</v>
      </c>
      <c r="E194" s="187" t="s">
        <v>4890</v>
      </c>
      <c r="F194" s="188" t="s">
        <v>3615</v>
      </c>
      <c r="G194" s="189" t="s">
        <v>440</v>
      </c>
      <c r="H194" s="190">
        <v>1</v>
      </c>
      <c r="I194" s="191"/>
      <c r="J194" s="192">
        <f>ROUND(I194*H194,2)</f>
        <v>0</v>
      </c>
      <c r="K194" s="193"/>
      <c r="L194" s="35"/>
      <c r="M194" s="211" t="s">
        <v>1</v>
      </c>
      <c r="N194" s="212" t="s">
        <v>41</v>
      </c>
      <c r="O194" s="213"/>
      <c r="P194" s="214">
        <f>O194*H194</f>
        <v>0</v>
      </c>
      <c r="Q194" s="214">
        <v>0</v>
      </c>
      <c r="R194" s="214">
        <f>Q194*H194</f>
        <v>0</v>
      </c>
      <c r="S194" s="214">
        <v>0</v>
      </c>
      <c r="T194" s="21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82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4891</v>
      </c>
    </row>
    <row r="195" s="2" customFormat="1" ht="6.96" customHeight="1">
      <c r="A195" s="34"/>
      <c r="B195" s="61"/>
      <c r="C195" s="62"/>
      <c r="D195" s="62"/>
      <c r="E195" s="62"/>
      <c r="F195" s="62"/>
      <c r="G195" s="62"/>
      <c r="H195" s="62"/>
      <c r="I195" s="62"/>
      <c r="J195" s="62"/>
      <c r="K195" s="62"/>
      <c r="L195" s="35"/>
      <c r="M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</row>
  </sheetData>
  <autoFilter ref="C130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4892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ROUND((SUM(BE131:BE206)),  2)</f>
        <v>0</v>
      </c>
      <c r="G37" s="138"/>
      <c r="H37" s="138"/>
      <c r="I37" s="139">
        <v>0.20000000000000001</v>
      </c>
      <c r="J37" s="137">
        <f>ROUND(((SUM(BE131:BE206))*I37),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ROUND((SUM(BF131:BF206)),  2)</f>
        <v>0</v>
      </c>
      <c r="G38" s="138"/>
      <c r="H38" s="138"/>
      <c r="I38" s="139">
        <v>0.20000000000000001</v>
      </c>
      <c r="J38" s="137">
        <f>ROUND(((SUM(BF131:BF206))*I38),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ROUND((SUM(BG131:BG206)),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ROUND((SUM(BH131:BH206)),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ROUND((SUM(BI131:BI206)),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4178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2316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2317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4893</v>
      </c>
      <c r="E103" s="159"/>
      <c r="F103" s="159"/>
      <c r="G103" s="159"/>
      <c r="H103" s="159"/>
      <c r="I103" s="159"/>
      <c r="J103" s="160">
        <f>J139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4894</v>
      </c>
      <c r="E104" s="159"/>
      <c r="F104" s="159"/>
      <c r="G104" s="159"/>
      <c r="H104" s="159"/>
      <c r="I104" s="159"/>
      <c r="J104" s="160">
        <f>J160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4895</v>
      </c>
      <c r="E105" s="159"/>
      <c r="F105" s="159"/>
      <c r="G105" s="159"/>
      <c r="H105" s="159"/>
      <c r="I105" s="159"/>
      <c r="J105" s="160">
        <f>J170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4896</v>
      </c>
      <c r="E106" s="159"/>
      <c r="F106" s="159"/>
      <c r="G106" s="159"/>
      <c r="H106" s="159"/>
      <c r="I106" s="159"/>
      <c r="J106" s="160">
        <f>J193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689</v>
      </c>
      <c r="E107" s="155"/>
      <c r="F107" s="155"/>
      <c r="G107" s="155"/>
      <c r="H107" s="155"/>
      <c r="I107" s="155"/>
      <c r="J107" s="156">
        <f>J203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4177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4178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SO-5.1.1_UK - Vykurovanie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P132+P203</f>
        <v>0</v>
      </c>
      <c r="Q131" s="91"/>
      <c r="R131" s="169">
        <f>R132+R203</f>
        <v>1.2416818539999999</v>
      </c>
      <c r="S131" s="91"/>
      <c r="T131" s="170">
        <f>T132+T203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BK132+BK203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2372</v>
      </c>
      <c r="F132" s="174" t="s">
        <v>2373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P133+P139+P160+P170+P193</f>
        <v>0</v>
      </c>
      <c r="Q132" s="178"/>
      <c r="R132" s="179">
        <f>R133+R139+R160+R170+R193</f>
        <v>1.2416818539999999</v>
      </c>
      <c r="S132" s="178"/>
      <c r="T132" s="180">
        <f>T133+T139+T160+T170+T193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87</v>
      </c>
      <c r="AT132" s="181" t="s">
        <v>74</v>
      </c>
      <c r="AU132" s="181" t="s">
        <v>75</v>
      </c>
      <c r="AY132" s="173" t="s">
        <v>317</v>
      </c>
      <c r="BK132" s="182">
        <f>BK133+BK139+BK160+BK170+BK193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1765</v>
      </c>
      <c r="F133" s="183" t="s">
        <v>2374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SUM(P134:P138)</f>
        <v>0</v>
      </c>
      <c r="Q133" s="178"/>
      <c r="R133" s="179">
        <f>SUM(R134:R138)</f>
        <v>0.011613755</v>
      </c>
      <c r="S133" s="178"/>
      <c r="T133" s="180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87</v>
      </c>
      <c r="AT133" s="181" t="s">
        <v>74</v>
      </c>
      <c r="AU133" s="181" t="s">
        <v>82</v>
      </c>
      <c r="AY133" s="173" t="s">
        <v>317</v>
      </c>
      <c r="BK133" s="182">
        <f>SUM(BK134:BK138)</f>
        <v>0</v>
      </c>
    </row>
    <row r="134" s="2" customFormat="1" ht="21.75" customHeight="1">
      <c r="A134" s="34"/>
      <c r="B134" s="185"/>
      <c r="C134" s="186" t="s">
        <v>82</v>
      </c>
      <c r="D134" s="186" t="s">
        <v>319</v>
      </c>
      <c r="E134" s="187" t="s">
        <v>4897</v>
      </c>
      <c r="F134" s="188" t="s">
        <v>2398</v>
      </c>
      <c r="G134" s="189" t="s">
        <v>452</v>
      </c>
      <c r="H134" s="190">
        <v>80.325000000000003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3.3000000000000003E-05</v>
      </c>
      <c r="R134" s="196">
        <f>Q134*H134</f>
        <v>0.0026507250000000005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4898</v>
      </c>
    </row>
    <row r="135" s="2" customFormat="1" ht="33" customHeight="1">
      <c r="A135" s="34"/>
      <c r="B135" s="185"/>
      <c r="C135" s="200" t="s">
        <v>87</v>
      </c>
      <c r="D135" s="200" t="s">
        <v>353</v>
      </c>
      <c r="E135" s="201" t="s">
        <v>2403</v>
      </c>
      <c r="F135" s="202" t="s">
        <v>2404</v>
      </c>
      <c r="G135" s="203" t="s">
        <v>452</v>
      </c>
      <c r="H135" s="204">
        <v>81.932000000000002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4.0000000000000003E-05</v>
      </c>
      <c r="R135" s="196">
        <f>Q135*H135</f>
        <v>0.0032772800000000005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4899</v>
      </c>
    </row>
    <row r="136" s="2" customFormat="1" ht="21.75" customHeight="1">
      <c r="A136" s="34"/>
      <c r="B136" s="185"/>
      <c r="C136" s="186" t="s">
        <v>92</v>
      </c>
      <c r="D136" s="186" t="s">
        <v>319</v>
      </c>
      <c r="E136" s="187" t="s">
        <v>4900</v>
      </c>
      <c r="F136" s="188" t="s">
        <v>4901</v>
      </c>
      <c r="G136" s="189" t="s">
        <v>452</v>
      </c>
      <c r="H136" s="190">
        <v>26.25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3.3000000000000003E-05</v>
      </c>
      <c r="R136" s="196">
        <f>Q136*H136</f>
        <v>0.00086625000000000005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4902</v>
      </c>
    </row>
    <row r="137" s="2" customFormat="1" ht="33" customHeight="1">
      <c r="A137" s="34"/>
      <c r="B137" s="185"/>
      <c r="C137" s="200" t="s">
        <v>259</v>
      </c>
      <c r="D137" s="200" t="s">
        <v>353</v>
      </c>
      <c r="E137" s="201" t="s">
        <v>4903</v>
      </c>
      <c r="F137" s="202" t="s">
        <v>4904</v>
      </c>
      <c r="G137" s="203" t="s">
        <v>452</v>
      </c>
      <c r="H137" s="204">
        <v>26.774999999999999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0.00018000000000000001</v>
      </c>
      <c r="R137" s="196">
        <f>Q137*H137</f>
        <v>0.0048195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4905</v>
      </c>
    </row>
    <row r="138" s="2" customFormat="1" ht="24.15" customHeight="1">
      <c r="A138" s="34"/>
      <c r="B138" s="185"/>
      <c r="C138" s="186" t="s">
        <v>262</v>
      </c>
      <c r="D138" s="186" t="s">
        <v>319</v>
      </c>
      <c r="E138" s="187" t="s">
        <v>4906</v>
      </c>
      <c r="F138" s="188" t="s">
        <v>4907</v>
      </c>
      <c r="G138" s="189" t="s">
        <v>652</v>
      </c>
      <c r="H138" s="223"/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4908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4909</v>
      </c>
      <c r="F139" s="183" t="s">
        <v>4910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SUM(P140:P159)</f>
        <v>0</v>
      </c>
      <c r="Q139" s="178"/>
      <c r="R139" s="179">
        <f>SUM(R140:R159)</f>
        <v>0.015650000000000001</v>
      </c>
      <c r="S139" s="178"/>
      <c r="T139" s="180">
        <f>SUM(T140:T159)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87</v>
      </c>
      <c r="AT139" s="181" t="s">
        <v>74</v>
      </c>
      <c r="AU139" s="181" t="s">
        <v>82</v>
      </c>
      <c r="AY139" s="173" t="s">
        <v>317</v>
      </c>
      <c r="BK139" s="182">
        <f>SUM(BK140:BK159)</f>
        <v>0</v>
      </c>
    </row>
    <row r="140" s="2" customFormat="1" ht="24.15" customHeight="1">
      <c r="A140" s="34"/>
      <c r="B140" s="185"/>
      <c r="C140" s="186" t="s">
        <v>265</v>
      </c>
      <c r="D140" s="186" t="s">
        <v>319</v>
      </c>
      <c r="E140" s="187" t="s">
        <v>4911</v>
      </c>
      <c r="F140" s="188" t="s">
        <v>4912</v>
      </c>
      <c r="G140" s="189" t="s">
        <v>433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372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372</v>
      </c>
      <c r="BM140" s="198" t="s">
        <v>4913</v>
      </c>
    </row>
    <row r="141" s="2" customFormat="1" ht="16.5" customHeight="1">
      <c r="A141" s="34"/>
      <c r="B141" s="185"/>
      <c r="C141" s="200" t="s">
        <v>268</v>
      </c>
      <c r="D141" s="200" t="s">
        <v>353</v>
      </c>
      <c r="E141" s="201" t="s">
        <v>4914</v>
      </c>
      <c r="F141" s="202" t="s">
        <v>4915</v>
      </c>
      <c r="G141" s="203" t="s">
        <v>433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529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372</v>
      </c>
      <c r="BM141" s="198" t="s">
        <v>4916</v>
      </c>
    </row>
    <row r="142" s="2" customFormat="1" ht="16.5" customHeight="1">
      <c r="A142" s="34"/>
      <c r="B142" s="185"/>
      <c r="C142" s="200" t="s">
        <v>271</v>
      </c>
      <c r="D142" s="200" t="s">
        <v>353</v>
      </c>
      <c r="E142" s="201" t="s">
        <v>4917</v>
      </c>
      <c r="F142" s="202" t="s">
        <v>4918</v>
      </c>
      <c r="G142" s="203" t="s">
        <v>433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529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372</v>
      </c>
      <c r="BM142" s="198" t="s">
        <v>4919</v>
      </c>
    </row>
    <row r="143" s="2" customFormat="1" ht="16.5" customHeight="1">
      <c r="A143" s="34"/>
      <c r="B143" s="185"/>
      <c r="C143" s="200" t="s">
        <v>274</v>
      </c>
      <c r="D143" s="200" t="s">
        <v>353</v>
      </c>
      <c r="E143" s="201" t="s">
        <v>4920</v>
      </c>
      <c r="F143" s="202" t="s">
        <v>4921</v>
      </c>
      <c r="G143" s="203" t="s">
        <v>433</v>
      </c>
      <c r="H143" s="204">
        <v>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529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372</v>
      </c>
      <c r="BM143" s="198" t="s">
        <v>4922</v>
      </c>
    </row>
    <row r="144" s="2" customFormat="1" ht="24.15" customHeight="1">
      <c r="A144" s="34"/>
      <c r="B144" s="185"/>
      <c r="C144" s="186" t="s">
        <v>277</v>
      </c>
      <c r="D144" s="186" t="s">
        <v>319</v>
      </c>
      <c r="E144" s="187" t="s">
        <v>4923</v>
      </c>
      <c r="F144" s="188" t="s">
        <v>4924</v>
      </c>
      <c r="G144" s="189" t="s">
        <v>433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372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372</v>
      </c>
      <c r="BM144" s="198" t="s">
        <v>4925</v>
      </c>
    </row>
    <row r="145" s="2" customFormat="1" ht="24.15" customHeight="1">
      <c r="A145" s="34"/>
      <c r="B145" s="185"/>
      <c r="C145" s="200" t="s">
        <v>280</v>
      </c>
      <c r="D145" s="200" t="s">
        <v>353</v>
      </c>
      <c r="E145" s="201" t="s">
        <v>4926</v>
      </c>
      <c r="F145" s="202" t="s">
        <v>4927</v>
      </c>
      <c r="G145" s="203" t="s">
        <v>433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0.0047499999999999999</v>
      </c>
      <c r="R145" s="196">
        <f>Q145*H145</f>
        <v>0.0047499999999999999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529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372</v>
      </c>
      <c r="BM145" s="198" t="s">
        <v>4928</v>
      </c>
    </row>
    <row r="146" s="2" customFormat="1" ht="16.5" customHeight="1">
      <c r="A146" s="34"/>
      <c r="B146" s="185"/>
      <c r="C146" s="200" t="s">
        <v>358</v>
      </c>
      <c r="D146" s="200" t="s">
        <v>353</v>
      </c>
      <c r="E146" s="201" t="s">
        <v>4929</v>
      </c>
      <c r="F146" s="202" t="s">
        <v>4930</v>
      </c>
      <c r="G146" s="203" t="s">
        <v>433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0.00089999999999999998</v>
      </c>
      <c r="R146" s="196">
        <f>Q146*H146</f>
        <v>0.00089999999999999998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529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372</v>
      </c>
      <c r="BM146" s="198" t="s">
        <v>4931</v>
      </c>
    </row>
    <row r="147" s="2" customFormat="1" ht="24.15" customHeight="1">
      <c r="A147" s="34"/>
      <c r="B147" s="185"/>
      <c r="C147" s="186" t="s">
        <v>362</v>
      </c>
      <c r="D147" s="186" t="s">
        <v>319</v>
      </c>
      <c r="E147" s="187" t="s">
        <v>4932</v>
      </c>
      <c r="F147" s="188" t="s">
        <v>4933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0.01</v>
      </c>
      <c r="R147" s="196">
        <f>Q147*H147</f>
        <v>0.01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372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372</v>
      </c>
      <c r="BM147" s="198" t="s">
        <v>4934</v>
      </c>
    </row>
    <row r="148" s="2" customFormat="1" ht="24.15" customHeight="1">
      <c r="A148" s="34"/>
      <c r="B148" s="185"/>
      <c r="C148" s="200" t="s">
        <v>364</v>
      </c>
      <c r="D148" s="200" t="s">
        <v>353</v>
      </c>
      <c r="E148" s="201" t="s">
        <v>4935</v>
      </c>
      <c r="F148" s="202" t="s">
        <v>4936</v>
      </c>
      <c r="G148" s="203" t="s">
        <v>433</v>
      </c>
      <c r="H148" s="204">
        <v>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529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372</v>
      </c>
      <c r="BM148" s="198" t="s">
        <v>4937</v>
      </c>
    </row>
    <row r="149" s="2" customFormat="1" ht="16.5" customHeight="1">
      <c r="A149" s="34"/>
      <c r="B149" s="185"/>
      <c r="C149" s="200" t="s">
        <v>368</v>
      </c>
      <c r="D149" s="200" t="s">
        <v>353</v>
      </c>
      <c r="E149" s="201" t="s">
        <v>4938</v>
      </c>
      <c r="F149" s="202" t="s">
        <v>4939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529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372</v>
      </c>
      <c r="BM149" s="198" t="s">
        <v>4940</v>
      </c>
    </row>
    <row r="150" s="2" customFormat="1" ht="16.5" customHeight="1">
      <c r="A150" s="34"/>
      <c r="B150" s="185"/>
      <c r="C150" s="200" t="s">
        <v>372</v>
      </c>
      <c r="D150" s="200" t="s">
        <v>353</v>
      </c>
      <c r="E150" s="201" t="s">
        <v>4941</v>
      </c>
      <c r="F150" s="202" t="s">
        <v>4942</v>
      </c>
      <c r="G150" s="203" t="s">
        <v>433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529</v>
      </c>
      <c r="AT150" s="198" t="s">
        <v>353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372</v>
      </c>
      <c r="BM150" s="198" t="s">
        <v>4943</v>
      </c>
    </row>
    <row r="151" s="2" customFormat="1" ht="16.5" customHeight="1">
      <c r="A151" s="34"/>
      <c r="B151" s="185"/>
      <c r="C151" s="200" t="s">
        <v>377</v>
      </c>
      <c r="D151" s="200" t="s">
        <v>353</v>
      </c>
      <c r="E151" s="201" t="s">
        <v>4944</v>
      </c>
      <c r="F151" s="202" t="s">
        <v>4945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529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372</v>
      </c>
      <c r="BM151" s="198" t="s">
        <v>4946</v>
      </c>
    </row>
    <row r="152" s="2" customFormat="1" ht="16.5" customHeight="1">
      <c r="A152" s="34"/>
      <c r="B152" s="185"/>
      <c r="C152" s="200" t="s">
        <v>383</v>
      </c>
      <c r="D152" s="200" t="s">
        <v>353</v>
      </c>
      <c r="E152" s="201" t="s">
        <v>4947</v>
      </c>
      <c r="F152" s="202" t="s">
        <v>4948</v>
      </c>
      <c r="G152" s="203" t="s">
        <v>433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529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372</v>
      </c>
      <c r="BM152" s="198" t="s">
        <v>4949</v>
      </c>
    </row>
    <row r="153" s="2" customFormat="1" ht="16.5" customHeight="1">
      <c r="A153" s="34"/>
      <c r="B153" s="185"/>
      <c r="C153" s="186" t="s">
        <v>385</v>
      </c>
      <c r="D153" s="186" t="s">
        <v>319</v>
      </c>
      <c r="E153" s="187" t="s">
        <v>4950</v>
      </c>
      <c r="F153" s="188" t="s">
        <v>4951</v>
      </c>
      <c r="G153" s="189" t="s">
        <v>433</v>
      </c>
      <c r="H153" s="190">
        <v>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372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372</v>
      </c>
      <c r="BM153" s="198" t="s">
        <v>4952</v>
      </c>
    </row>
    <row r="154" s="2" customFormat="1" ht="16.5" customHeight="1">
      <c r="A154" s="34"/>
      <c r="B154" s="185"/>
      <c r="C154" s="200" t="s">
        <v>7</v>
      </c>
      <c r="D154" s="200" t="s">
        <v>353</v>
      </c>
      <c r="E154" s="201" t="s">
        <v>4953</v>
      </c>
      <c r="F154" s="202" t="s">
        <v>4954</v>
      </c>
      <c r="G154" s="203" t="s">
        <v>433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529</v>
      </c>
      <c r="AT154" s="198" t="s">
        <v>353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4955</v>
      </c>
    </row>
    <row r="155" s="2" customFormat="1" ht="16.5" customHeight="1">
      <c r="A155" s="34"/>
      <c r="B155" s="185"/>
      <c r="C155" s="200" t="s">
        <v>388</v>
      </c>
      <c r="D155" s="200" t="s">
        <v>353</v>
      </c>
      <c r="E155" s="201" t="s">
        <v>4956</v>
      </c>
      <c r="F155" s="202" t="s">
        <v>4957</v>
      </c>
      <c r="G155" s="203" t="s">
        <v>433</v>
      </c>
      <c r="H155" s="204">
        <v>1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529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4958</v>
      </c>
    </row>
    <row r="156" s="2" customFormat="1" ht="16.5" customHeight="1">
      <c r="A156" s="34"/>
      <c r="B156" s="185"/>
      <c r="C156" s="200" t="s">
        <v>392</v>
      </c>
      <c r="D156" s="200" t="s">
        <v>353</v>
      </c>
      <c r="E156" s="201" t="s">
        <v>4959</v>
      </c>
      <c r="F156" s="202" t="s">
        <v>4960</v>
      </c>
      <c r="G156" s="203" t="s">
        <v>433</v>
      </c>
      <c r="H156" s="204">
        <v>1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529</v>
      </c>
      <c r="AT156" s="198" t="s">
        <v>353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4961</v>
      </c>
    </row>
    <row r="157" s="2" customFormat="1" ht="16.5" customHeight="1">
      <c r="A157" s="34"/>
      <c r="B157" s="185"/>
      <c r="C157" s="186" t="s">
        <v>396</v>
      </c>
      <c r="D157" s="186" t="s">
        <v>319</v>
      </c>
      <c r="E157" s="187" t="s">
        <v>4962</v>
      </c>
      <c r="F157" s="188" t="s">
        <v>4963</v>
      </c>
      <c r="G157" s="189" t="s">
        <v>433</v>
      </c>
      <c r="H157" s="190">
        <v>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4964</v>
      </c>
    </row>
    <row r="158" s="2" customFormat="1">
      <c r="A158" s="34"/>
      <c r="B158" s="35"/>
      <c r="C158" s="34"/>
      <c r="D158" s="216" t="s">
        <v>484</v>
      </c>
      <c r="E158" s="34"/>
      <c r="F158" s="217" t="s">
        <v>4965</v>
      </c>
      <c r="G158" s="34"/>
      <c r="H158" s="34"/>
      <c r="I158" s="218"/>
      <c r="J158" s="34"/>
      <c r="K158" s="34"/>
      <c r="L158" s="35"/>
      <c r="M158" s="219"/>
      <c r="N158" s="220"/>
      <c r="O158" s="78"/>
      <c r="P158" s="78"/>
      <c r="Q158" s="78"/>
      <c r="R158" s="78"/>
      <c r="S158" s="78"/>
      <c r="T158" s="79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5" t="s">
        <v>484</v>
      </c>
      <c r="AU158" s="15" t="s">
        <v>87</v>
      </c>
    </row>
    <row r="159" s="2" customFormat="1" ht="24.15" customHeight="1">
      <c r="A159" s="34"/>
      <c r="B159" s="185"/>
      <c r="C159" s="186" t="s">
        <v>398</v>
      </c>
      <c r="D159" s="186" t="s">
        <v>319</v>
      </c>
      <c r="E159" s="187" t="s">
        <v>4966</v>
      </c>
      <c r="F159" s="188" t="s">
        <v>4967</v>
      </c>
      <c r="G159" s="189" t="s">
        <v>652</v>
      </c>
      <c r="H159" s="223"/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372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4968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4969</v>
      </c>
      <c r="F160" s="183" t="s">
        <v>4970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SUM(P161:P169)</f>
        <v>0</v>
      </c>
      <c r="Q160" s="178"/>
      <c r="R160" s="179">
        <f>SUM(R161:R169)</f>
        <v>0.11269427900000001</v>
      </c>
      <c r="S160" s="178"/>
      <c r="T160" s="180">
        <f>SUM(T161:T169)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87</v>
      </c>
      <c r="AT160" s="181" t="s">
        <v>74</v>
      </c>
      <c r="AU160" s="181" t="s">
        <v>82</v>
      </c>
      <c r="AY160" s="173" t="s">
        <v>317</v>
      </c>
      <c r="BK160" s="182">
        <f>SUM(BK161:BK169)</f>
        <v>0</v>
      </c>
    </row>
    <row r="161" s="2" customFormat="1" ht="24.15" customHeight="1">
      <c r="A161" s="34"/>
      <c r="B161" s="185"/>
      <c r="C161" s="186" t="s">
        <v>402</v>
      </c>
      <c r="D161" s="186" t="s">
        <v>319</v>
      </c>
      <c r="E161" s="187" t="s">
        <v>4971</v>
      </c>
      <c r="F161" s="188" t="s">
        <v>4972</v>
      </c>
      <c r="G161" s="189" t="s">
        <v>452</v>
      </c>
      <c r="H161" s="190">
        <v>80.325000000000003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0.00071131999999999999</v>
      </c>
      <c r="R161" s="196">
        <f>Q161*H161</f>
        <v>0.057136778999999999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4973</v>
      </c>
    </row>
    <row r="162" s="2" customFormat="1" ht="24.15" customHeight="1">
      <c r="A162" s="34"/>
      <c r="B162" s="185"/>
      <c r="C162" s="186" t="s">
        <v>408</v>
      </c>
      <c r="D162" s="186" t="s">
        <v>319</v>
      </c>
      <c r="E162" s="187" t="s">
        <v>4974</v>
      </c>
      <c r="F162" s="188" t="s">
        <v>4975</v>
      </c>
      <c r="G162" s="189" t="s">
        <v>452</v>
      </c>
      <c r="H162" s="190">
        <v>25.25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0.00109</v>
      </c>
      <c r="R162" s="196">
        <f>Q162*H162</f>
        <v>0.027522500000000002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372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4976</v>
      </c>
    </row>
    <row r="163" s="2" customFormat="1" ht="16.5" customHeight="1">
      <c r="A163" s="34"/>
      <c r="B163" s="185"/>
      <c r="C163" s="186" t="s">
        <v>410</v>
      </c>
      <c r="D163" s="186" t="s">
        <v>319</v>
      </c>
      <c r="E163" s="187" t="s">
        <v>4977</v>
      </c>
      <c r="F163" s="188" t="s">
        <v>4978</v>
      </c>
      <c r="G163" s="189" t="s">
        <v>452</v>
      </c>
      <c r="H163" s="190">
        <v>560.70000000000005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5.0000000000000002E-05</v>
      </c>
      <c r="R163" s="196">
        <f>Q163*H163</f>
        <v>0.028035000000000004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4979</v>
      </c>
    </row>
    <row r="164" s="2" customFormat="1" ht="16.5" customHeight="1">
      <c r="A164" s="34"/>
      <c r="B164" s="185"/>
      <c r="C164" s="200" t="s">
        <v>412</v>
      </c>
      <c r="D164" s="200" t="s">
        <v>353</v>
      </c>
      <c r="E164" s="201" t="s">
        <v>4980</v>
      </c>
      <c r="F164" s="202" t="s">
        <v>4981</v>
      </c>
      <c r="G164" s="203" t="s">
        <v>452</v>
      </c>
      <c r="H164" s="204">
        <v>560.70000000000005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4982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4983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16.5" customHeight="1">
      <c r="A166" s="34"/>
      <c r="B166" s="185"/>
      <c r="C166" s="186" t="s">
        <v>414</v>
      </c>
      <c r="D166" s="186" t="s">
        <v>319</v>
      </c>
      <c r="E166" s="187" t="s">
        <v>4984</v>
      </c>
      <c r="F166" s="188" t="s">
        <v>4985</v>
      </c>
      <c r="G166" s="189" t="s">
        <v>452</v>
      </c>
      <c r="H166" s="190">
        <v>641.02499999999998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4986</v>
      </c>
    </row>
    <row r="167" s="2" customFormat="1" ht="21.75" customHeight="1">
      <c r="A167" s="34"/>
      <c r="B167" s="185"/>
      <c r="C167" s="186" t="s">
        <v>416</v>
      </c>
      <c r="D167" s="186" t="s">
        <v>319</v>
      </c>
      <c r="E167" s="187" t="s">
        <v>4987</v>
      </c>
      <c r="F167" s="188" t="s">
        <v>4988</v>
      </c>
      <c r="G167" s="189" t="s">
        <v>452</v>
      </c>
      <c r="H167" s="190">
        <v>26.25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4989</v>
      </c>
    </row>
    <row r="168" s="2" customFormat="1" ht="24.15" customHeight="1">
      <c r="A168" s="34"/>
      <c r="B168" s="185"/>
      <c r="C168" s="186" t="s">
        <v>418</v>
      </c>
      <c r="D168" s="186" t="s">
        <v>319</v>
      </c>
      <c r="E168" s="187" t="s">
        <v>4990</v>
      </c>
      <c r="F168" s="188" t="s">
        <v>4991</v>
      </c>
      <c r="G168" s="189" t="s">
        <v>356</v>
      </c>
      <c r="H168" s="190">
        <v>0.113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4992</v>
      </c>
    </row>
    <row r="169" s="2" customFormat="1" ht="24.15" customHeight="1">
      <c r="A169" s="34"/>
      <c r="B169" s="185"/>
      <c r="C169" s="186" t="s">
        <v>529</v>
      </c>
      <c r="D169" s="186" t="s">
        <v>319</v>
      </c>
      <c r="E169" s="187" t="s">
        <v>4993</v>
      </c>
      <c r="F169" s="188" t="s">
        <v>4994</v>
      </c>
      <c r="G169" s="189" t="s">
        <v>652</v>
      </c>
      <c r="H169" s="223"/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4995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4996</v>
      </c>
      <c r="F170" s="183" t="s">
        <v>4997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SUM(P171:P192)</f>
        <v>0</v>
      </c>
      <c r="Q170" s="178"/>
      <c r="R170" s="179">
        <f>SUM(R171:R192)</f>
        <v>0.012208600000000002</v>
      </c>
      <c r="S170" s="178"/>
      <c r="T170" s="180">
        <f>SUM(T171:T192)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87</v>
      </c>
      <c r="AT170" s="181" t="s">
        <v>74</v>
      </c>
      <c r="AU170" s="181" t="s">
        <v>82</v>
      </c>
      <c r="AY170" s="173" t="s">
        <v>317</v>
      </c>
      <c r="BK170" s="182">
        <f>SUM(BK171:BK192)</f>
        <v>0</v>
      </c>
    </row>
    <row r="171" s="2" customFormat="1" ht="16.5" customHeight="1">
      <c r="A171" s="34"/>
      <c r="B171" s="185"/>
      <c r="C171" s="186" t="s">
        <v>780</v>
      </c>
      <c r="D171" s="186" t="s">
        <v>319</v>
      </c>
      <c r="E171" s="187" t="s">
        <v>4998</v>
      </c>
      <c r="F171" s="188" t="s">
        <v>4999</v>
      </c>
      <c r="G171" s="189" t="s">
        <v>433</v>
      </c>
      <c r="H171" s="190">
        <v>6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2.9920000000000002E-05</v>
      </c>
      <c r="R171" s="196">
        <f>Q171*H171</f>
        <v>0.00017952000000000002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5000</v>
      </c>
    </row>
    <row r="172" s="2" customFormat="1" ht="16.5" customHeight="1">
      <c r="A172" s="34"/>
      <c r="B172" s="185"/>
      <c r="C172" s="200" t="s">
        <v>784</v>
      </c>
      <c r="D172" s="200" t="s">
        <v>353</v>
      </c>
      <c r="E172" s="201" t="s">
        <v>5001</v>
      </c>
      <c r="F172" s="202" t="s">
        <v>5002</v>
      </c>
      <c r="G172" s="203" t="s">
        <v>433</v>
      </c>
      <c r="H172" s="204">
        <v>6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0.00064000000000000005</v>
      </c>
      <c r="R172" s="196">
        <f>Q172*H172</f>
        <v>0.0038400000000000005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5003</v>
      </c>
    </row>
    <row r="173" s="2" customFormat="1" ht="16.5" customHeight="1">
      <c r="A173" s="34"/>
      <c r="B173" s="185"/>
      <c r="C173" s="186" t="s">
        <v>788</v>
      </c>
      <c r="D173" s="186" t="s">
        <v>319</v>
      </c>
      <c r="E173" s="187" t="s">
        <v>5004</v>
      </c>
      <c r="F173" s="188" t="s">
        <v>5005</v>
      </c>
      <c r="G173" s="189" t="s">
        <v>433</v>
      </c>
      <c r="H173" s="190">
        <v>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0.00047435000000000001</v>
      </c>
      <c r="R173" s="196">
        <f>Q173*H173</f>
        <v>0.00047435000000000001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5006</v>
      </c>
    </row>
    <row r="174" s="2" customFormat="1" ht="24.15" customHeight="1">
      <c r="A174" s="34"/>
      <c r="B174" s="185"/>
      <c r="C174" s="200" t="s">
        <v>792</v>
      </c>
      <c r="D174" s="200" t="s">
        <v>353</v>
      </c>
      <c r="E174" s="201" t="s">
        <v>5007</v>
      </c>
      <c r="F174" s="202" t="s">
        <v>5008</v>
      </c>
      <c r="G174" s="203" t="s">
        <v>433</v>
      </c>
      <c r="H174" s="204">
        <v>1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0.0010499999999999999</v>
      </c>
      <c r="R174" s="196">
        <f>Q174*H174</f>
        <v>0.0010499999999999999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529</v>
      </c>
      <c r="AT174" s="198" t="s">
        <v>353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5009</v>
      </c>
    </row>
    <row r="175" s="2" customFormat="1" ht="16.5" customHeight="1">
      <c r="A175" s="34"/>
      <c r="B175" s="185"/>
      <c r="C175" s="186" t="s">
        <v>796</v>
      </c>
      <c r="D175" s="186" t="s">
        <v>319</v>
      </c>
      <c r="E175" s="187" t="s">
        <v>5010</v>
      </c>
      <c r="F175" s="188" t="s">
        <v>5011</v>
      </c>
      <c r="G175" s="189" t="s">
        <v>433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5.7609999999999999E-05</v>
      </c>
      <c r="R175" s="196">
        <f>Q175*H175</f>
        <v>5.7609999999999999E-05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372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372</v>
      </c>
      <c r="BM175" s="198" t="s">
        <v>5012</v>
      </c>
    </row>
    <row r="176" s="2" customFormat="1" ht="24.15" customHeight="1">
      <c r="A176" s="34"/>
      <c r="B176" s="185"/>
      <c r="C176" s="200" t="s">
        <v>800</v>
      </c>
      <c r="D176" s="200" t="s">
        <v>353</v>
      </c>
      <c r="E176" s="201" t="s">
        <v>5013</v>
      </c>
      <c r="F176" s="202" t="s">
        <v>5014</v>
      </c>
      <c r="G176" s="203" t="s">
        <v>433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0.00157</v>
      </c>
      <c r="R176" s="196">
        <f>Q176*H176</f>
        <v>0.00157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529</v>
      </c>
      <c r="AT176" s="198" t="s">
        <v>353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5015</v>
      </c>
    </row>
    <row r="177" s="2" customFormat="1" ht="16.5" customHeight="1">
      <c r="A177" s="34"/>
      <c r="B177" s="185"/>
      <c r="C177" s="186" t="s">
        <v>804</v>
      </c>
      <c r="D177" s="186" t="s">
        <v>319</v>
      </c>
      <c r="E177" s="187" t="s">
        <v>5016</v>
      </c>
      <c r="F177" s="188" t="s">
        <v>5017</v>
      </c>
      <c r="G177" s="189" t="s">
        <v>433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2.2739999999999999E-05</v>
      </c>
      <c r="R177" s="196">
        <f>Q177*H177</f>
        <v>2.2739999999999999E-05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5018</v>
      </c>
    </row>
    <row r="178" s="2" customFormat="1" ht="16.5" customHeight="1">
      <c r="A178" s="34"/>
      <c r="B178" s="185"/>
      <c r="C178" s="200" t="s">
        <v>808</v>
      </c>
      <c r="D178" s="200" t="s">
        <v>353</v>
      </c>
      <c r="E178" s="201" t="s">
        <v>5019</v>
      </c>
      <c r="F178" s="202" t="s">
        <v>5020</v>
      </c>
      <c r="G178" s="203" t="s">
        <v>433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0.00048999999999999998</v>
      </c>
      <c r="R178" s="196">
        <f>Q178*H178</f>
        <v>0.00048999999999999998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529</v>
      </c>
      <c r="AT178" s="198" t="s">
        <v>353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5021</v>
      </c>
    </row>
    <row r="179" s="2" customFormat="1" ht="24.15" customHeight="1">
      <c r="A179" s="34"/>
      <c r="B179" s="185"/>
      <c r="C179" s="186" t="s">
        <v>812</v>
      </c>
      <c r="D179" s="186" t="s">
        <v>319</v>
      </c>
      <c r="E179" s="187" t="s">
        <v>5022</v>
      </c>
      <c r="F179" s="188" t="s">
        <v>5023</v>
      </c>
      <c r="G179" s="189" t="s">
        <v>433</v>
      </c>
      <c r="H179" s="190">
        <v>2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0.00038996000000000001</v>
      </c>
      <c r="R179" s="196">
        <f>Q179*H179</f>
        <v>0.00077992000000000003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5024</v>
      </c>
    </row>
    <row r="180" s="2" customFormat="1" ht="24.15" customHeight="1">
      <c r="A180" s="34"/>
      <c r="B180" s="185"/>
      <c r="C180" s="186" t="s">
        <v>816</v>
      </c>
      <c r="D180" s="186" t="s">
        <v>319</v>
      </c>
      <c r="E180" s="187" t="s">
        <v>5025</v>
      </c>
      <c r="F180" s="188" t="s">
        <v>5026</v>
      </c>
      <c r="G180" s="189" t="s">
        <v>5027</v>
      </c>
      <c r="H180" s="190">
        <v>23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5.3699999999999997E-05</v>
      </c>
      <c r="R180" s="196">
        <f>Q180*H180</f>
        <v>0.0012351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5028</v>
      </c>
    </row>
    <row r="181" s="2" customFormat="1" ht="16.5" customHeight="1">
      <c r="A181" s="34"/>
      <c r="B181" s="185"/>
      <c r="C181" s="200" t="s">
        <v>820</v>
      </c>
      <c r="D181" s="200" t="s">
        <v>353</v>
      </c>
      <c r="E181" s="201" t="s">
        <v>5029</v>
      </c>
      <c r="F181" s="202" t="s">
        <v>5030</v>
      </c>
      <c r="G181" s="203" t="s">
        <v>433</v>
      </c>
      <c r="H181" s="204">
        <v>23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529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5031</v>
      </c>
    </row>
    <row r="182" s="2" customFormat="1">
      <c r="A182" s="34"/>
      <c r="B182" s="35"/>
      <c r="C182" s="34"/>
      <c r="D182" s="216" t="s">
        <v>484</v>
      </c>
      <c r="E182" s="34"/>
      <c r="F182" s="217" t="s">
        <v>5032</v>
      </c>
      <c r="G182" s="34"/>
      <c r="H182" s="34"/>
      <c r="I182" s="218"/>
      <c r="J182" s="34"/>
      <c r="K182" s="34"/>
      <c r="L182" s="35"/>
      <c r="M182" s="219"/>
      <c r="N182" s="220"/>
      <c r="O182" s="78"/>
      <c r="P182" s="78"/>
      <c r="Q182" s="78"/>
      <c r="R182" s="78"/>
      <c r="S182" s="78"/>
      <c r="T182" s="79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T182" s="15" t="s">
        <v>484</v>
      </c>
      <c r="AU182" s="15" t="s">
        <v>87</v>
      </c>
    </row>
    <row r="183" s="2" customFormat="1" ht="24.15" customHeight="1">
      <c r="A183" s="34"/>
      <c r="B183" s="185"/>
      <c r="C183" s="186" t="s">
        <v>824</v>
      </c>
      <c r="D183" s="186" t="s">
        <v>319</v>
      </c>
      <c r="E183" s="187" t="s">
        <v>5033</v>
      </c>
      <c r="F183" s="188" t="s">
        <v>5034</v>
      </c>
      <c r="G183" s="189" t="s">
        <v>433</v>
      </c>
      <c r="H183" s="190">
        <v>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0.0012193600000000001</v>
      </c>
      <c r="R183" s="196">
        <f>Q183*H183</f>
        <v>0.0012193600000000001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5035</v>
      </c>
    </row>
    <row r="184" s="2" customFormat="1" ht="24.15" customHeight="1">
      <c r="A184" s="34"/>
      <c r="B184" s="185"/>
      <c r="C184" s="200" t="s">
        <v>828</v>
      </c>
      <c r="D184" s="200" t="s">
        <v>353</v>
      </c>
      <c r="E184" s="201" t="s">
        <v>5036</v>
      </c>
      <c r="F184" s="202" t="s">
        <v>5037</v>
      </c>
      <c r="G184" s="203" t="s">
        <v>433</v>
      </c>
      <c r="H184" s="204">
        <v>1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0.00021000000000000001</v>
      </c>
      <c r="R184" s="196">
        <f>Q184*H184</f>
        <v>0.00021000000000000001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529</v>
      </c>
      <c r="AT184" s="198" t="s">
        <v>353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5038</v>
      </c>
    </row>
    <row r="185" s="2" customFormat="1" ht="16.5" customHeight="1">
      <c r="A185" s="34"/>
      <c r="B185" s="185"/>
      <c r="C185" s="186" t="s">
        <v>832</v>
      </c>
      <c r="D185" s="186" t="s">
        <v>319</v>
      </c>
      <c r="E185" s="187" t="s">
        <v>5039</v>
      </c>
      <c r="F185" s="188" t="s">
        <v>5040</v>
      </c>
      <c r="G185" s="189" t="s">
        <v>433</v>
      </c>
      <c r="H185" s="190">
        <v>1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0.00076999999999999996</v>
      </c>
      <c r="R185" s="196">
        <f>Q185*H185</f>
        <v>0.00076999999999999996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5041</v>
      </c>
    </row>
    <row r="186" s="2" customFormat="1" ht="24.15" customHeight="1">
      <c r="A186" s="34"/>
      <c r="B186" s="185"/>
      <c r="C186" s="200" t="s">
        <v>836</v>
      </c>
      <c r="D186" s="200" t="s">
        <v>353</v>
      </c>
      <c r="E186" s="201" t="s">
        <v>5042</v>
      </c>
      <c r="F186" s="202" t="s">
        <v>5043</v>
      </c>
      <c r="G186" s="203" t="s">
        <v>433</v>
      </c>
      <c r="H186" s="204">
        <v>1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529</v>
      </c>
      <c r="AT186" s="198" t="s">
        <v>353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5044</v>
      </c>
    </row>
    <row r="187" s="2" customFormat="1" ht="16.5" customHeight="1">
      <c r="A187" s="34"/>
      <c r="B187" s="185"/>
      <c r="C187" s="186" t="s">
        <v>840</v>
      </c>
      <c r="D187" s="186" t="s">
        <v>319</v>
      </c>
      <c r="E187" s="187" t="s">
        <v>5045</v>
      </c>
      <c r="F187" s="188" t="s">
        <v>5046</v>
      </c>
      <c r="G187" s="189" t="s">
        <v>440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0.00031</v>
      </c>
      <c r="R187" s="196">
        <f>Q187*H187</f>
        <v>0.00031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5047</v>
      </c>
    </row>
    <row r="188" s="2" customFormat="1" ht="16.5" customHeight="1">
      <c r="A188" s="34"/>
      <c r="B188" s="185"/>
      <c r="C188" s="200" t="s">
        <v>844</v>
      </c>
      <c r="D188" s="200" t="s">
        <v>353</v>
      </c>
      <c r="E188" s="201" t="s">
        <v>5048</v>
      </c>
      <c r="F188" s="202" t="s">
        <v>5049</v>
      </c>
      <c r="G188" s="203" t="s">
        <v>433</v>
      </c>
      <c r="H188" s="204">
        <v>2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529</v>
      </c>
      <c r="AT188" s="198" t="s">
        <v>353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5050</v>
      </c>
    </row>
    <row r="189" s="2" customFormat="1">
      <c r="A189" s="34"/>
      <c r="B189" s="35"/>
      <c r="C189" s="34"/>
      <c r="D189" s="216" t="s">
        <v>484</v>
      </c>
      <c r="E189" s="34"/>
      <c r="F189" s="217" t="s">
        <v>5051</v>
      </c>
      <c r="G189" s="34"/>
      <c r="H189" s="34"/>
      <c r="I189" s="218"/>
      <c r="J189" s="34"/>
      <c r="K189" s="34"/>
      <c r="L189" s="35"/>
      <c r="M189" s="219"/>
      <c r="N189" s="220"/>
      <c r="O189" s="78"/>
      <c r="P189" s="78"/>
      <c r="Q189" s="78"/>
      <c r="R189" s="78"/>
      <c r="S189" s="78"/>
      <c r="T189" s="79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5" t="s">
        <v>484</v>
      </c>
      <c r="AU189" s="15" t="s">
        <v>87</v>
      </c>
    </row>
    <row r="190" s="2" customFormat="1" ht="16.5" customHeight="1">
      <c r="A190" s="34"/>
      <c r="B190" s="185"/>
      <c r="C190" s="200" t="s">
        <v>848</v>
      </c>
      <c r="D190" s="200" t="s">
        <v>353</v>
      </c>
      <c r="E190" s="201" t="s">
        <v>5052</v>
      </c>
      <c r="F190" s="202" t="s">
        <v>5053</v>
      </c>
      <c r="G190" s="203" t="s">
        <v>433</v>
      </c>
      <c r="H190" s="204">
        <v>1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5054</v>
      </c>
    </row>
    <row r="191" s="2" customFormat="1" ht="16.5" customHeight="1">
      <c r="A191" s="34"/>
      <c r="B191" s="185"/>
      <c r="C191" s="200" t="s">
        <v>852</v>
      </c>
      <c r="D191" s="200" t="s">
        <v>353</v>
      </c>
      <c r="E191" s="201" t="s">
        <v>5055</v>
      </c>
      <c r="F191" s="202" t="s">
        <v>5056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5057</v>
      </c>
    </row>
    <row r="192" s="2" customFormat="1" ht="21.75" customHeight="1">
      <c r="A192" s="34"/>
      <c r="B192" s="185"/>
      <c r="C192" s="186" t="s">
        <v>858</v>
      </c>
      <c r="D192" s="186" t="s">
        <v>319</v>
      </c>
      <c r="E192" s="187" t="s">
        <v>5058</v>
      </c>
      <c r="F192" s="188" t="s">
        <v>5059</v>
      </c>
      <c r="G192" s="189" t="s">
        <v>652</v>
      </c>
      <c r="H192" s="223"/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5060</v>
      </c>
    </row>
    <row r="193" s="12" customFormat="1" ht="22.8" customHeight="1">
      <c r="A193" s="12"/>
      <c r="B193" s="172"/>
      <c r="C193" s="12"/>
      <c r="D193" s="173" t="s">
        <v>74</v>
      </c>
      <c r="E193" s="183" t="s">
        <v>5061</v>
      </c>
      <c r="F193" s="183" t="s">
        <v>5062</v>
      </c>
      <c r="G193" s="12"/>
      <c r="H193" s="12"/>
      <c r="I193" s="175"/>
      <c r="J193" s="184">
        <f>BK193</f>
        <v>0</v>
      </c>
      <c r="K193" s="12"/>
      <c r="L193" s="172"/>
      <c r="M193" s="177"/>
      <c r="N193" s="178"/>
      <c r="O193" s="178"/>
      <c r="P193" s="179">
        <f>SUM(P194:P202)</f>
        <v>0</v>
      </c>
      <c r="Q193" s="178"/>
      <c r="R193" s="179">
        <f>SUM(R194:R202)</f>
        <v>1.0895152199999998</v>
      </c>
      <c r="S193" s="178"/>
      <c r="T193" s="180">
        <f>SUM(T194:T202)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87</v>
      </c>
      <c r="AT193" s="181" t="s">
        <v>74</v>
      </c>
      <c r="AU193" s="181" t="s">
        <v>82</v>
      </c>
      <c r="AY193" s="173" t="s">
        <v>317</v>
      </c>
      <c r="BK193" s="182">
        <f>SUM(BK194:BK202)</f>
        <v>0</v>
      </c>
    </row>
    <row r="194" s="2" customFormat="1" ht="24.15" customHeight="1">
      <c r="A194" s="34"/>
      <c r="B194" s="185"/>
      <c r="C194" s="186" t="s">
        <v>862</v>
      </c>
      <c r="D194" s="186" t="s">
        <v>319</v>
      </c>
      <c r="E194" s="187" t="s">
        <v>5063</v>
      </c>
      <c r="F194" s="188" t="s">
        <v>5064</v>
      </c>
      <c r="G194" s="189" t="s">
        <v>5027</v>
      </c>
      <c r="H194" s="190">
        <v>2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5.1539999999999998E-05</v>
      </c>
      <c r="R194" s="196">
        <f>Q194*H194</f>
        <v>0.00010308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5065</v>
      </c>
    </row>
    <row r="195" s="2" customFormat="1" ht="24.15" customHeight="1">
      <c r="A195" s="34"/>
      <c r="B195" s="185"/>
      <c r="C195" s="200" t="s">
        <v>866</v>
      </c>
      <c r="D195" s="200" t="s">
        <v>353</v>
      </c>
      <c r="E195" s="201" t="s">
        <v>5066</v>
      </c>
      <c r="F195" s="202" t="s">
        <v>5067</v>
      </c>
      <c r="G195" s="203" t="s">
        <v>5068</v>
      </c>
      <c r="H195" s="204">
        <v>2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0.00115</v>
      </c>
      <c r="R195" s="196">
        <f>Q195*H195</f>
        <v>0.0023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5069</v>
      </c>
    </row>
    <row r="196" s="2" customFormat="1" ht="24.15" customHeight="1">
      <c r="A196" s="34"/>
      <c r="B196" s="185"/>
      <c r="C196" s="186" t="s">
        <v>870</v>
      </c>
      <c r="D196" s="186" t="s">
        <v>319</v>
      </c>
      <c r="E196" s="187" t="s">
        <v>5070</v>
      </c>
      <c r="F196" s="188" t="s">
        <v>5071</v>
      </c>
      <c r="G196" s="189" t="s">
        <v>375</v>
      </c>
      <c r="H196" s="190">
        <v>7.1399999999999997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0.001511</v>
      </c>
      <c r="R196" s="196">
        <f>Q196*H196</f>
        <v>0.010788539999999999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5072</v>
      </c>
    </row>
    <row r="197" s="2" customFormat="1" ht="33" customHeight="1">
      <c r="A197" s="34"/>
      <c r="B197" s="185"/>
      <c r="C197" s="186" t="s">
        <v>874</v>
      </c>
      <c r="D197" s="186" t="s">
        <v>319</v>
      </c>
      <c r="E197" s="187" t="s">
        <v>5073</v>
      </c>
      <c r="F197" s="188" t="s">
        <v>5074</v>
      </c>
      <c r="G197" s="189" t="s">
        <v>375</v>
      </c>
      <c r="H197" s="190">
        <v>210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0.0050679999999999996</v>
      </c>
      <c r="R197" s="196">
        <f>Q197*H197</f>
        <v>1.0642799999999999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372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5075</v>
      </c>
    </row>
    <row r="198" s="2" customFormat="1" ht="24.15" customHeight="1">
      <c r="A198" s="34"/>
      <c r="B198" s="185"/>
      <c r="C198" s="186" t="s">
        <v>876</v>
      </c>
      <c r="D198" s="186" t="s">
        <v>319</v>
      </c>
      <c r="E198" s="187" t="s">
        <v>5076</v>
      </c>
      <c r="F198" s="188" t="s">
        <v>5077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8.6799999999999996E-05</v>
      </c>
      <c r="R198" s="196">
        <f>Q198*H198</f>
        <v>8.6799999999999996E-05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5078</v>
      </c>
    </row>
    <row r="199" s="2" customFormat="1" ht="37.8" customHeight="1">
      <c r="A199" s="34"/>
      <c r="B199" s="185"/>
      <c r="C199" s="200" t="s">
        <v>881</v>
      </c>
      <c r="D199" s="200" t="s">
        <v>353</v>
      </c>
      <c r="E199" s="201" t="s">
        <v>5079</v>
      </c>
      <c r="F199" s="202" t="s">
        <v>5080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0.0053400000000000001</v>
      </c>
      <c r="R199" s="196">
        <f>Q199*H199</f>
        <v>0.0053400000000000001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5081</v>
      </c>
    </row>
    <row r="200" s="2" customFormat="1" ht="24.15" customHeight="1">
      <c r="A200" s="34"/>
      <c r="B200" s="185"/>
      <c r="C200" s="186" t="s">
        <v>885</v>
      </c>
      <c r="D200" s="186" t="s">
        <v>319</v>
      </c>
      <c r="E200" s="187" t="s">
        <v>5082</v>
      </c>
      <c r="F200" s="188" t="s">
        <v>5083</v>
      </c>
      <c r="G200" s="189" t="s">
        <v>433</v>
      </c>
      <c r="H200" s="190">
        <v>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8.6799999999999996E-05</v>
      </c>
      <c r="R200" s="196">
        <f>Q200*H200</f>
        <v>8.6799999999999996E-05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5084</v>
      </c>
    </row>
    <row r="201" s="2" customFormat="1" ht="37.8" customHeight="1">
      <c r="A201" s="34"/>
      <c r="B201" s="185"/>
      <c r="C201" s="200" t="s">
        <v>891</v>
      </c>
      <c r="D201" s="200" t="s">
        <v>353</v>
      </c>
      <c r="E201" s="201" t="s">
        <v>5085</v>
      </c>
      <c r="F201" s="202" t="s">
        <v>5086</v>
      </c>
      <c r="G201" s="203" t="s">
        <v>433</v>
      </c>
      <c r="H201" s="204">
        <v>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0.0065300000000000002</v>
      </c>
      <c r="R201" s="196">
        <f>Q201*H201</f>
        <v>0.0065300000000000002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529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5087</v>
      </c>
    </row>
    <row r="202" s="2" customFormat="1" ht="24.15" customHeight="1">
      <c r="A202" s="34"/>
      <c r="B202" s="185"/>
      <c r="C202" s="186" t="s">
        <v>1236</v>
      </c>
      <c r="D202" s="186" t="s">
        <v>319</v>
      </c>
      <c r="E202" s="187" t="s">
        <v>5088</v>
      </c>
      <c r="F202" s="188" t="s">
        <v>5089</v>
      </c>
      <c r="G202" s="189" t="s">
        <v>652</v>
      </c>
      <c r="H202" s="223"/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372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5090</v>
      </c>
    </row>
    <row r="203" s="12" customFormat="1" ht="25.92" customHeight="1">
      <c r="A203" s="12"/>
      <c r="B203" s="172"/>
      <c r="C203" s="12"/>
      <c r="D203" s="173" t="s">
        <v>74</v>
      </c>
      <c r="E203" s="174" t="s">
        <v>889</v>
      </c>
      <c r="F203" s="174" t="s">
        <v>890</v>
      </c>
      <c r="G203" s="12"/>
      <c r="H203" s="12"/>
      <c r="I203" s="175"/>
      <c r="J203" s="176">
        <f>BK203</f>
        <v>0</v>
      </c>
      <c r="K203" s="12"/>
      <c r="L203" s="172"/>
      <c r="M203" s="177"/>
      <c r="N203" s="178"/>
      <c r="O203" s="178"/>
      <c r="P203" s="179">
        <f>SUM(P204:P206)</f>
        <v>0</v>
      </c>
      <c r="Q203" s="178"/>
      <c r="R203" s="179">
        <f>SUM(R204:R206)</f>
        <v>0</v>
      </c>
      <c r="S203" s="178"/>
      <c r="T203" s="180">
        <f>SUM(T204:T206)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3" t="s">
        <v>259</v>
      </c>
      <c r="AT203" s="181" t="s">
        <v>74</v>
      </c>
      <c r="AU203" s="181" t="s">
        <v>75</v>
      </c>
      <c r="AY203" s="173" t="s">
        <v>317</v>
      </c>
      <c r="BK203" s="182">
        <f>SUM(BK204:BK206)</f>
        <v>0</v>
      </c>
    </row>
    <row r="204" s="2" customFormat="1" ht="24.15" customHeight="1">
      <c r="A204" s="34"/>
      <c r="B204" s="185"/>
      <c r="C204" s="186" t="s">
        <v>1240</v>
      </c>
      <c r="D204" s="186" t="s">
        <v>319</v>
      </c>
      <c r="E204" s="187" t="s">
        <v>5091</v>
      </c>
      <c r="F204" s="188" t="s">
        <v>5092</v>
      </c>
      <c r="G204" s="189" t="s">
        <v>599</v>
      </c>
      <c r="H204" s="190">
        <v>8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894</v>
      </c>
      <c r="AT204" s="198" t="s">
        <v>319</v>
      </c>
      <c r="AU204" s="198" t="s">
        <v>82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894</v>
      </c>
      <c r="BM204" s="198" t="s">
        <v>5093</v>
      </c>
    </row>
    <row r="205" s="2" customFormat="1" ht="16.5" customHeight="1">
      <c r="A205" s="34"/>
      <c r="B205" s="185"/>
      <c r="C205" s="186" t="s">
        <v>1244</v>
      </c>
      <c r="D205" s="186" t="s">
        <v>319</v>
      </c>
      <c r="E205" s="187" t="s">
        <v>5094</v>
      </c>
      <c r="F205" s="188" t="s">
        <v>5095</v>
      </c>
      <c r="G205" s="189" t="s">
        <v>599</v>
      </c>
      <c r="H205" s="190">
        <v>72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894</v>
      </c>
      <c r="AT205" s="198" t="s">
        <v>319</v>
      </c>
      <c r="AU205" s="198" t="s">
        <v>82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894</v>
      </c>
      <c r="BM205" s="198" t="s">
        <v>5096</v>
      </c>
    </row>
    <row r="206" s="2" customFormat="1" ht="16.5" customHeight="1">
      <c r="A206" s="34"/>
      <c r="B206" s="185"/>
      <c r="C206" s="186" t="s">
        <v>453</v>
      </c>
      <c r="D206" s="186" t="s">
        <v>319</v>
      </c>
      <c r="E206" s="187" t="s">
        <v>5097</v>
      </c>
      <c r="F206" s="188" t="s">
        <v>5098</v>
      </c>
      <c r="G206" s="189" t="s">
        <v>599</v>
      </c>
      <c r="H206" s="190">
        <v>4</v>
      </c>
      <c r="I206" s="191"/>
      <c r="J206" s="192">
        <f>ROUND(I206*H206,2)</f>
        <v>0</v>
      </c>
      <c r="K206" s="193"/>
      <c r="L206" s="35"/>
      <c r="M206" s="211" t="s">
        <v>1</v>
      </c>
      <c r="N206" s="212" t="s">
        <v>41</v>
      </c>
      <c r="O206" s="213"/>
      <c r="P206" s="214">
        <f>O206*H206</f>
        <v>0</v>
      </c>
      <c r="Q206" s="214">
        <v>0</v>
      </c>
      <c r="R206" s="214">
        <f>Q206*H206</f>
        <v>0</v>
      </c>
      <c r="S206" s="214">
        <v>0</v>
      </c>
      <c r="T206" s="21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894</v>
      </c>
      <c r="AT206" s="198" t="s">
        <v>319</v>
      </c>
      <c r="AU206" s="198" t="s">
        <v>82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894</v>
      </c>
      <c r="BM206" s="198" t="s">
        <v>5099</v>
      </c>
    </row>
    <row r="207" s="2" customFormat="1" ht="6.96" customHeight="1">
      <c r="A207" s="34"/>
      <c r="B207" s="61"/>
      <c r="C207" s="62"/>
      <c r="D207" s="62"/>
      <c r="E207" s="62"/>
      <c r="F207" s="62"/>
      <c r="G207" s="62"/>
      <c r="H207" s="62"/>
      <c r="I207" s="62"/>
      <c r="J207" s="62"/>
      <c r="K207" s="62"/>
      <c r="L207" s="35"/>
      <c r="M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</row>
  </sheetData>
  <autoFilter ref="C130:K20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5100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ROUND((SUM(BE127:BE179)),  2)</f>
        <v>0</v>
      </c>
      <c r="G37" s="138"/>
      <c r="H37" s="138"/>
      <c r="I37" s="139">
        <v>0.20000000000000001</v>
      </c>
      <c r="J37" s="137">
        <f>ROUND(((SUM(BE127:BE179))*I37),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ROUND((SUM(BF127:BF179)),  2)</f>
        <v>0</v>
      </c>
      <c r="G38" s="138"/>
      <c r="H38" s="138"/>
      <c r="I38" s="139">
        <v>0.20000000000000001</v>
      </c>
      <c r="J38" s="137">
        <f>ROUND(((SUM(BF127:BF179))*I38),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ROUND((SUM(BG127:BG179)),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ROUND((SUM(BH127:BH179)),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ROUND((SUM(BI127:BI179)),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4178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5101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5102</v>
      </c>
      <c r="E102" s="155"/>
      <c r="F102" s="155"/>
      <c r="G102" s="155"/>
      <c r="H102" s="155"/>
      <c r="I102" s="155"/>
      <c r="J102" s="156">
        <f>J166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5103</v>
      </c>
      <c r="E103" s="155"/>
      <c r="F103" s="155"/>
      <c r="G103" s="155"/>
      <c r="H103" s="155"/>
      <c r="I103" s="155"/>
      <c r="J103" s="156">
        <f>J172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303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Archeoskanzen Bojná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287</v>
      </c>
      <c r="L114" s="18"/>
    </row>
    <row r="115" s="1" customFormat="1" ht="16.5" customHeight="1">
      <c r="B115" s="18"/>
      <c r="E115" s="131" t="s">
        <v>4177</v>
      </c>
      <c r="F115" s="1"/>
      <c r="G115" s="1"/>
      <c r="H115" s="1"/>
      <c r="L115" s="18"/>
    </row>
    <row r="116" s="1" customFormat="1" ht="12" customHeight="1">
      <c r="B116" s="18"/>
      <c r="C116" s="28" t="s">
        <v>289</v>
      </c>
      <c r="L116" s="18"/>
    </row>
    <row r="117" s="2" customFormat="1" ht="16.5" customHeight="1">
      <c r="A117" s="34"/>
      <c r="B117" s="35"/>
      <c r="C117" s="34"/>
      <c r="D117" s="34"/>
      <c r="E117" s="132" t="s">
        <v>4178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291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E13</f>
        <v>SO-5.1.1_VZT - Vzduchotechnika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F16</f>
        <v>okrajová časť obce Bojná</v>
      </c>
      <c r="G121" s="34"/>
      <c r="H121" s="34"/>
      <c r="I121" s="28" t="s">
        <v>21</v>
      </c>
      <c r="J121" s="70" t="str">
        <f>IF(J16="","",J16)</f>
        <v>19. 6. 2024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23</v>
      </c>
      <c r="D123" s="34"/>
      <c r="E123" s="34"/>
      <c r="F123" s="23" t="str">
        <f>E19</f>
        <v>Obec Bojná, 201 Bojná, 956 01 Bojná</v>
      </c>
      <c r="G123" s="34"/>
      <c r="H123" s="34"/>
      <c r="I123" s="28" t="s">
        <v>29</v>
      </c>
      <c r="J123" s="32" t="str">
        <f>E25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27</v>
      </c>
      <c r="D124" s="34"/>
      <c r="E124" s="34"/>
      <c r="F124" s="23" t="str">
        <f>IF(E22="","",E22)</f>
        <v>Vyplň údaj</v>
      </c>
      <c r="G124" s="34"/>
      <c r="H124" s="34"/>
      <c r="I124" s="28" t="s">
        <v>32</v>
      </c>
      <c r="J124" s="32" t="str">
        <f>E28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304</v>
      </c>
      <c r="D126" s="164" t="s">
        <v>60</v>
      </c>
      <c r="E126" s="164" t="s">
        <v>56</v>
      </c>
      <c r="F126" s="164" t="s">
        <v>57</v>
      </c>
      <c r="G126" s="164" t="s">
        <v>305</v>
      </c>
      <c r="H126" s="164" t="s">
        <v>306</v>
      </c>
      <c r="I126" s="164" t="s">
        <v>307</v>
      </c>
      <c r="J126" s="165" t="s">
        <v>295</v>
      </c>
      <c r="K126" s="166" t="s">
        <v>308</v>
      </c>
      <c r="L126" s="167"/>
      <c r="M126" s="87" t="s">
        <v>1</v>
      </c>
      <c r="N126" s="88" t="s">
        <v>39</v>
      </c>
      <c r="O126" s="88" t="s">
        <v>309</v>
      </c>
      <c r="P126" s="88" t="s">
        <v>310</v>
      </c>
      <c r="Q126" s="88" t="s">
        <v>311</v>
      </c>
      <c r="R126" s="88" t="s">
        <v>312</v>
      </c>
      <c r="S126" s="88" t="s">
        <v>313</v>
      </c>
      <c r="T126" s="89" t="s">
        <v>314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296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P128+P166+P172</f>
        <v>0</v>
      </c>
      <c r="Q127" s="91"/>
      <c r="R127" s="169">
        <f>R128+R166+R172</f>
        <v>0</v>
      </c>
      <c r="S127" s="91"/>
      <c r="T127" s="170">
        <f>T128+T166+T172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297</v>
      </c>
      <c r="BK127" s="171">
        <f>BK128+BK166+BK172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546</v>
      </c>
      <c r="F128" s="174" t="s">
        <v>5104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SUM(P129:P165)</f>
        <v>0</v>
      </c>
      <c r="Q128" s="178"/>
      <c r="R128" s="179">
        <f>SUM(R129:R165)</f>
        <v>0</v>
      </c>
      <c r="S128" s="178"/>
      <c r="T128" s="180">
        <f>SUM(T129:T165)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317</v>
      </c>
      <c r="BK128" s="182">
        <f>SUM(BK129:BK165)</f>
        <v>0</v>
      </c>
    </row>
    <row r="129" s="2" customFormat="1" ht="55.5" customHeight="1">
      <c r="A129" s="34"/>
      <c r="B129" s="185"/>
      <c r="C129" s="200" t="s">
        <v>82</v>
      </c>
      <c r="D129" s="200" t="s">
        <v>353</v>
      </c>
      <c r="E129" s="201" t="s">
        <v>5105</v>
      </c>
      <c r="F129" s="202" t="s">
        <v>5106</v>
      </c>
      <c r="G129" s="203" t="s">
        <v>433</v>
      </c>
      <c r="H129" s="204">
        <v>1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5107</v>
      </c>
    </row>
    <row r="130" s="2" customFormat="1" ht="16.5" customHeight="1">
      <c r="A130" s="34"/>
      <c r="B130" s="185"/>
      <c r="C130" s="200" t="s">
        <v>87</v>
      </c>
      <c r="D130" s="200" t="s">
        <v>353</v>
      </c>
      <c r="E130" s="201" t="s">
        <v>5108</v>
      </c>
      <c r="F130" s="202" t="s">
        <v>5109</v>
      </c>
      <c r="G130" s="203" t="s">
        <v>433</v>
      </c>
      <c r="H130" s="204">
        <v>2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5110</v>
      </c>
    </row>
    <row r="131" s="2" customFormat="1" ht="16.5" customHeight="1">
      <c r="A131" s="34"/>
      <c r="B131" s="185"/>
      <c r="C131" s="200" t="s">
        <v>92</v>
      </c>
      <c r="D131" s="200" t="s">
        <v>353</v>
      </c>
      <c r="E131" s="201" t="s">
        <v>5111</v>
      </c>
      <c r="F131" s="202" t="s">
        <v>5112</v>
      </c>
      <c r="G131" s="203" t="s">
        <v>433</v>
      </c>
      <c r="H131" s="204">
        <v>4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5113</v>
      </c>
    </row>
    <row r="132" s="2" customFormat="1">
      <c r="A132" s="34"/>
      <c r="B132" s="35"/>
      <c r="C132" s="34"/>
      <c r="D132" s="216" t="s">
        <v>484</v>
      </c>
      <c r="E132" s="34"/>
      <c r="F132" s="217" t="s">
        <v>5114</v>
      </c>
      <c r="G132" s="34"/>
      <c r="H132" s="34"/>
      <c r="I132" s="218"/>
      <c r="J132" s="34"/>
      <c r="K132" s="34"/>
      <c r="L132" s="35"/>
      <c r="M132" s="219"/>
      <c r="N132" s="220"/>
      <c r="O132" s="78"/>
      <c r="P132" s="78"/>
      <c r="Q132" s="78"/>
      <c r="R132" s="78"/>
      <c r="S132" s="78"/>
      <c r="T132" s="79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484</v>
      </c>
      <c r="AU132" s="15" t="s">
        <v>82</v>
      </c>
    </row>
    <row r="133" s="2" customFormat="1" ht="24.15" customHeight="1">
      <c r="A133" s="34"/>
      <c r="B133" s="185"/>
      <c r="C133" s="200" t="s">
        <v>259</v>
      </c>
      <c r="D133" s="200" t="s">
        <v>353</v>
      </c>
      <c r="E133" s="201" t="s">
        <v>5115</v>
      </c>
      <c r="F133" s="202" t="s">
        <v>5116</v>
      </c>
      <c r="G133" s="203" t="s">
        <v>433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5117</v>
      </c>
    </row>
    <row r="134" s="2" customFormat="1" ht="24.15" customHeight="1">
      <c r="A134" s="34"/>
      <c r="B134" s="185"/>
      <c r="C134" s="200" t="s">
        <v>262</v>
      </c>
      <c r="D134" s="200" t="s">
        <v>353</v>
      </c>
      <c r="E134" s="201" t="s">
        <v>5118</v>
      </c>
      <c r="F134" s="202" t="s">
        <v>5119</v>
      </c>
      <c r="G134" s="203" t="s">
        <v>433</v>
      </c>
      <c r="H134" s="204">
        <v>3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5120</v>
      </c>
    </row>
    <row r="135" s="2" customFormat="1" ht="24.15" customHeight="1">
      <c r="A135" s="34"/>
      <c r="B135" s="185"/>
      <c r="C135" s="200" t="s">
        <v>265</v>
      </c>
      <c r="D135" s="200" t="s">
        <v>353</v>
      </c>
      <c r="E135" s="201" t="s">
        <v>5121</v>
      </c>
      <c r="F135" s="202" t="s">
        <v>5122</v>
      </c>
      <c r="G135" s="203" t="s">
        <v>433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5123</v>
      </c>
    </row>
    <row r="136" s="2" customFormat="1" ht="24.15" customHeight="1">
      <c r="A136" s="34"/>
      <c r="B136" s="185"/>
      <c r="C136" s="200" t="s">
        <v>268</v>
      </c>
      <c r="D136" s="200" t="s">
        <v>353</v>
      </c>
      <c r="E136" s="201" t="s">
        <v>5124</v>
      </c>
      <c r="F136" s="202" t="s">
        <v>5125</v>
      </c>
      <c r="G136" s="203" t="s">
        <v>433</v>
      </c>
      <c r="H136" s="204">
        <v>1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5126</v>
      </c>
    </row>
    <row r="137" s="2" customFormat="1" ht="16.5" customHeight="1">
      <c r="A137" s="34"/>
      <c r="B137" s="185"/>
      <c r="C137" s="200" t="s">
        <v>271</v>
      </c>
      <c r="D137" s="200" t="s">
        <v>353</v>
      </c>
      <c r="E137" s="201" t="s">
        <v>5127</v>
      </c>
      <c r="F137" s="202" t="s">
        <v>5128</v>
      </c>
      <c r="G137" s="203" t="s">
        <v>433</v>
      </c>
      <c r="H137" s="204">
        <v>2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5129</v>
      </c>
    </row>
    <row r="138" s="2" customFormat="1" ht="16.5" customHeight="1">
      <c r="A138" s="34"/>
      <c r="B138" s="185"/>
      <c r="C138" s="200" t="s">
        <v>274</v>
      </c>
      <c r="D138" s="200" t="s">
        <v>353</v>
      </c>
      <c r="E138" s="201" t="s">
        <v>5130</v>
      </c>
      <c r="F138" s="202" t="s">
        <v>5131</v>
      </c>
      <c r="G138" s="203" t="s">
        <v>433</v>
      </c>
      <c r="H138" s="204">
        <v>2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5132</v>
      </c>
    </row>
    <row r="139" s="2" customFormat="1" ht="16.5" customHeight="1">
      <c r="A139" s="34"/>
      <c r="B139" s="185"/>
      <c r="C139" s="200" t="s">
        <v>277</v>
      </c>
      <c r="D139" s="200" t="s">
        <v>353</v>
      </c>
      <c r="E139" s="201" t="s">
        <v>5133</v>
      </c>
      <c r="F139" s="202" t="s">
        <v>5134</v>
      </c>
      <c r="G139" s="203" t="s">
        <v>433</v>
      </c>
      <c r="H139" s="204">
        <v>1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5135</v>
      </c>
    </row>
    <row r="140" s="2" customFormat="1" ht="16.5" customHeight="1">
      <c r="A140" s="34"/>
      <c r="B140" s="185"/>
      <c r="C140" s="200" t="s">
        <v>280</v>
      </c>
      <c r="D140" s="200" t="s">
        <v>353</v>
      </c>
      <c r="E140" s="201" t="s">
        <v>5136</v>
      </c>
      <c r="F140" s="202" t="s">
        <v>5137</v>
      </c>
      <c r="G140" s="203" t="s">
        <v>433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5138</v>
      </c>
    </row>
    <row r="141" s="2" customFormat="1" ht="16.5" customHeight="1">
      <c r="A141" s="34"/>
      <c r="B141" s="185"/>
      <c r="C141" s="200" t="s">
        <v>358</v>
      </c>
      <c r="D141" s="200" t="s">
        <v>353</v>
      </c>
      <c r="E141" s="201" t="s">
        <v>5139</v>
      </c>
      <c r="F141" s="202" t="s">
        <v>5140</v>
      </c>
      <c r="G141" s="203" t="s">
        <v>1</v>
      </c>
      <c r="H141" s="204">
        <v>0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5141</v>
      </c>
    </row>
    <row r="142" s="2" customFormat="1" ht="24.9" customHeight="1">
      <c r="A142" s="34"/>
      <c r="B142" s="185"/>
      <c r="C142" s="200" t="s">
        <v>362</v>
      </c>
      <c r="D142" s="200" t="s">
        <v>353</v>
      </c>
      <c r="E142" s="201" t="s">
        <v>5142</v>
      </c>
      <c r="F142" s="202" t="s">
        <v>5143</v>
      </c>
      <c r="G142" s="203" t="s">
        <v>3434</v>
      </c>
      <c r="H142" s="204">
        <v>4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5144</v>
      </c>
    </row>
    <row r="143" s="2" customFormat="1" ht="24.9" customHeight="1">
      <c r="A143" s="34"/>
      <c r="B143" s="185"/>
      <c r="C143" s="200" t="s">
        <v>364</v>
      </c>
      <c r="D143" s="200" t="s">
        <v>353</v>
      </c>
      <c r="E143" s="201" t="s">
        <v>5145</v>
      </c>
      <c r="F143" s="202" t="s">
        <v>5146</v>
      </c>
      <c r="G143" s="203" t="s">
        <v>3434</v>
      </c>
      <c r="H143" s="204">
        <v>4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5147</v>
      </c>
    </row>
    <row r="144" s="2" customFormat="1" ht="24.9" customHeight="1">
      <c r="A144" s="34"/>
      <c r="B144" s="185"/>
      <c r="C144" s="200" t="s">
        <v>368</v>
      </c>
      <c r="D144" s="200" t="s">
        <v>353</v>
      </c>
      <c r="E144" s="201" t="s">
        <v>5148</v>
      </c>
      <c r="F144" s="202" t="s">
        <v>5149</v>
      </c>
      <c r="G144" s="203" t="s">
        <v>3434</v>
      </c>
      <c r="H144" s="204">
        <v>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5150</v>
      </c>
    </row>
    <row r="145" s="2" customFormat="1" ht="24.9" customHeight="1">
      <c r="A145" s="34"/>
      <c r="B145" s="185"/>
      <c r="C145" s="200" t="s">
        <v>372</v>
      </c>
      <c r="D145" s="200" t="s">
        <v>353</v>
      </c>
      <c r="E145" s="201" t="s">
        <v>5151</v>
      </c>
      <c r="F145" s="202" t="s">
        <v>5152</v>
      </c>
      <c r="G145" s="203" t="s">
        <v>3434</v>
      </c>
      <c r="H145" s="204">
        <v>50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5153</v>
      </c>
    </row>
    <row r="146" s="2" customFormat="1" ht="24.9" customHeight="1">
      <c r="A146" s="34"/>
      <c r="B146" s="185"/>
      <c r="C146" s="200" t="s">
        <v>377</v>
      </c>
      <c r="D146" s="200" t="s">
        <v>353</v>
      </c>
      <c r="E146" s="201" t="s">
        <v>5154</v>
      </c>
      <c r="F146" s="202" t="s">
        <v>5155</v>
      </c>
      <c r="G146" s="203" t="s">
        <v>3434</v>
      </c>
      <c r="H146" s="204">
        <v>2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5156</v>
      </c>
    </row>
    <row r="147" s="2" customFormat="1" ht="16.5" customHeight="1">
      <c r="A147" s="34"/>
      <c r="B147" s="185"/>
      <c r="C147" s="200" t="s">
        <v>383</v>
      </c>
      <c r="D147" s="200" t="s">
        <v>353</v>
      </c>
      <c r="E147" s="201" t="s">
        <v>5157</v>
      </c>
      <c r="F147" s="202" t="s">
        <v>5158</v>
      </c>
      <c r="G147" s="203" t="s">
        <v>1</v>
      </c>
      <c r="H147" s="204">
        <v>0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5159</v>
      </c>
    </row>
    <row r="148" s="2" customFormat="1" ht="24.9" customHeight="1">
      <c r="A148" s="34"/>
      <c r="B148" s="185"/>
      <c r="C148" s="200" t="s">
        <v>385</v>
      </c>
      <c r="D148" s="200" t="s">
        <v>353</v>
      </c>
      <c r="E148" s="201" t="s">
        <v>5160</v>
      </c>
      <c r="F148" s="202" t="s">
        <v>5161</v>
      </c>
      <c r="G148" s="203" t="s">
        <v>3434</v>
      </c>
      <c r="H148" s="204">
        <v>30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5162</v>
      </c>
    </row>
    <row r="149" s="2" customFormat="1" ht="24.9" customHeight="1">
      <c r="A149" s="34"/>
      <c r="B149" s="185"/>
      <c r="C149" s="200" t="s">
        <v>7</v>
      </c>
      <c r="D149" s="200" t="s">
        <v>353</v>
      </c>
      <c r="E149" s="201" t="s">
        <v>5163</v>
      </c>
      <c r="F149" s="202" t="s">
        <v>5164</v>
      </c>
      <c r="G149" s="203" t="s">
        <v>3434</v>
      </c>
      <c r="H149" s="204">
        <v>16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5165</v>
      </c>
    </row>
    <row r="150" s="2" customFormat="1" ht="24.9" customHeight="1">
      <c r="A150" s="34"/>
      <c r="B150" s="185"/>
      <c r="C150" s="200" t="s">
        <v>388</v>
      </c>
      <c r="D150" s="200" t="s">
        <v>353</v>
      </c>
      <c r="E150" s="201" t="s">
        <v>5166</v>
      </c>
      <c r="F150" s="202" t="s">
        <v>5167</v>
      </c>
      <c r="G150" s="203" t="s">
        <v>3434</v>
      </c>
      <c r="H150" s="204">
        <v>16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5168</v>
      </c>
    </row>
    <row r="151" s="2" customFormat="1" ht="24.9" customHeight="1">
      <c r="A151" s="34"/>
      <c r="B151" s="185"/>
      <c r="C151" s="200" t="s">
        <v>392</v>
      </c>
      <c r="D151" s="200" t="s">
        <v>353</v>
      </c>
      <c r="E151" s="201" t="s">
        <v>5169</v>
      </c>
      <c r="F151" s="202" t="s">
        <v>5170</v>
      </c>
      <c r="G151" s="203" t="s">
        <v>3434</v>
      </c>
      <c r="H151" s="204">
        <v>16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5171</v>
      </c>
    </row>
    <row r="152" s="2" customFormat="1" ht="24.9" customHeight="1">
      <c r="A152" s="34"/>
      <c r="B152" s="185"/>
      <c r="C152" s="200" t="s">
        <v>396</v>
      </c>
      <c r="D152" s="200" t="s">
        <v>353</v>
      </c>
      <c r="E152" s="201" t="s">
        <v>5172</v>
      </c>
      <c r="F152" s="202" t="s">
        <v>5173</v>
      </c>
      <c r="G152" s="203" t="s">
        <v>3434</v>
      </c>
      <c r="H152" s="204">
        <v>20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5174</v>
      </c>
    </row>
    <row r="153" s="2" customFormat="1" ht="24.9" customHeight="1">
      <c r="A153" s="34"/>
      <c r="B153" s="185"/>
      <c r="C153" s="200" t="s">
        <v>398</v>
      </c>
      <c r="D153" s="200" t="s">
        <v>353</v>
      </c>
      <c r="E153" s="201" t="s">
        <v>5175</v>
      </c>
      <c r="F153" s="202" t="s">
        <v>5176</v>
      </c>
      <c r="G153" s="203" t="s">
        <v>3434</v>
      </c>
      <c r="H153" s="204">
        <v>20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5177</v>
      </c>
    </row>
    <row r="154" s="2" customFormat="1" ht="24.15" customHeight="1">
      <c r="A154" s="34"/>
      <c r="B154" s="185"/>
      <c r="C154" s="200" t="s">
        <v>402</v>
      </c>
      <c r="D154" s="200" t="s">
        <v>353</v>
      </c>
      <c r="E154" s="201" t="s">
        <v>5178</v>
      </c>
      <c r="F154" s="202" t="s">
        <v>5179</v>
      </c>
      <c r="G154" s="203" t="s">
        <v>433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5180</v>
      </c>
    </row>
    <row r="155" s="2" customFormat="1" ht="24.15" customHeight="1">
      <c r="A155" s="34"/>
      <c r="B155" s="185"/>
      <c r="C155" s="200" t="s">
        <v>408</v>
      </c>
      <c r="D155" s="200" t="s">
        <v>353</v>
      </c>
      <c r="E155" s="201" t="s">
        <v>5181</v>
      </c>
      <c r="F155" s="202" t="s">
        <v>5182</v>
      </c>
      <c r="G155" s="203" t="s">
        <v>433</v>
      </c>
      <c r="H155" s="204">
        <v>12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5183</v>
      </c>
    </row>
    <row r="156" s="2" customFormat="1" ht="24.15" customHeight="1">
      <c r="A156" s="34"/>
      <c r="B156" s="185"/>
      <c r="C156" s="200" t="s">
        <v>410</v>
      </c>
      <c r="D156" s="200" t="s">
        <v>353</v>
      </c>
      <c r="E156" s="201" t="s">
        <v>5184</v>
      </c>
      <c r="F156" s="202" t="s">
        <v>5185</v>
      </c>
      <c r="G156" s="203" t="s">
        <v>433</v>
      </c>
      <c r="H156" s="204">
        <v>2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271</v>
      </c>
      <c r="AT156" s="198" t="s">
        <v>353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5186</v>
      </c>
    </row>
    <row r="157" s="2" customFormat="1" ht="24.15" customHeight="1">
      <c r="A157" s="34"/>
      <c r="B157" s="185"/>
      <c r="C157" s="200" t="s">
        <v>412</v>
      </c>
      <c r="D157" s="200" t="s">
        <v>353</v>
      </c>
      <c r="E157" s="201" t="s">
        <v>5187</v>
      </c>
      <c r="F157" s="202" t="s">
        <v>5188</v>
      </c>
      <c r="G157" s="203" t="s">
        <v>433</v>
      </c>
      <c r="H157" s="204">
        <v>2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5189</v>
      </c>
    </row>
    <row r="158" s="2" customFormat="1" ht="16.5" customHeight="1">
      <c r="A158" s="34"/>
      <c r="B158" s="185"/>
      <c r="C158" s="200" t="s">
        <v>414</v>
      </c>
      <c r="D158" s="200" t="s">
        <v>353</v>
      </c>
      <c r="E158" s="201" t="s">
        <v>5190</v>
      </c>
      <c r="F158" s="202" t="s">
        <v>5191</v>
      </c>
      <c r="G158" s="203" t="s">
        <v>433</v>
      </c>
      <c r="H158" s="204">
        <v>2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5192</v>
      </c>
    </row>
    <row r="159" s="2" customFormat="1" ht="16.5" customHeight="1">
      <c r="A159" s="34"/>
      <c r="B159" s="185"/>
      <c r="C159" s="200" t="s">
        <v>416</v>
      </c>
      <c r="D159" s="200" t="s">
        <v>353</v>
      </c>
      <c r="E159" s="201" t="s">
        <v>5193</v>
      </c>
      <c r="F159" s="202" t="s">
        <v>5194</v>
      </c>
      <c r="G159" s="203" t="s">
        <v>433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5195</v>
      </c>
    </row>
    <row r="160" s="2" customFormat="1" ht="21.75" customHeight="1">
      <c r="A160" s="34"/>
      <c r="B160" s="185"/>
      <c r="C160" s="200" t="s">
        <v>418</v>
      </c>
      <c r="D160" s="200" t="s">
        <v>353</v>
      </c>
      <c r="E160" s="201" t="s">
        <v>5196</v>
      </c>
      <c r="F160" s="202" t="s">
        <v>5197</v>
      </c>
      <c r="G160" s="203" t="s">
        <v>433</v>
      </c>
      <c r="H160" s="204">
        <v>14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5198</v>
      </c>
    </row>
    <row r="161" s="2" customFormat="1" ht="16.5" customHeight="1">
      <c r="A161" s="34"/>
      <c r="B161" s="185"/>
      <c r="C161" s="200" t="s">
        <v>529</v>
      </c>
      <c r="D161" s="200" t="s">
        <v>353</v>
      </c>
      <c r="E161" s="201" t="s">
        <v>5199</v>
      </c>
      <c r="F161" s="202" t="s">
        <v>5200</v>
      </c>
      <c r="G161" s="203" t="s">
        <v>440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5201</v>
      </c>
    </row>
    <row r="162" s="2" customFormat="1" ht="16.5" customHeight="1">
      <c r="A162" s="34"/>
      <c r="B162" s="185"/>
      <c r="C162" s="200" t="s">
        <v>780</v>
      </c>
      <c r="D162" s="200" t="s">
        <v>353</v>
      </c>
      <c r="E162" s="201" t="s">
        <v>5202</v>
      </c>
      <c r="F162" s="202" t="s">
        <v>5203</v>
      </c>
      <c r="G162" s="203" t="s">
        <v>375</v>
      </c>
      <c r="H162" s="204">
        <v>80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5204</v>
      </c>
    </row>
    <row r="163" s="2" customFormat="1" ht="16.5" customHeight="1">
      <c r="A163" s="34"/>
      <c r="B163" s="185"/>
      <c r="C163" s="200" t="s">
        <v>784</v>
      </c>
      <c r="D163" s="200" t="s">
        <v>353</v>
      </c>
      <c r="E163" s="201" t="s">
        <v>5205</v>
      </c>
      <c r="F163" s="202" t="s">
        <v>5206</v>
      </c>
      <c r="G163" s="203" t="s">
        <v>1711</v>
      </c>
      <c r="H163" s="204">
        <v>4.242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5207</v>
      </c>
    </row>
    <row r="164" s="2" customFormat="1" ht="16.5" customHeight="1">
      <c r="A164" s="34"/>
      <c r="B164" s="185"/>
      <c r="C164" s="200" t="s">
        <v>788</v>
      </c>
      <c r="D164" s="200" t="s">
        <v>353</v>
      </c>
      <c r="E164" s="201" t="s">
        <v>5208</v>
      </c>
      <c r="F164" s="202" t="s">
        <v>5209</v>
      </c>
      <c r="G164" s="203" t="s">
        <v>1711</v>
      </c>
      <c r="H164" s="204">
        <v>4.242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271</v>
      </c>
      <c r="AT164" s="198" t="s">
        <v>353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5210</v>
      </c>
    </row>
    <row r="165" s="2" customFormat="1" ht="16.5" customHeight="1">
      <c r="A165" s="34"/>
      <c r="B165" s="185"/>
      <c r="C165" s="200" t="s">
        <v>792</v>
      </c>
      <c r="D165" s="200" t="s">
        <v>353</v>
      </c>
      <c r="E165" s="201" t="s">
        <v>5211</v>
      </c>
      <c r="F165" s="202" t="s">
        <v>5212</v>
      </c>
      <c r="G165" s="203" t="s">
        <v>375</v>
      </c>
      <c r="H165" s="204">
        <v>140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5213</v>
      </c>
    </row>
    <row r="166" s="12" customFormat="1" ht="25.92" customHeight="1">
      <c r="A166" s="12"/>
      <c r="B166" s="172"/>
      <c r="C166" s="12"/>
      <c r="D166" s="173" t="s">
        <v>74</v>
      </c>
      <c r="E166" s="174" t="s">
        <v>601</v>
      </c>
      <c r="F166" s="174" t="s">
        <v>5214</v>
      </c>
      <c r="G166" s="12"/>
      <c r="H166" s="12"/>
      <c r="I166" s="175"/>
      <c r="J166" s="176">
        <f>BK166</f>
        <v>0</v>
      </c>
      <c r="K166" s="12"/>
      <c r="L166" s="172"/>
      <c r="M166" s="177"/>
      <c r="N166" s="178"/>
      <c r="O166" s="178"/>
      <c r="P166" s="179">
        <f>SUM(P167:P171)</f>
        <v>0</v>
      </c>
      <c r="Q166" s="178"/>
      <c r="R166" s="179">
        <f>SUM(R167:R171)</f>
        <v>0</v>
      </c>
      <c r="S166" s="178"/>
      <c r="T166" s="180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82</v>
      </c>
      <c r="AT166" s="181" t="s">
        <v>74</v>
      </c>
      <c r="AU166" s="181" t="s">
        <v>75</v>
      </c>
      <c r="AY166" s="173" t="s">
        <v>317</v>
      </c>
      <c r="BK166" s="182">
        <f>SUM(BK167:BK171)</f>
        <v>0</v>
      </c>
    </row>
    <row r="167" s="2" customFormat="1" ht="55.5" customHeight="1">
      <c r="A167" s="34"/>
      <c r="B167" s="185"/>
      <c r="C167" s="200" t="s">
        <v>796</v>
      </c>
      <c r="D167" s="200" t="s">
        <v>353</v>
      </c>
      <c r="E167" s="201" t="s">
        <v>5215</v>
      </c>
      <c r="F167" s="202" t="s">
        <v>5216</v>
      </c>
      <c r="G167" s="203" t="s">
        <v>433</v>
      </c>
      <c r="H167" s="204">
        <v>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5217</v>
      </c>
    </row>
    <row r="168" s="2" customFormat="1" ht="66.75" customHeight="1">
      <c r="A168" s="34"/>
      <c r="B168" s="185"/>
      <c r="C168" s="200" t="s">
        <v>800</v>
      </c>
      <c r="D168" s="200" t="s">
        <v>353</v>
      </c>
      <c r="E168" s="201" t="s">
        <v>5218</v>
      </c>
      <c r="F168" s="202" t="s">
        <v>5219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5220</v>
      </c>
    </row>
    <row r="169" s="2" customFormat="1" ht="49.05" customHeight="1">
      <c r="A169" s="34"/>
      <c r="B169" s="185"/>
      <c r="C169" s="200" t="s">
        <v>804</v>
      </c>
      <c r="D169" s="200" t="s">
        <v>353</v>
      </c>
      <c r="E169" s="201" t="s">
        <v>5221</v>
      </c>
      <c r="F169" s="202" t="s">
        <v>5222</v>
      </c>
      <c r="G169" s="203" t="s">
        <v>433</v>
      </c>
      <c r="H169" s="204">
        <v>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5223</v>
      </c>
    </row>
    <row r="170" s="2" customFormat="1" ht="44.25" customHeight="1">
      <c r="A170" s="34"/>
      <c r="B170" s="185"/>
      <c r="C170" s="200" t="s">
        <v>808</v>
      </c>
      <c r="D170" s="200" t="s">
        <v>353</v>
      </c>
      <c r="E170" s="201" t="s">
        <v>5224</v>
      </c>
      <c r="F170" s="202" t="s">
        <v>5225</v>
      </c>
      <c r="G170" s="203" t="s">
        <v>433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271</v>
      </c>
      <c r="AT170" s="198" t="s">
        <v>353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5226</v>
      </c>
    </row>
    <row r="171" s="2" customFormat="1" ht="16.5" customHeight="1">
      <c r="A171" s="34"/>
      <c r="B171" s="185"/>
      <c r="C171" s="200" t="s">
        <v>812</v>
      </c>
      <c r="D171" s="200" t="s">
        <v>353</v>
      </c>
      <c r="E171" s="201" t="s">
        <v>5227</v>
      </c>
      <c r="F171" s="202" t="s">
        <v>5200</v>
      </c>
      <c r="G171" s="203" t="s">
        <v>440</v>
      </c>
      <c r="H171" s="204">
        <v>1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5228</v>
      </c>
    </row>
    <row r="172" s="12" customFormat="1" ht="25.92" customHeight="1">
      <c r="A172" s="12"/>
      <c r="B172" s="172"/>
      <c r="C172" s="12"/>
      <c r="D172" s="173" t="s">
        <v>74</v>
      </c>
      <c r="E172" s="174" t="s">
        <v>594</v>
      </c>
      <c r="F172" s="174" t="s">
        <v>5229</v>
      </c>
      <c r="G172" s="12"/>
      <c r="H172" s="12"/>
      <c r="I172" s="175"/>
      <c r="J172" s="176">
        <f>BK172</f>
        <v>0</v>
      </c>
      <c r="K172" s="12"/>
      <c r="L172" s="172"/>
      <c r="M172" s="177"/>
      <c r="N172" s="178"/>
      <c r="O172" s="178"/>
      <c r="P172" s="179">
        <f>SUM(P173:P179)</f>
        <v>0</v>
      </c>
      <c r="Q172" s="178"/>
      <c r="R172" s="179">
        <f>SUM(R173:R179)</f>
        <v>0</v>
      </c>
      <c r="S172" s="178"/>
      <c r="T172" s="180">
        <f>SUM(T173:T179)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75</v>
      </c>
      <c r="AY172" s="173" t="s">
        <v>317</v>
      </c>
      <c r="BK172" s="182">
        <f>SUM(BK173:BK179)</f>
        <v>0</v>
      </c>
    </row>
    <row r="173" s="2" customFormat="1" ht="55.5" customHeight="1">
      <c r="A173" s="34"/>
      <c r="B173" s="185"/>
      <c r="C173" s="200" t="s">
        <v>816</v>
      </c>
      <c r="D173" s="200" t="s">
        <v>353</v>
      </c>
      <c r="E173" s="201" t="s">
        <v>5230</v>
      </c>
      <c r="F173" s="202" t="s">
        <v>5231</v>
      </c>
      <c r="G173" s="203" t="s">
        <v>433</v>
      </c>
      <c r="H173" s="204">
        <v>2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5232</v>
      </c>
    </row>
    <row r="174" s="2" customFormat="1" ht="21.75" customHeight="1">
      <c r="A174" s="34"/>
      <c r="B174" s="185"/>
      <c r="C174" s="200" t="s">
        <v>820</v>
      </c>
      <c r="D174" s="200" t="s">
        <v>353</v>
      </c>
      <c r="E174" s="201" t="s">
        <v>5233</v>
      </c>
      <c r="F174" s="202" t="s">
        <v>5197</v>
      </c>
      <c r="G174" s="203" t="s">
        <v>433</v>
      </c>
      <c r="H174" s="204">
        <v>2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271</v>
      </c>
      <c r="AT174" s="198" t="s">
        <v>353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5234</v>
      </c>
    </row>
    <row r="175" s="2" customFormat="1" ht="16.5" customHeight="1">
      <c r="A175" s="34"/>
      <c r="B175" s="185"/>
      <c r="C175" s="200" t="s">
        <v>824</v>
      </c>
      <c r="D175" s="200" t="s">
        <v>353</v>
      </c>
      <c r="E175" s="201" t="s">
        <v>5235</v>
      </c>
      <c r="F175" s="202" t="s">
        <v>5236</v>
      </c>
      <c r="G175" s="203" t="s">
        <v>1711</v>
      </c>
      <c r="H175" s="204">
        <v>0.20000000000000001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271</v>
      </c>
      <c r="AT175" s="198" t="s">
        <v>353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5237</v>
      </c>
    </row>
    <row r="176" s="2" customFormat="1" ht="37.8" customHeight="1">
      <c r="A176" s="34"/>
      <c r="B176" s="185"/>
      <c r="C176" s="200" t="s">
        <v>828</v>
      </c>
      <c r="D176" s="200" t="s">
        <v>353</v>
      </c>
      <c r="E176" s="201" t="s">
        <v>5238</v>
      </c>
      <c r="F176" s="202" t="s">
        <v>5239</v>
      </c>
      <c r="G176" s="203" t="s">
        <v>440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271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5240</v>
      </c>
    </row>
    <row r="177" s="2" customFormat="1" ht="16.5" customHeight="1">
      <c r="A177" s="34"/>
      <c r="B177" s="185"/>
      <c r="C177" s="200" t="s">
        <v>832</v>
      </c>
      <c r="D177" s="200" t="s">
        <v>353</v>
      </c>
      <c r="E177" s="201" t="s">
        <v>5241</v>
      </c>
      <c r="F177" s="202" t="s">
        <v>5242</v>
      </c>
      <c r="G177" s="203" t="s">
        <v>440</v>
      </c>
      <c r="H177" s="204">
        <v>1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271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5243</v>
      </c>
    </row>
    <row r="178" s="2" customFormat="1" ht="16.5" customHeight="1">
      <c r="A178" s="34"/>
      <c r="B178" s="185"/>
      <c r="C178" s="200" t="s">
        <v>836</v>
      </c>
      <c r="D178" s="200" t="s">
        <v>353</v>
      </c>
      <c r="E178" s="201" t="s">
        <v>5244</v>
      </c>
      <c r="F178" s="202" t="s">
        <v>5245</v>
      </c>
      <c r="G178" s="203" t="s">
        <v>440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271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5246</v>
      </c>
    </row>
    <row r="179" s="2" customFormat="1" ht="16.5" customHeight="1">
      <c r="A179" s="34"/>
      <c r="B179" s="185"/>
      <c r="C179" s="200" t="s">
        <v>840</v>
      </c>
      <c r="D179" s="200" t="s">
        <v>353</v>
      </c>
      <c r="E179" s="201" t="s">
        <v>5247</v>
      </c>
      <c r="F179" s="202" t="s">
        <v>5248</v>
      </c>
      <c r="G179" s="203" t="s">
        <v>440</v>
      </c>
      <c r="H179" s="204">
        <v>1</v>
      </c>
      <c r="I179" s="205"/>
      <c r="J179" s="206">
        <f>ROUND(I179*H179,2)</f>
        <v>0</v>
      </c>
      <c r="K179" s="207"/>
      <c r="L179" s="208"/>
      <c r="M179" s="221" t="s">
        <v>1</v>
      </c>
      <c r="N179" s="222" t="s">
        <v>41</v>
      </c>
      <c r="O179" s="213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271</v>
      </c>
      <c r="AT179" s="198" t="s">
        <v>353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5249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6:K1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288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290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420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ROUND((SUM(BE128:BE165)),  2)</f>
        <v>0</v>
      </c>
      <c r="G37" s="138"/>
      <c r="H37" s="138"/>
      <c r="I37" s="139">
        <v>0.20000000000000001</v>
      </c>
      <c r="J37" s="137">
        <f>ROUND(((SUM(BE128:BE165))*I37),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ROUND((SUM(BF128:BF165)),  2)</f>
        <v>0</v>
      </c>
      <c r="G38" s="138"/>
      <c r="H38" s="138"/>
      <c r="I38" s="139">
        <v>0.20000000000000001</v>
      </c>
      <c r="J38" s="137">
        <f>ROUND(((SUM(BF128:BF165))*I38),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ROUND((SUM(BG128:BG165)),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ROUND((SUM(BH128:BH165)),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ROUND((SUM(BI128:BI165)),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288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290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SO-1.1_ELE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421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422</v>
      </c>
      <c r="E102" s="155"/>
      <c r="F102" s="155"/>
      <c r="G102" s="155"/>
      <c r="H102" s="155"/>
      <c r="I102" s="155"/>
      <c r="J102" s="156">
        <f>J136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423</v>
      </c>
      <c r="E103" s="155"/>
      <c r="F103" s="155"/>
      <c r="G103" s="155"/>
      <c r="H103" s="155"/>
      <c r="I103" s="155"/>
      <c r="J103" s="156">
        <f>J144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424</v>
      </c>
      <c r="E104" s="159"/>
      <c r="F104" s="159"/>
      <c r="G104" s="159"/>
      <c r="H104" s="159"/>
      <c r="I104" s="159"/>
      <c r="J104" s="160">
        <f>J145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303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Archeoskanzen Bojná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287</v>
      </c>
      <c r="L115" s="18"/>
    </row>
    <row r="116" s="1" customFormat="1" ht="16.5" customHeight="1">
      <c r="B116" s="18"/>
      <c r="E116" s="131" t="s">
        <v>288</v>
      </c>
      <c r="F116" s="1"/>
      <c r="G116" s="1"/>
      <c r="H116" s="1"/>
      <c r="L116" s="18"/>
    </row>
    <row r="117" s="1" customFormat="1" ht="12" customHeight="1">
      <c r="B117" s="18"/>
      <c r="C117" s="28" t="s">
        <v>289</v>
      </c>
      <c r="L117" s="18"/>
    </row>
    <row r="118" s="2" customFormat="1" ht="16.5" customHeight="1">
      <c r="A118" s="34"/>
      <c r="B118" s="35"/>
      <c r="C118" s="34"/>
      <c r="D118" s="34"/>
      <c r="E118" s="132" t="s">
        <v>290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291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E13</f>
        <v>SO-1.1_ELE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F16</f>
        <v>okrajová časť obce Bojná</v>
      </c>
      <c r="G122" s="34"/>
      <c r="H122" s="34"/>
      <c r="I122" s="28" t="s">
        <v>21</v>
      </c>
      <c r="J122" s="70" t="str">
        <f>IF(J16="","",J16)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E19</f>
        <v>Obec Bojná, 201 Bojná, 956 01 Bojná</v>
      </c>
      <c r="G124" s="34"/>
      <c r="H124" s="34"/>
      <c r="I124" s="28" t="s">
        <v>29</v>
      </c>
      <c r="J124" s="32" t="str">
        <f>E25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IF(E22="","",E22)</f>
        <v>Vyplň údaj</v>
      </c>
      <c r="G125" s="34"/>
      <c r="H125" s="34"/>
      <c r="I125" s="28" t="s">
        <v>32</v>
      </c>
      <c r="J125" s="32" t="str">
        <f>E28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P129+P136+P144</f>
        <v>0</v>
      </c>
      <c r="Q128" s="91"/>
      <c r="R128" s="169">
        <f>R129+R136+R144</f>
        <v>0.063</v>
      </c>
      <c r="S128" s="91"/>
      <c r="T128" s="170">
        <f>T129+T136+T144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BK129+BK136+BK144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425</v>
      </c>
      <c r="F129" s="174" t="s">
        <v>426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SUM(P130:P135)</f>
        <v>0</v>
      </c>
      <c r="Q129" s="178"/>
      <c r="R129" s="179">
        <f>SUM(R130:R135)</f>
        <v>0</v>
      </c>
      <c r="S129" s="178"/>
      <c r="T129" s="180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SUM(BK130:BK135)</f>
        <v>0</v>
      </c>
    </row>
    <row r="130" s="2" customFormat="1" ht="16.5" customHeight="1">
      <c r="A130" s="34"/>
      <c r="B130" s="185"/>
      <c r="C130" s="186" t="s">
        <v>82</v>
      </c>
      <c r="D130" s="186" t="s">
        <v>319</v>
      </c>
      <c r="E130" s="187" t="s">
        <v>427</v>
      </c>
      <c r="F130" s="188" t="s">
        <v>428</v>
      </c>
      <c r="G130" s="189" t="s">
        <v>429</v>
      </c>
      <c r="H130" s="190">
        <v>24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430</v>
      </c>
    </row>
    <row r="131" s="2" customFormat="1" ht="16.5" customHeight="1">
      <c r="A131" s="34"/>
      <c r="B131" s="185"/>
      <c r="C131" s="186" t="s">
        <v>87</v>
      </c>
      <c r="D131" s="186" t="s">
        <v>319</v>
      </c>
      <c r="E131" s="187" t="s">
        <v>431</v>
      </c>
      <c r="F131" s="188" t="s">
        <v>432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434</v>
      </c>
    </row>
    <row r="132" s="2" customFormat="1" ht="24.15" customHeight="1">
      <c r="A132" s="34"/>
      <c r="B132" s="185"/>
      <c r="C132" s="186" t="s">
        <v>92</v>
      </c>
      <c r="D132" s="186" t="s">
        <v>319</v>
      </c>
      <c r="E132" s="187" t="s">
        <v>435</v>
      </c>
      <c r="F132" s="188" t="s">
        <v>436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437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438</v>
      </c>
      <c r="F133" s="188" t="s">
        <v>439</v>
      </c>
      <c r="G133" s="189" t="s">
        <v>440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441</v>
      </c>
    </row>
    <row r="134" s="2" customFormat="1" ht="16.5" customHeight="1">
      <c r="A134" s="34"/>
      <c r="B134" s="185"/>
      <c r="C134" s="186" t="s">
        <v>262</v>
      </c>
      <c r="D134" s="186" t="s">
        <v>319</v>
      </c>
      <c r="E134" s="187" t="s">
        <v>442</v>
      </c>
      <c r="F134" s="188" t="s">
        <v>443</v>
      </c>
      <c r="G134" s="189" t="s">
        <v>429</v>
      </c>
      <c r="H134" s="190">
        <v>32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444</v>
      </c>
    </row>
    <row r="135" s="2" customFormat="1" ht="16.5" customHeight="1">
      <c r="A135" s="34"/>
      <c r="B135" s="185"/>
      <c r="C135" s="186" t="s">
        <v>265</v>
      </c>
      <c r="D135" s="186" t="s">
        <v>319</v>
      </c>
      <c r="E135" s="187" t="s">
        <v>445</v>
      </c>
      <c r="F135" s="188" t="s">
        <v>446</v>
      </c>
      <c r="G135" s="189" t="s">
        <v>429</v>
      </c>
      <c r="H135" s="190">
        <v>32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447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448</v>
      </c>
      <c r="F136" s="174" t="s">
        <v>449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SUM(P137:P143)</f>
        <v>0</v>
      </c>
      <c r="Q136" s="178"/>
      <c r="R136" s="179">
        <f>SUM(R137:R143)</f>
        <v>0.063</v>
      </c>
      <c r="S136" s="178"/>
      <c r="T136" s="180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92</v>
      </c>
      <c r="AT136" s="181" t="s">
        <v>74</v>
      </c>
      <c r="AU136" s="181" t="s">
        <v>75</v>
      </c>
      <c r="AY136" s="173" t="s">
        <v>317</v>
      </c>
      <c r="BK136" s="182">
        <f>SUM(BK137:BK143)</f>
        <v>0</v>
      </c>
    </row>
    <row r="137" s="2" customFormat="1" ht="24.15" customHeight="1">
      <c r="A137" s="34"/>
      <c r="B137" s="185"/>
      <c r="C137" s="186" t="s">
        <v>268</v>
      </c>
      <c r="D137" s="186" t="s">
        <v>319</v>
      </c>
      <c r="E137" s="187" t="s">
        <v>450</v>
      </c>
      <c r="F137" s="188" t="s">
        <v>451</v>
      </c>
      <c r="G137" s="189" t="s">
        <v>452</v>
      </c>
      <c r="H137" s="190">
        <v>300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453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453</v>
      </c>
      <c r="BM137" s="198" t="s">
        <v>454</v>
      </c>
    </row>
    <row r="138" s="2" customFormat="1" ht="24.15" customHeight="1">
      <c r="A138" s="34"/>
      <c r="B138" s="185"/>
      <c r="C138" s="186" t="s">
        <v>271</v>
      </c>
      <c r="D138" s="186" t="s">
        <v>319</v>
      </c>
      <c r="E138" s="187" t="s">
        <v>455</v>
      </c>
      <c r="F138" s="188" t="s">
        <v>456</v>
      </c>
      <c r="G138" s="189" t="s">
        <v>452</v>
      </c>
      <c r="H138" s="190">
        <v>300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453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453</v>
      </c>
      <c r="BM138" s="198" t="s">
        <v>457</v>
      </c>
    </row>
    <row r="139" s="2" customFormat="1" ht="16.5" customHeight="1">
      <c r="A139" s="34"/>
      <c r="B139" s="185"/>
      <c r="C139" s="200" t="s">
        <v>274</v>
      </c>
      <c r="D139" s="200" t="s">
        <v>353</v>
      </c>
      <c r="E139" s="201" t="s">
        <v>458</v>
      </c>
      <c r="F139" s="202" t="s">
        <v>459</v>
      </c>
      <c r="G139" s="203" t="s">
        <v>452</v>
      </c>
      <c r="H139" s="204">
        <v>300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0.00021000000000000001</v>
      </c>
      <c r="R139" s="196">
        <f>Q139*H139</f>
        <v>0.063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460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460</v>
      </c>
      <c r="BM139" s="198" t="s">
        <v>461</v>
      </c>
    </row>
    <row r="140" s="2" customFormat="1" ht="24.15" customHeight="1">
      <c r="A140" s="34"/>
      <c r="B140" s="185"/>
      <c r="C140" s="186" t="s">
        <v>277</v>
      </c>
      <c r="D140" s="186" t="s">
        <v>319</v>
      </c>
      <c r="E140" s="187" t="s">
        <v>462</v>
      </c>
      <c r="F140" s="188" t="s">
        <v>463</v>
      </c>
      <c r="G140" s="189" t="s">
        <v>452</v>
      </c>
      <c r="H140" s="190">
        <v>300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453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453</v>
      </c>
      <c r="BM140" s="198" t="s">
        <v>464</v>
      </c>
    </row>
    <row r="141" s="2" customFormat="1" ht="24.15" customHeight="1">
      <c r="A141" s="34"/>
      <c r="B141" s="185"/>
      <c r="C141" s="186" t="s">
        <v>280</v>
      </c>
      <c r="D141" s="186" t="s">
        <v>319</v>
      </c>
      <c r="E141" s="187" t="s">
        <v>465</v>
      </c>
      <c r="F141" s="188" t="s">
        <v>466</v>
      </c>
      <c r="G141" s="189" t="s">
        <v>322</v>
      </c>
      <c r="H141" s="190">
        <v>0.5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453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453</v>
      </c>
      <c r="BM141" s="198" t="s">
        <v>467</v>
      </c>
    </row>
    <row r="142" s="2" customFormat="1" ht="24.15" customHeight="1">
      <c r="A142" s="34"/>
      <c r="B142" s="185"/>
      <c r="C142" s="186" t="s">
        <v>358</v>
      </c>
      <c r="D142" s="186" t="s">
        <v>319</v>
      </c>
      <c r="E142" s="187" t="s">
        <v>468</v>
      </c>
      <c r="F142" s="188" t="s">
        <v>469</v>
      </c>
      <c r="G142" s="189" t="s">
        <v>322</v>
      </c>
      <c r="H142" s="190">
        <v>0.5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453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453</v>
      </c>
      <c r="BM142" s="198" t="s">
        <v>470</v>
      </c>
    </row>
    <row r="143" s="2" customFormat="1" ht="33" customHeight="1">
      <c r="A143" s="34"/>
      <c r="B143" s="185"/>
      <c r="C143" s="186" t="s">
        <v>362</v>
      </c>
      <c r="D143" s="186" t="s">
        <v>319</v>
      </c>
      <c r="E143" s="187" t="s">
        <v>471</v>
      </c>
      <c r="F143" s="188" t="s">
        <v>472</v>
      </c>
      <c r="G143" s="189" t="s">
        <v>375</v>
      </c>
      <c r="H143" s="190">
        <v>105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453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453</v>
      </c>
      <c r="BM143" s="198" t="s">
        <v>473</v>
      </c>
    </row>
    <row r="144" s="12" customFormat="1" ht="25.92" customHeight="1">
      <c r="A144" s="12"/>
      <c r="B144" s="172"/>
      <c r="C144" s="12"/>
      <c r="D144" s="173" t="s">
        <v>74</v>
      </c>
      <c r="E144" s="174" t="s">
        <v>353</v>
      </c>
      <c r="F144" s="174" t="s">
        <v>474</v>
      </c>
      <c r="G144" s="12"/>
      <c r="H144" s="12"/>
      <c r="I144" s="175"/>
      <c r="J144" s="176">
        <f>BK144</f>
        <v>0</v>
      </c>
      <c r="K144" s="12"/>
      <c r="L144" s="172"/>
      <c r="M144" s="177"/>
      <c r="N144" s="178"/>
      <c r="O144" s="178"/>
      <c r="P144" s="179">
        <f>P145</f>
        <v>0</v>
      </c>
      <c r="Q144" s="178"/>
      <c r="R144" s="179">
        <f>R145</f>
        <v>0</v>
      </c>
      <c r="S144" s="178"/>
      <c r="T144" s="18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92</v>
      </c>
      <c r="AT144" s="181" t="s">
        <v>74</v>
      </c>
      <c r="AU144" s="181" t="s">
        <v>75</v>
      </c>
      <c r="AY144" s="173" t="s">
        <v>317</v>
      </c>
      <c r="BK144" s="182">
        <f>BK145</f>
        <v>0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475</v>
      </c>
      <c r="F145" s="183" t="s">
        <v>476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SUM(P146:P165)</f>
        <v>0</v>
      </c>
      <c r="Q145" s="178"/>
      <c r="R145" s="179">
        <f>SUM(R146:R165)</f>
        <v>0</v>
      </c>
      <c r="S145" s="178"/>
      <c r="T145" s="180">
        <f>SUM(T146:T165)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92</v>
      </c>
      <c r="AT145" s="181" t="s">
        <v>74</v>
      </c>
      <c r="AU145" s="181" t="s">
        <v>82</v>
      </c>
      <c r="AY145" s="173" t="s">
        <v>317</v>
      </c>
      <c r="BK145" s="182">
        <f>SUM(BK146:BK165)</f>
        <v>0</v>
      </c>
    </row>
    <row r="146" s="2" customFormat="1" ht="24.15" customHeight="1">
      <c r="A146" s="34"/>
      <c r="B146" s="185"/>
      <c r="C146" s="186" t="s">
        <v>364</v>
      </c>
      <c r="D146" s="186" t="s">
        <v>319</v>
      </c>
      <c r="E146" s="187" t="s">
        <v>477</v>
      </c>
      <c r="F146" s="188" t="s">
        <v>478</v>
      </c>
      <c r="G146" s="189" t="s">
        <v>452</v>
      </c>
      <c r="H146" s="190">
        <v>50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453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453</v>
      </c>
      <c r="BM146" s="198" t="s">
        <v>479</v>
      </c>
    </row>
    <row r="147" s="2" customFormat="1" ht="24.15" customHeight="1">
      <c r="A147" s="34"/>
      <c r="B147" s="185"/>
      <c r="C147" s="200" t="s">
        <v>368</v>
      </c>
      <c r="D147" s="200" t="s">
        <v>353</v>
      </c>
      <c r="E147" s="201" t="s">
        <v>480</v>
      </c>
      <c r="F147" s="202" t="s">
        <v>481</v>
      </c>
      <c r="G147" s="203" t="s">
        <v>452</v>
      </c>
      <c r="H147" s="204">
        <v>50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482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453</v>
      </c>
      <c r="BM147" s="198" t="s">
        <v>483</v>
      </c>
    </row>
    <row r="148" s="2" customFormat="1">
      <c r="A148" s="34"/>
      <c r="B148" s="35"/>
      <c r="C148" s="34"/>
      <c r="D148" s="216" t="s">
        <v>484</v>
      </c>
      <c r="E148" s="34"/>
      <c r="F148" s="217" t="s">
        <v>485</v>
      </c>
      <c r="G148" s="34"/>
      <c r="H148" s="34"/>
      <c r="I148" s="218"/>
      <c r="J148" s="34"/>
      <c r="K148" s="34"/>
      <c r="L148" s="35"/>
      <c r="M148" s="219"/>
      <c r="N148" s="220"/>
      <c r="O148" s="78"/>
      <c r="P148" s="78"/>
      <c r="Q148" s="78"/>
      <c r="R148" s="78"/>
      <c r="S148" s="78"/>
      <c r="T148" s="79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5" t="s">
        <v>484</v>
      </c>
      <c r="AU148" s="15" t="s">
        <v>87</v>
      </c>
    </row>
    <row r="149" s="2" customFormat="1" ht="33" customHeight="1">
      <c r="A149" s="34"/>
      <c r="B149" s="185"/>
      <c r="C149" s="186" t="s">
        <v>372</v>
      </c>
      <c r="D149" s="186" t="s">
        <v>319</v>
      </c>
      <c r="E149" s="187" t="s">
        <v>486</v>
      </c>
      <c r="F149" s="188" t="s">
        <v>487</v>
      </c>
      <c r="G149" s="189" t="s">
        <v>433</v>
      </c>
      <c r="H149" s="190">
        <v>2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453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453</v>
      </c>
      <c r="BM149" s="198" t="s">
        <v>488</v>
      </c>
    </row>
    <row r="150" s="2" customFormat="1" ht="16.5" customHeight="1">
      <c r="A150" s="34"/>
      <c r="B150" s="185"/>
      <c r="C150" s="186" t="s">
        <v>377</v>
      </c>
      <c r="D150" s="186" t="s">
        <v>319</v>
      </c>
      <c r="E150" s="187" t="s">
        <v>489</v>
      </c>
      <c r="F150" s="188" t="s">
        <v>490</v>
      </c>
      <c r="G150" s="189" t="s">
        <v>452</v>
      </c>
      <c r="H150" s="190">
        <v>350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453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453</v>
      </c>
      <c r="BM150" s="198" t="s">
        <v>491</v>
      </c>
    </row>
    <row r="151" s="2" customFormat="1" ht="24.15" customHeight="1">
      <c r="A151" s="34"/>
      <c r="B151" s="185"/>
      <c r="C151" s="200" t="s">
        <v>383</v>
      </c>
      <c r="D151" s="200" t="s">
        <v>353</v>
      </c>
      <c r="E151" s="201" t="s">
        <v>492</v>
      </c>
      <c r="F151" s="202" t="s">
        <v>490</v>
      </c>
      <c r="G151" s="203" t="s">
        <v>452</v>
      </c>
      <c r="H151" s="204">
        <v>350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482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453</v>
      </c>
      <c r="BM151" s="198" t="s">
        <v>493</v>
      </c>
    </row>
    <row r="152" s="2" customFormat="1" ht="24.15" customHeight="1">
      <c r="A152" s="34"/>
      <c r="B152" s="185"/>
      <c r="C152" s="186" t="s">
        <v>385</v>
      </c>
      <c r="D152" s="186" t="s">
        <v>319</v>
      </c>
      <c r="E152" s="187" t="s">
        <v>494</v>
      </c>
      <c r="F152" s="188" t="s">
        <v>495</v>
      </c>
      <c r="G152" s="189" t="s">
        <v>452</v>
      </c>
      <c r="H152" s="190">
        <v>25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453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453</v>
      </c>
      <c r="BM152" s="198" t="s">
        <v>496</v>
      </c>
    </row>
    <row r="153" s="2" customFormat="1" ht="24.15" customHeight="1">
      <c r="A153" s="34"/>
      <c r="B153" s="185"/>
      <c r="C153" s="200" t="s">
        <v>7</v>
      </c>
      <c r="D153" s="200" t="s">
        <v>353</v>
      </c>
      <c r="E153" s="201" t="s">
        <v>497</v>
      </c>
      <c r="F153" s="202" t="s">
        <v>495</v>
      </c>
      <c r="G153" s="203" t="s">
        <v>452</v>
      </c>
      <c r="H153" s="204">
        <v>25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482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453</v>
      </c>
      <c r="BM153" s="198" t="s">
        <v>498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499</v>
      </c>
      <c r="F154" s="188" t="s">
        <v>500</v>
      </c>
      <c r="G154" s="189" t="s">
        <v>452</v>
      </c>
      <c r="H154" s="190">
        <v>350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453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501</v>
      </c>
    </row>
    <row r="155" s="2" customFormat="1" ht="24.15" customHeight="1">
      <c r="A155" s="34"/>
      <c r="B155" s="185"/>
      <c r="C155" s="200" t="s">
        <v>392</v>
      </c>
      <c r="D155" s="200" t="s">
        <v>353</v>
      </c>
      <c r="E155" s="201" t="s">
        <v>502</v>
      </c>
      <c r="F155" s="202" t="s">
        <v>500</v>
      </c>
      <c r="G155" s="203" t="s">
        <v>452</v>
      </c>
      <c r="H155" s="204">
        <v>350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482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453</v>
      </c>
      <c r="BM155" s="198" t="s">
        <v>503</v>
      </c>
    </row>
    <row r="156" s="2" customFormat="1" ht="16.5" customHeight="1">
      <c r="A156" s="34"/>
      <c r="B156" s="185"/>
      <c r="C156" s="186" t="s">
        <v>396</v>
      </c>
      <c r="D156" s="186" t="s">
        <v>319</v>
      </c>
      <c r="E156" s="187" t="s">
        <v>504</v>
      </c>
      <c r="F156" s="188" t="s">
        <v>505</v>
      </c>
      <c r="G156" s="189" t="s">
        <v>433</v>
      </c>
      <c r="H156" s="190">
        <v>20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506</v>
      </c>
    </row>
    <row r="157" s="2" customFormat="1" ht="16.5" customHeight="1">
      <c r="A157" s="34"/>
      <c r="B157" s="185"/>
      <c r="C157" s="200" t="s">
        <v>398</v>
      </c>
      <c r="D157" s="200" t="s">
        <v>353</v>
      </c>
      <c r="E157" s="201" t="s">
        <v>507</v>
      </c>
      <c r="F157" s="202" t="s">
        <v>505</v>
      </c>
      <c r="G157" s="203" t="s">
        <v>433</v>
      </c>
      <c r="H157" s="204">
        <v>20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508</v>
      </c>
    </row>
    <row r="158" s="2" customFormat="1" ht="16.5" customHeight="1">
      <c r="A158" s="34"/>
      <c r="B158" s="185"/>
      <c r="C158" s="186" t="s">
        <v>402</v>
      </c>
      <c r="D158" s="186" t="s">
        <v>319</v>
      </c>
      <c r="E158" s="187" t="s">
        <v>509</v>
      </c>
      <c r="F158" s="188" t="s">
        <v>510</v>
      </c>
      <c r="G158" s="189" t="s">
        <v>433</v>
      </c>
      <c r="H158" s="190">
        <v>100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511</v>
      </c>
    </row>
    <row r="159" s="2" customFormat="1" ht="16.5" customHeight="1">
      <c r="A159" s="34"/>
      <c r="B159" s="185"/>
      <c r="C159" s="200" t="s">
        <v>408</v>
      </c>
      <c r="D159" s="200" t="s">
        <v>353</v>
      </c>
      <c r="E159" s="201" t="s">
        <v>512</v>
      </c>
      <c r="F159" s="202" t="s">
        <v>510</v>
      </c>
      <c r="G159" s="203" t="s">
        <v>433</v>
      </c>
      <c r="H159" s="204">
        <v>100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513</v>
      </c>
    </row>
    <row r="160" s="2" customFormat="1" ht="24.15" customHeight="1">
      <c r="A160" s="34"/>
      <c r="B160" s="185"/>
      <c r="C160" s="186" t="s">
        <v>410</v>
      </c>
      <c r="D160" s="186" t="s">
        <v>319</v>
      </c>
      <c r="E160" s="187" t="s">
        <v>514</v>
      </c>
      <c r="F160" s="188" t="s">
        <v>515</v>
      </c>
      <c r="G160" s="189" t="s">
        <v>452</v>
      </c>
      <c r="H160" s="190">
        <v>60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453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516</v>
      </c>
    </row>
    <row r="161" s="2" customFormat="1" ht="16.5" customHeight="1">
      <c r="A161" s="34"/>
      <c r="B161" s="185"/>
      <c r="C161" s="200" t="s">
        <v>412</v>
      </c>
      <c r="D161" s="200" t="s">
        <v>353</v>
      </c>
      <c r="E161" s="201" t="s">
        <v>517</v>
      </c>
      <c r="F161" s="202" t="s">
        <v>518</v>
      </c>
      <c r="G161" s="203" t="s">
        <v>452</v>
      </c>
      <c r="H161" s="204">
        <v>60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482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453</v>
      </c>
      <c r="BM161" s="198" t="s">
        <v>519</v>
      </c>
    </row>
    <row r="162" s="2" customFormat="1" ht="24.15" customHeight="1">
      <c r="A162" s="34"/>
      <c r="B162" s="185"/>
      <c r="C162" s="186" t="s">
        <v>414</v>
      </c>
      <c r="D162" s="186" t="s">
        <v>319</v>
      </c>
      <c r="E162" s="187" t="s">
        <v>520</v>
      </c>
      <c r="F162" s="188" t="s">
        <v>521</v>
      </c>
      <c r="G162" s="189" t="s">
        <v>452</v>
      </c>
      <c r="H162" s="190">
        <v>350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453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453</v>
      </c>
      <c r="BM162" s="198" t="s">
        <v>522</v>
      </c>
    </row>
    <row r="163" s="2" customFormat="1" ht="16.5" customHeight="1">
      <c r="A163" s="34"/>
      <c r="B163" s="185"/>
      <c r="C163" s="200" t="s">
        <v>416</v>
      </c>
      <c r="D163" s="200" t="s">
        <v>353</v>
      </c>
      <c r="E163" s="201" t="s">
        <v>523</v>
      </c>
      <c r="F163" s="202" t="s">
        <v>524</v>
      </c>
      <c r="G163" s="203" t="s">
        <v>452</v>
      </c>
      <c r="H163" s="204">
        <v>350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482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453</v>
      </c>
      <c r="BM163" s="198" t="s">
        <v>525</v>
      </c>
    </row>
    <row r="164" s="2" customFormat="1" ht="16.5" customHeight="1">
      <c r="A164" s="34"/>
      <c r="B164" s="185"/>
      <c r="C164" s="186" t="s">
        <v>418</v>
      </c>
      <c r="D164" s="186" t="s">
        <v>319</v>
      </c>
      <c r="E164" s="187" t="s">
        <v>526</v>
      </c>
      <c r="F164" s="188" t="s">
        <v>527</v>
      </c>
      <c r="G164" s="189" t="s">
        <v>433</v>
      </c>
      <c r="H164" s="190">
        <v>80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528</v>
      </c>
    </row>
    <row r="165" s="2" customFormat="1" ht="16.5" customHeight="1">
      <c r="A165" s="34"/>
      <c r="B165" s="185"/>
      <c r="C165" s="200" t="s">
        <v>529</v>
      </c>
      <c r="D165" s="200" t="s">
        <v>353</v>
      </c>
      <c r="E165" s="201" t="s">
        <v>530</v>
      </c>
      <c r="F165" s="202" t="s">
        <v>527</v>
      </c>
      <c r="G165" s="203" t="s">
        <v>433</v>
      </c>
      <c r="H165" s="204">
        <v>80</v>
      </c>
      <c r="I165" s="205"/>
      <c r="J165" s="206">
        <f>ROUND(I165*H165,2)</f>
        <v>0</v>
      </c>
      <c r="K165" s="207"/>
      <c r="L165" s="208"/>
      <c r="M165" s="221" t="s">
        <v>1</v>
      </c>
      <c r="N165" s="222" t="s">
        <v>41</v>
      </c>
      <c r="O165" s="213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531</v>
      </c>
    </row>
    <row r="166" s="2" customFormat="1" ht="6.96" customHeight="1">
      <c r="A166" s="34"/>
      <c r="B166" s="61"/>
      <c r="C166" s="62"/>
      <c r="D166" s="62"/>
      <c r="E166" s="62"/>
      <c r="F166" s="62"/>
      <c r="G166" s="62"/>
      <c r="H166" s="62"/>
      <c r="I166" s="62"/>
      <c r="J166" s="62"/>
      <c r="K166" s="62"/>
      <c r="L166" s="35"/>
      <c r="M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</sheetData>
  <autoFilter ref="C127:K16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5250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ROUND((SUM(BE130:BE174)),  2)</f>
        <v>0</v>
      </c>
      <c r="G37" s="138"/>
      <c r="H37" s="138"/>
      <c r="I37" s="139">
        <v>0.20000000000000001</v>
      </c>
      <c r="J37" s="137">
        <f>ROUND(((SUM(BE130:BE174))*I37),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ROUND((SUM(BF130:BF174)),  2)</f>
        <v>0</v>
      </c>
      <c r="G38" s="138"/>
      <c r="H38" s="138"/>
      <c r="I38" s="139">
        <v>0.20000000000000001</v>
      </c>
      <c r="J38" s="137">
        <f>ROUND(((SUM(BF130:BF174))*I38),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ROUND((SUM(BG130:BG174)),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ROUND((SUM(BH130:BH174)),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ROUND((SUM(BI130:BI174)),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4178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2315</v>
      </c>
      <c r="E102" s="159"/>
      <c r="F102" s="159"/>
      <c r="G102" s="159"/>
      <c r="H102" s="159"/>
      <c r="I102" s="159"/>
      <c r="J102" s="160">
        <f>J132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2636</v>
      </c>
      <c r="E103" s="159"/>
      <c r="F103" s="159"/>
      <c r="G103" s="159"/>
      <c r="H103" s="159"/>
      <c r="I103" s="159"/>
      <c r="J103" s="160">
        <f>J150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2316</v>
      </c>
      <c r="E104" s="155"/>
      <c r="F104" s="155"/>
      <c r="G104" s="155"/>
      <c r="H104" s="155"/>
      <c r="I104" s="155"/>
      <c r="J104" s="156">
        <f>J152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2318</v>
      </c>
      <c r="E105" s="159"/>
      <c r="F105" s="159"/>
      <c r="G105" s="159"/>
      <c r="H105" s="159"/>
      <c r="I105" s="159"/>
      <c r="J105" s="160">
        <f>J153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2319</v>
      </c>
      <c r="E106" s="159"/>
      <c r="F106" s="159"/>
      <c r="G106" s="159"/>
      <c r="H106" s="159"/>
      <c r="I106" s="159"/>
      <c r="J106" s="160">
        <f>J159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1" customFormat="1" ht="16.5" customHeight="1">
      <c r="B118" s="18"/>
      <c r="E118" s="131" t="s">
        <v>4177</v>
      </c>
      <c r="F118" s="1"/>
      <c r="G118" s="1"/>
      <c r="H118" s="1"/>
      <c r="L118" s="18"/>
    </row>
    <row r="119" s="1" customFormat="1" ht="12" customHeight="1">
      <c r="B119" s="18"/>
      <c r="C119" s="28" t="s">
        <v>289</v>
      </c>
      <c r="L119" s="18"/>
    </row>
    <row r="120" s="2" customFormat="1" ht="16.5" customHeight="1">
      <c r="A120" s="34"/>
      <c r="B120" s="35"/>
      <c r="C120" s="34"/>
      <c r="D120" s="34"/>
      <c r="E120" s="132" t="s">
        <v>4178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291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SO-5.1.1_ZTI - Zdravotechnická inštalácia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okrajová časť obce Bojná</v>
      </c>
      <c r="G124" s="34"/>
      <c r="H124" s="34"/>
      <c r="I124" s="28" t="s">
        <v>21</v>
      </c>
      <c r="J124" s="70" t="str">
        <f>IF(J16="","",J16)</f>
        <v>19. 6. 2024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E19</f>
        <v>Obec Bojná, 201 Bojná, 956 01 Bojná</v>
      </c>
      <c r="G126" s="34"/>
      <c r="H126" s="34"/>
      <c r="I126" s="28" t="s">
        <v>29</v>
      </c>
      <c r="J126" s="32" t="str">
        <f>E25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304</v>
      </c>
      <c r="D129" s="164" t="s">
        <v>60</v>
      </c>
      <c r="E129" s="164" t="s">
        <v>56</v>
      </c>
      <c r="F129" s="164" t="s">
        <v>57</v>
      </c>
      <c r="G129" s="164" t="s">
        <v>305</v>
      </c>
      <c r="H129" s="164" t="s">
        <v>306</v>
      </c>
      <c r="I129" s="164" t="s">
        <v>307</v>
      </c>
      <c r="J129" s="165" t="s">
        <v>295</v>
      </c>
      <c r="K129" s="166" t="s">
        <v>308</v>
      </c>
      <c r="L129" s="167"/>
      <c r="M129" s="87" t="s">
        <v>1</v>
      </c>
      <c r="N129" s="88" t="s">
        <v>39</v>
      </c>
      <c r="O129" s="88" t="s">
        <v>309</v>
      </c>
      <c r="P129" s="88" t="s">
        <v>310</v>
      </c>
      <c r="Q129" s="88" t="s">
        <v>311</v>
      </c>
      <c r="R129" s="88" t="s">
        <v>312</v>
      </c>
      <c r="S129" s="88" t="s">
        <v>313</v>
      </c>
      <c r="T129" s="89" t="s">
        <v>314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296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P131+P152</f>
        <v>0</v>
      </c>
      <c r="Q130" s="91"/>
      <c r="R130" s="169">
        <f>R131+R152</f>
        <v>0.077337971899999983</v>
      </c>
      <c r="S130" s="91"/>
      <c r="T130" s="170">
        <f>T131+T152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297</v>
      </c>
      <c r="BK130" s="171">
        <f>BK131+BK152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315</v>
      </c>
      <c r="F131" s="174" t="s">
        <v>316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P132+P150</f>
        <v>0</v>
      </c>
      <c r="Q131" s="178"/>
      <c r="R131" s="179">
        <f>R132+R150</f>
        <v>0.021192803999999996</v>
      </c>
      <c r="S131" s="178"/>
      <c r="T131" s="180">
        <f>T132+T150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317</v>
      </c>
      <c r="BK131" s="182">
        <f>BK132+BK150</f>
        <v>0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271</v>
      </c>
      <c r="F132" s="183" t="s">
        <v>2321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SUM(P133:P149)</f>
        <v>0</v>
      </c>
      <c r="Q132" s="178"/>
      <c r="R132" s="179">
        <f>SUM(R133:R149)</f>
        <v>0.021192803999999996</v>
      </c>
      <c r="S132" s="178"/>
      <c r="T132" s="180">
        <f>SUM(T133:T149)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317</v>
      </c>
      <c r="BK132" s="182">
        <f>SUM(BK133:BK149)</f>
        <v>0</v>
      </c>
    </row>
    <row r="133" s="2" customFormat="1" ht="33" customHeight="1">
      <c r="A133" s="34"/>
      <c r="B133" s="185"/>
      <c r="C133" s="186" t="s">
        <v>82</v>
      </c>
      <c r="D133" s="186" t="s">
        <v>319</v>
      </c>
      <c r="E133" s="187" t="s">
        <v>2322</v>
      </c>
      <c r="F133" s="188" t="s">
        <v>2323</v>
      </c>
      <c r="G133" s="189" t="s">
        <v>452</v>
      </c>
      <c r="H133" s="190">
        <v>6.8780000000000001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5251</v>
      </c>
    </row>
    <row r="134" s="2" customFormat="1" ht="33" customHeight="1">
      <c r="A134" s="34"/>
      <c r="B134" s="185"/>
      <c r="C134" s="200" t="s">
        <v>87</v>
      </c>
      <c r="D134" s="200" t="s">
        <v>353</v>
      </c>
      <c r="E134" s="201" t="s">
        <v>2325</v>
      </c>
      <c r="F134" s="202" t="s">
        <v>2326</v>
      </c>
      <c r="G134" s="203" t="s">
        <v>452</v>
      </c>
      <c r="H134" s="204">
        <v>6.8780000000000001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0.00027</v>
      </c>
      <c r="R134" s="196">
        <f>Q134*H134</f>
        <v>0.00185706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5252</v>
      </c>
    </row>
    <row r="135" s="2" customFormat="1" ht="24.15" customHeight="1">
      <c r="A135" s="34"/>
      <c r="B135" s="185"/>
      <c r="C135" s="186" t="s">
        <v>92</v>
      </c>
      <c r="D135" s="186" t="s">
        <v>319</v>
      </c>
      <c r="E135" s="187" t="s">
        <v>2328</v>
      </c>
      <c r="F135" s="188" t="s">
        <v>2329</v>
      </c>
      <c r="G135" s="189" t="s">
        <v>452</v>
      </c>
      <c r="H135" s="190">
        <v>10.868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7.9999999999999996E-06</v>
      </c>
      <c r="R135" s="196">
        <f>Q135*H135</f>
        <v>8.6944E-05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5253</v>
      </c>
    </row>
    <row r="136" s="2" customFormat="1" ht="33" customHeight="1">
      <c r="A136" s="34"/>
      <c r="B136" s="185"/>
      <c r="C136" s="200" t="s">
        <v>259</v>
      </c>
      <c r="D136" s="200" t="s">
        <v>353</v>
      </c>
      <c r="E136" s="201" t="s">
        <v>2331</v>
      </c>
      <c r="F136" s="202" t="s">
        <v>2332</v>
      </c>
      <c r="G136" s="203" t="s">
        <v>433</v>
      </c>
      <c r="H136" s="204">
        <v>10.868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0.0012999999999999999</v>
      </c>
      <c r="R136" s="196">
        <f>Q136*H136</f>
        <v>0.014128399999999999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5254</v>
      </c>
    </row>
    <row r="137" s="2" customFormat="1">
      <c r="A137" s="34"/>
      <c r="B137" s="35"/>
      <c r="C137" s="34"/>
      <c r="D137" s="216" t="s">
        <v>484</v>
      </c>
      <c r="E137" s="34"/>
      <c r="F137" s="217" t="s">
        <v>2334</v>
      </c>
      <c r="G137" s="34"/>
      <c r="H137" s="34"/>
      <c r="I137" s="218"/>
      <c r="J137" s="34"/>
      <c r="K137" s="34"/>
      <c r="L137" s="35"/>
      <c r="M137" s="219"/>
      <c r="N137" s="220"/>
      <c r="O137" s="78"/>
      <c r="P137" s="78"/>
      <c r="Q137" s="78"/>
      <c r="R137" s="78"/>
      <c r="S137" s="78"/>
      <c r="T137" s="79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484</v>
      </c>
      <c r="AU137" s="15" t="s">
        <v>87</v>
      </c>
    </row>
    <row r="138" s="2" customFormat="1" ht="24.15" customHeight="1">
      <c r="A138" s="34"/>
      <c r="B138" s="185"/>
      <c r="C138" s="186" t="s">
        <v>262</v>
      </c>
      <c r="D138" s="186" t="s">
        <v>319</v>
      </c>
      <c r="E138" s="187" t="s">
        <v>2335</v>
      </c>
      <c r="F138" s="188" t="s">
        <v>2336</v>
      </c>
      <c r="G138" s="189" t="s">
        <v>452</v>
      </c>
      <c r="H138" s="190">
        <v>1.05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7.9999999999999996E-06</v>
      </c>
      <c r="R138" s="196">
        <f>Q138*H138</f>
        <v>8.3999999999999992E-06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5255</v>
      </c>
    </row>
    <row r="139" s="2" customFormat="1" ht="33" customHeight="1">
      <c r="A139" s="34"/>
      <c r="B139" s="185"/>
      <c r="C139" s="200" t="s">
        <v>265</v>
      </c>
      <c r="D139" s="200" t="s">
        <v>353</v>
      </c>
      <c r="E139" s="201" t="s">
        <v>2338</v>
      </c>
      <c r="F139" s="202" t="s">
        <v>2339</v>
      </c>
      <c r="G139" s="203" t="s">
        <v>433</v>
      </c>
      <c r="H139" s="204">
        <v>1.05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0.0014</v>
      </c>
      <c r="R139" s="196">
        <f>Q139*H139</f>
        <v>0.00147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5256</v>
      </c>
    </row>
    <row r="140" s="2" customFormat="1">
      <c r="A140" s="34"/>
      <c r="B140" s="35"/>
      <c r="C140" s="34"/>
      <c r="D140" s="216" t="s">
        <v>484</v>
      </c>
      <c r="E140" s="34"/>
      <c r="F140" s="217" t="s">
        <v>2341</v>
      </c>
      <c r="G140" s="34"/>
      <c r="H140" s="34"/>
      <c r="I140" s="218"/>
      <c r="J140" s="34"/>
      <c r="K140" s="34"/>
      <c r="L140" s="35"/>
      <c r="M140" s="219"/>
      <c r="N140" s="220"/>
      <c r="O140" s="78"/>
      <c r="P140" s="78"/>
      <c r="Q140" s="78"/>
      <c r="R140" s="78"/>
      <c r="S140" s="78"/>
      <c r="T140" s="79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T140" s="15" t="s">
        <v>484</v>
      </c>
      <c r="AU140" s="15" t="s">
        <v>87</v>
      </c>
    </row>
    <row r="141" s="2" customFormat="1" ht="16.5" customHeight="1">
      <c r="A141" s="34"/>
      <c r="B141" s="185"/>
      <c r="C141" s="186" t="s">
        <v>268</v>
      </c>
      <c r="D141" s="186" t="s">
        <v>319</v>
      </c>
      <c r="E141" s="187" t="s">
        <v>2342</v>
      </c>
      <c r="F141" s="188" t="s">
        <v>2343</v>
      </c>
      <c r="G141" s="189" t="s">
        <v>433</v>
      </c>
      <c r="H141" s="190">
        <v>6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4.0000000000000003E-05</v>
      </c>
      <c r="R141" s="196">
        <f>Q141*H141</f>
        <v>0.00024000000000000003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5257</v>
      </c>
    </row>
    <row r="142" s="2" customFormat="1" ht="24.15" customHeight="1">
      <c r="A142" s="34"/>
      <c r="B142" s="185"/>
      <c r="C142" s="200" t="s">
        <v>271</v>
      </c>
      <c r="D142" s="200" t="s">
        <v>353</v>
      </c>
      <c r="E142" s="201" t="s">
        <v>2345</v>
      </c>
      <c r="F142" s="202" t="s">
        <v>2346</v>
      </c>
      <c r="G142" s="203" t="s">
        <v>433</v>
      </c>
      <c r="H142" s="204">
        <v>6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0.00032000000000000003</v>
      </c>
      <c r="R142" s="196">
        <f>Q142*H142</f>
        <v>0.0019200000000000003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5258</v>
      </c>
    </row>
    <row r="143" s="2" customFormat="1" ht="16.5" customHeight="1">
      <c r="A143" s="34"/>
      <c r="B143" s="185"/>
      <c r="C143" s="186" t="s">
        <v>274</v>
      </c>
      <c r="D143" s="186" t="s">
        <v>319</v>
      </c>
      <c r="E143" s="187" t="s">
        <v>2348</v>
      </c>
      <c r="F143" s="188" t="s">
        <v>2349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4.3999999999999999E-05</v>
      </c>
      <c r="R143" s="196">
        <f>Q143*H143</f>
        <v>4.3999999999999999E-05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5259</v>
      </c>
    </row>
    <row r="144" s="2" customFormat="1" ht="24.15" customHeight="1">
      <c r="A144" s="34"/>
      <c r="B144" s="185"/>
      <c r="C144" s="200" t="s">
        <v>277</v>
      </c>
      <c r="D144" s="200" t="s">
        <v>353</v>
      </c>
      <c r="E144" s="201" t="s">
        <v>2351</v>
      </c>
      <c r="F144" s="202" t="s">
        <v>2352</v>
      </c>
      <c r="G144" s="203" t="s">
        <v>433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0.00031</v>
      </c>
      <c r="R144" s="196">
        <f>Q144*H144</f>
        <v>0.00031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5260</v>
      </c>
    </row>
    <row r="145" s="2" customFormat="1" ht="16.5" customHeight="1">
      <c r="A145" s="34"/>
      <c r="B145" s="185"/>
      <c r="C145" s="186" t="s">
        <v>280</v>
      </c>
      <c r="D145" s="186" t="s">
        <v>319</v>
      </c>
      <c r="E145" s="187" t="s">
        <v>2354</v>
      </c>
      <c r="F145" s="188" t="s">
        <v>2355</v>
      </c>
      <c r="G145" s="189" t="s">
        <v>433</v>
      </c>
      <c r="H145" s="190">
        <v>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4.3999999999999999E-05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5261</v>
      </c>
    </row>
    <row r="146" s="2" customFormat="1" ht="24.15" customHeight="1">
      <c r="A146" s="34"/>
      <c r="B146" s="185"/>
      <c r="C146" s="200" t="s">
        <v>358</v>
      </c>
      <c r="D146" s="200" t="s">
        <v>353</v>
      </c>
      <c r="E146" s="201" t="s">
        <v>2357</v>
      </c>
      <c r="F146" s="202" t="s">
        <v>2358</v>
      </c>
      <c r="G146" s="203" t="s">
        <v>433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0.00076999999999999996</v>
      </c>
      <c r="R146" s="196">
        <f>Q146*H146</f>
        <v>0.00076999999999999996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5262</v>
      </c>
    </row>
    <row r="147" s="2" customFormat="1" ht="16.5" customHeight="1">
      <c r="A147" s="34"/>
      <c r="B147" s="185"/>
      <c r="C147" s="186" t="s">
        <v>362</v>
      </c>
      <c r="D147" s="186" t="s">
        <v>319</v>
      </c>
      <c r="E147" s="187" t="s">
        <v>2360</v>
      </c>
      <c r="F147" s="188" t="s">
        <v>2361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4.3999999999999999E-05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5263</v>
      </c>
    </row>
    <row r="148" s="2" customFormat="1" ht="24.15" customHeight="1">
      <c r="A148" s="34"/>
      <c r="B148" s="185"/>
      <c r="C148" s="200" t="s">
        <v>364</v>
      </c>
      <c r="D148" s="200" t="s">
        <v>353</v>
      </c>
      <c r="E148" s="201" t="s">
        <v>2363</v>
      </c>
      <c r="F148" s="202" t="s">
        <v>2364</v>
      </c>
      <c r="G148" s="203" t="s">
        <v>433</v>
      </c>
      <c r="H148" s="204">
        <v>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0.00027</v>
      </c>
      <c r="R148" s="196">
        <f>Q148*H148</f>
        <v>0.00027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5264</v>
      </c>
    </row>
    <row r="149" s="2" customFormat="1" ht="16.5" customHeight="1">
      <c r="A149" s="34"/>
      <c r="B149" s="185"/>
      <c r="C149" s="186" t="s">
        <v>368</v>
      </c>
      <c r="D149" s="186" t="s">
        <v>319</v>
      </c>
      <c r="E149" s="187" t="s">
        <v>2366</v>
      </c>
      <c r="F149" s="188" t="s">
        <v>2367</v>
      </c>
      <c r="G149" s="189" t="s">
        <v>452</v>
      </c>
      <c r="H149" s="190">
        <v>11.917999999999999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5265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589</v>
      </c>
      <c r="F150" s="183" t="s">
        <v>2741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P151</f>
        <v>0</v>
      </c>
      <c r="Q150" s="178"/>
      <c r="R150" s="179">
        <f>R151</f>
        <v>0</v>
      </c>
      <c r="S150" s="178"/>
      <c r="T150" s="18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BK151</f>
        <v>0</v>
      </c>
    </row>
    <row r="151" s="2" customFormat="1" ht="33" customHeight="1">
      <c r="A151" s="34"/>
      <c r="B151" s="185"/>
      <c r="C151" s="186" t="s">
        <v>372</v>
      </c>
      <c r="D151" s="186" t="s">
        <v>319</v>
      </c>
      <c r="E151" s="187" t="s">
        <v>3636</v>
      </c>
      <c r="F151" s="188" t="s">
        <v>2370</v>
      </c>
      <c r="G151" s="189" t="s">
        <v>356</v>
      </c>
      <c r="H151" s="190">
        <v>0.021000000000000001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5266</v>
      </c>
    </row>
    <row r="152" s="12" customFormat="1" ht="25.92" customHeight="1">
      <c r="A152" s="12"/>
      <c r="B152" s="172"/>
      <c r="C152" s="12"/>
      <c r="D152" s="173" t="s">
        <v>74</v>
      </c>
      <c r="E152" s="174" t="s">
        <v>2372</v>
      </c>
      <c r="F152" s="174" t="s">
        <v>2373</v>
      </c>
      <c r="G152" s="12"/>
      <c r="H152" s="12"/>
      <c r="I152" s="175"/>
      <c r="J152" s="176">
        <f>BK152</f>
        <v>0</v>
      </c>
      <c r="K152" s="12"/>
      <c r="L152" s="172"/>
      <c r="M152" s="177"/>
      <c r="N152" s="178"/>
      <c r="O152" s="178"/>
      <c r="P152" s="179">
        <f>P153+P159</f>
        <v>0</v>
      </c>
      <c r="Q152" s="178"/>
      <c r="R152" s="179">
        <f>R153+R159</f>
        <v>0.056145167899999987</v>
      </c>
      <c r="S152" s="178"/>
      <c r="T152" s="180">
        <f>T153+T159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75</v>
      </c>
      <c r="AY152" s="173" t="s">
        <v>317</v>
      </c>
      <c r="BK152" s="182">
        <f>BK153+BK159</f>
        <v>0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2409</v>
      </c>
      <c r="F153" s="183" t="s">
        <v>2410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SUM(P154:P158)</f>
        <v>0</v>
      </c>
      <c r="Q153" s="178"/>
      <c r="R153" s="179">
        <f>SUM(R154:R158)</f>
        <v>0.0115178179</v>
      </c>
      <c r="S153" s="178"/>
      <c r="T153" s="180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87</v>
      </c>
      <c r="AT153" s="181" t="s">
        <v>74</v>
      </c>
      <c r="AU153" s="181" t="s">
        <v>82</v>
      </c>
      <c r="AY153" s="173" t="s">
        <v>317</v>
      </c>
      <c r="BK153" s="182">
        <f>SUM(BK154:BK158)</f>
        <v>0</v>
      </c>
    </row>
    <row r="154" s="2" customFormat="1" ht="16.5" customHeight="1">
      <c r="A154" s="34"/>
      <c r="B154" s="185"/>
      <c r="C154" s="186" t="s">
        <v>377</v>
      </c>
      <c r="D154" s="186" t="s">
        <v>319</v>
      </c>
      <c r="E154" s="187" t="s">
        <v>2414</v>
      </c>
      <c r="F154" s="188" t="s">
        <v>2415</v>
      </c>
      <c r="G154" s="189" t="s">
        <v>452</v>
      </c>
      <c r="H154" s="190">
        <v>3.1499999999999999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0.0013770500000000001</v>
      </c>
      <c r="R154" s="196">
        <f>Q154*H154</f>
        <v>0.0043377075000000003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5267</v>
      </c>
    </row>
    <row r="155" s="2" customFormat="1" ht="24.15" customHeight="1">
      <c r="A155" s="34"/>
      <c r="B155" s="185"/>
      <c r="C155" s="186" t="s">
        <v>383</v>
      </c>
      <c r="D155" s="186" t="s">
        <v>319</v>
      </c>
      <c r="E155" s="187" t="s">
        <v>5268</v>
      </c>
      <c r="F155" s="188" t="s">
        <v>5269</v>
      </c>
      <c r="G155" s="189" t="s">
        <v>452</v>
      </c>
      <c r="H155" s="190">
        <v>17.062999999999999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0.0002008</v>
      </c>
      <c r="R155" s="196">
        <f>Q155*H155</f>
        <v>0.0034262503999999997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372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5270</v>
      </c>
    </row>
    <row r="156" s="2" customFormat="1" ht="24.15" customHeight="1">
      <c r="A156" s="34"/>
      <c r="B156" s="185"/>
      <c r="C156" s="200" t="s">
        <v>385</v>
      </c>
      <c r="D156" s="200" t="s">
        <v>353</v>
      </c>
      <c r="E156" s="201" t="s">
        <v>5271</v>
      </c>
      <c r="F156" s="202" t="s">
        <v>5272</v>
      </c>
      <c r="G156" s="203" t="s">
        <v>433</v>
      </c>
      <c r="H156" s="204">
        <v>17.062999999999999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0.00022000000000000001</v>
      </c>
      <c r="R156" s="196">
        <f>Q156*H156</f>
        <v>0.0037538599999999999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529</v>
      </c>
      <c r="AT156" s="198" t="s">
        <v>353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5273</v>
      </c>
    </row>
    <row r="157" s="2" customFormat="1" ht="24.15" customHeight="1">
      <c r="A157" s="34"/>
      <c r="B157" s="185"/>
      <c r="C157" s="186" t="s">
        <v>7</v>
      </c>
      <c r="D157" s="186" t="s">
        <v>319</v>
      </c>
      <c r="E157" s="187" t="s">
        <v>5274</v>
      </c>
      <c r="F157" s="188" t="s">
        <v>2421</v>
      </c>
      <c r="G157" s="189" t="s">
        <v>452</v>
      </c>
      <c r="H157" s="190">
        <v>20.617000000000001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5275</v>
      </c>
    </row>
    <row r="158" s="2" customFormat="1" ht="24.15" customHeight="1">
      <c r="A158" s="34"/>
      <c r="B158" s="185"/>
      <c r="C158" s="186" t="s">
        <v>388</v>
      </c>
      <c r="D158" s="186" t="s">
        <v>319</v>
      </c>
      <c r="E158" s="187" t="s">
        <v>2423</v>
      </c>
      <c r="F158" s="188" t="s">
        <v>2424</v>
      </c>
      <c r="G158" s="189" t="s">
        <v>652</v>
      </c>
      <c r="H158" s="223"/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372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5276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2426</v>
      </c>
      <c r="F159" s="183" t="s">
        <v>2427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SUM(P160:P174)</f>
        <v>0</v>
      </c>
      <c r="Q159" s="178"/>
      <c r="R159" s="179">
        <f>SUM(R160:R174)</f>
        <v>0.044627349999999989</v>
      </c>
      <c r="S159" s="178"/>
      <c r="T159" s="180">
        <f>SUM(T160:T174)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87</v>
      </c>
      <c r="AT159" s="181" t="s">
        <v>74</v>
      </c>
      <c r="AU159" s="181" t="s">
        <v>82</v>
      </c>
      <c r="AY159" s="173" t="s">
        <v>317</v>
      </c>
      <c r="BK159" s="182">
        <f>SUM(BK160:BK174)</f>
        <v>0</v>
      </c>
    </row>
    <row r="160" s="2" customFormat="1" ht="24.15" customHeight="1">
      <c r="A160" s="34"/>
      <c r="B160" s="185"/>
      <c r="C160" s="186" t="s">
        <v>392</v>
      </c>
      <c r="D160" s="186" t="s">
        <v>319</v>
      </c>
      <c r="E160" s="187" t="s">
        <v>5277</v>
      </c>
      <c r="F160" s="188" t="s">
        <v>5278</v>
      </c>
      <c r="G160" s="189" t="s">
        <v>452</v>
      </c>
      <c r="H160" s="190">
        <v>1.7849999999999999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0.00098999999999999999</v>
      </c>
      <c r="R160" s="196">
        <f>Q160*H160</f>
        <v>0.0017671499999999999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372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5279</v>
      </c>
    </row>
    <row r="161" s="2" customFormat="1" ht="24.15" customHeight="1">
      <c r="A161" s="34"/>
      <c r="B161" s="185"/>
      <c r="C161" s="186" t="s">
        <v>396</v>
      </c>
      <c r="D161" s="186" t="s">
        <v>319</v>
      </c>
      <c r="E161" s="187" t="s">
        <v>2455</v>
      </c>
      <c r="F161" s="188" t="s">
        <v>2456</v>
      </c>
      <c r="G161" s="189" t="s">
        <v>433</v>
      </c>
      <c r="H161" s="190">
        <v>2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6.0000000000000002E-05</v>
      </c>
      <c r="R161" s="196">
        <f>Q161*H161</f>
        <v>0.00012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5280</v>
      </c>
    </row>
    <row r="162" s="2" customFormat="1" ht="24.15" customHeight="1">
      <c r="A162" s="34"/>
      <c r="B162" s="185"/>
      <c r="C162" s="200" t="s">
        <v>398</v>
      </c>
      <c r="D162" s="200" t="s">
        <v>353</v>
      </c>
      <c r="E162" s="201" t="s">
        <v>2458</v>
      </c>
      <c r="F162" s="202" t="s">
        <v>2459</v>
      </c>
      <c r="G162" s="203" t="s">
        <v>433</v>
      </c>
      <c r="H162" s="204">
        <v>2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0.00075000000000000002</v>
      </c>
      <c r="R162" s="196">
        <f>Q162*H162</f>
        <v>0.0015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5281</v>
      </c>
    </row>
    <row r="163" s="2" customFormat="1" ht="16.5" customHeight="1">
      <c r="A163" s="34"/>
      <c r="B163" s="185"/>
      <c r="C163" s="186" t="s">
        <v>402</v>
      </c>
      <c r="D163" s="186" t="s">
        <v>319</v>
      </c>
      <c r="E163" s="187" t="s">
        <v>2485</v>
      </c>
      <c r="F163" s="188" t="s">
        <v>2486</v>
      </c>
      <c r="G163" s="189" t="s">
        <v>433</v>
      </c>
      <c r="H163" s="190">
        <v>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5.0000000000000002E-05</v>
      </c>
      <c r="R163" s="196">
        <f>Q163*H163</f>
        <v>5.0000000000000002E-05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5282</v>
      </c>
    </row>
    <row r="164" s="2" customFormat="1" ht="24.15" customHeight="1">
      <c r="A164" s="34"/>
      <c r="B164" s="185"/>
      <c r="C164" s="200" t="s">
        <v>408</v>
      </c>
      <c r="D164" s="200" t="s">
        <v>353</v>
      </c>
      <c r="E164" s="201" t="s">
        <v>2488</v>
      </c>
      <c r="F164" s="202" t="s">
        <v>2489</v>
      </c>
      <c r="G164" s="203" t="s">
        <v>433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0.00077999999999999999</v>
      </c>
      <c r="R164" s="196">
        <f>Q164*H164</f>
        <v>0.00077999999999999999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5283</v>
      </c>
    </row>
    <row r="165" s="2" customFormat="1" ht="16.5" customHeight="1">
      <c r="A165" s="34"/>
      <c r="B165" s="185"/>
      <c r="C165" s="186" t="s">
        <v>410</v>
      </c>
      <c r="D165" s="186" t="s">
        <v>319</v>
      </c>
      <c r="E165" s="187" t="s">
        <v>2497</v>
      </c>
      <c r="F165" s="188" t="s">
        <v>2498</v>
      </c>
      <c r="G165" s="189" t="s">
        <v>433</v>
      </c>
      <c r="H165" s="190">
        <v>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2.0000000000000002E-05</v>
      </c>
      <c r="R165" s="196">
        <f>Q165*H165</f>
        <v>2.0000000000000002E-05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372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5284</v>
      </c>
    </row>
    <row r="166" s="2" customFormat="1" ht="21.75" customHeight="1">
      <c r="A166" s="34"/>
      <c r="B166" s="185"/>
      <c r="C166" s="200" t="s">
        <v>412</v>
      </c>
      <c r="D166" s="200" t="s">
        <v>353</v>
      </c>
      <c r="E166" s="201" t="s">
        <v>5285</v>
      </c>
      <c r="F166" s="202" t="s">
        <v>5286</v>
      </c>
      <c r="G166" s="203" t="s">
        <v>433</v>
      </c>
      <c r="H166" s="204">
        <v>1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6.9999999999999994E-05</v>
      </c>
      <c r="R166" s="196">
        <f>Q166*H166</f>
        <v>6.9999999999999994E-05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529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5287</v>
      </c>
    </row>
    <row r="167" s="2" customFormat="1" ht="16.5" customHeight="1">
      <c r="A167" s="34"/>
      <c r="B167" s="185"/>
      <c r="C167" s="186" t="s">
        <v>414</v>
      </c>
      <c r="D167" s="186" t="s">
        <v>319</v>
      </c>
      <c r="E167" s="187" t="s">
        <v>2503</v>
      </c>
      <c r="F167" s="188" t="s">
        <v>5288</v>
      </c>
      <c r="G167" s="189" t="s">
        <v>2505</v>
      </c>
      <c r="H167" s="190">
        <v>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0.00026509999999999999</v>
      </c>
      <c r="R167" s="196">
        <f>Q167*H167</f>
        <v>0.00053019999999999999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5289</v>
      </c>
    </row>
    <row r="168" s="2" customFormat="1" ht="21.75" customHeight="1">
      <c r="A168" s="34"/>
      <c r="B168" s="185"/>
      <c r="C168" s="200" t="s">
        <v>416</v>
      </c>
      <c r="D168" s="200" t="s">
        <v>353</v>
      </c>
      <c r="E168" s="201" t="s">
        <v>2507</v>
      </c>
      <c r="F168" s="202" t="s">
        <v>5290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0.018499999999999999</v>
      </c>
      <c r="R168" s="196">
        <f>Q168*H168</f>
        <v>0.018499999999999999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529</v>
      </c>
      <c r="AT168" s="198" t="s">
        <v>353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5291</v>
      </c>
    </row>
    <row r="169" s="2" customFormat="1">
      <c r="A169" s="34"/>
      <c r="B169" s="35"/>
      <c r="C169" s="34"/>
      <c r="D169" s="216" t="s">
        <v>484</v>
      </c>
      <c r="E169" s="34"/>
      <c r="F169" s="217" t="s">
        <v>2510</v>
      </c>
      <c r="G169" s="34"/>
      <c r="H169" s="34"/>
      <c r="I169" s="218"/>
      <c r="J169" s="34"/>
      <c r="K169" s="34"/>
      <c r="L169" s="35"/>
      <c r="M169" s="219"/>
      <c r="N169" s="220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484</v>
      </c>
      <c r="AU169" s="15" t="s">
        <v>87</v>
      </c>
    </row>
    <row r="170" s="2" customFormat="1" ht="24.15" customHeight="1">
      <c r="A170" s="34"/>
      <c r="B170" s="185"/>
      <c r="C170" s="200" t="s">
        <v>418</v>
      </c>
      <c r="D170" s="200" t="s">
        <v>353</v>
      </c>
      <c r="E170" s="201" t="s">
        <v>2511</v>
      </c>
      <c r="F170" s="202" t="s">
        <v>2512</v>
      </c>
      <c r="G170" s="203" t="s">
        <v>433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0.016789999999999999</v>
      </c>
      <c r="R170" s="196">
        <f>Q170*H170</f>
        <v>0.016789999999999999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5292</v>
      </c>
    </row>
    <row r="171" s="2" customFormat="1" ht="24.15" customHeight="1">
      <c r="A171" s="34"/>
      <c r="B171" s="185"/>
      <c r="C171" s="186" t="s">
        <v>529</v>
      </c>
      <c r="D171" s="186" t="s">
        <v>319</v>
      </c>
      <c r="E171" s="187" t="s">
        <v>2618</v>
      </c>
      <c r="F171" s="188" t="s">
        <v>2619</v>
      </c>
      <c r="G171" s="189" t="s">
        <v>433</v>
      </c>
      <c r="H171" s="190">
        <v>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5293</v>
      </c>
    </row>
    <row r="172" s="2" customFormat="1" ht="33" customHeight="1">
      <c r="A172" s="34"/>
      <c r="B172" s="185"/>
      <c r="C172" s="200" t="s">
        <v>780</v>
      </c>
      <c r="D172" s="200" t="s">
        <v>353</v>
      </c>
      <c r="E172" s="201" t="s">
        <v>2621</v>
      </c>
      <c r="F172" s="202" t="s">
        <v>3728</v>
      </c>
      <c r="G172" s="203" t="s">
        <v>433</v>
      </c>
      <c r="H172" s="204">
        <v>5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0.00089999999999999998</v>
      </c>
      <c r="R172" s="196">
        <f>Q172*H172</f>
        <v>0.0044999999999999997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5294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2624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784</v>
      </c>
      <c r="D174" s="186" t="s">
        <v>319</v>
      </c>
      <c r="E174" s="187" t="s">
        <v>2527</v>
      </c>
      <c r="F174" s="188" t="s">
        <v>2528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211" t="s">
        <v>1</v>
      </c>
      <c r="N174" s="212" t="s">
        <v>41</v>
      </c>
      <c r="O174" s="213"/>
      <c r="P174" s="214">
        <f>O174*H174</f>
        <v>0</v>
      </c>
      <c r="Q174" s="214">
        <v>0</v>
      </c>
      <c r="R174" s="214">
        <f>Q174*H174</f>
        <v>0</v>
      </c>
      <c r="S174" s="214">
        <v>0</v>
      </c>
      <c r="T174" s="21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5295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29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5297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ROUND(J150,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ROUND((SUM(BE150:BE399)),  2)</f>
        <v>0</v>
      </c>
      <c r="G37" s="138"/>
      <c r="H37" s="138"/>
      <c r="I37" s="139">
        <v>0.20000000000000001</v>
      </c>
      <c r="J37" s="137">
        <f>ROUND(((SUM(BE150:BE399))*I37),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ROUND((SUM(BF150:BF399)),  2)</f>
        <v>0</v>
      </c>
      <c r="G38" s="138"/>
      <c r="H38" s="138"/>
      <c r="I38" s="139">
        <v>0.20000000000000001</v>
      </c>
      <c r="J38" s="137">
        <f>ROUND(((SUM(BF150:BF399))*I38),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ROUND((SUM(BG150:BG399)),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ROUND((SUM(BH150:BH399)),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ROUND((SUM(BI150:BI399)),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J150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J151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J152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2631</v>
      </c>
      <c r="E103" s="159"/>
      <c r="F103" s="159"/>
      <c r="G103" s="159"/>
      <c r="H103" s="159"/>
      <c r="I103" s="159"/>
      <c r="J103" s="160">
        <f>J160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2632</v>
      </c>
      <c r="E104" s="159"/>
      <c r="F104" s="159"/>
      <c r="G104" s="159"/>
      <c r="H104" s="159"/>
      <c r="I104" s="159"/>
      <c r="J104" s="160">
        <f>J184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2633</v>
      </c>
      <c r="E105" s="159"/>
      <c r="F105" s="159"/>
      <c r="G105" s="159"/>
      <c r="H105" s="159"/>
      <c r="I105" s="159"/>
      <c r="J105" s="160">
        <f>J197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2634</v>
      </c>
      <c r="E106" s="159"/>
      <c r="F106" s="159"/>
      <c r="G106" s="159"/>
      <c r="H106" s="159"/>
      <c r="I106" s="159"/>
      <c r="J106" s="160">
        <f>J204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2746</v>
      </c>
      <c r="E107" s="159"/>
      <c r="F107" s="159"/>
      <c r="G107" s="159"/>
      <c r="H107" s="159"/>
      <c r="I107" s="159"/>
      <c r="J107" s="160">
        <f>J206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2635</v>
      </c>
      <c r="E108" s="159"/>
      <c r="F108" s="159"/>
      <c r="G108" s="159"/>
      <c r="H108" s="159"/>
      <c r="I108" s="159"/>
      <c r="J108" s="160">
        <f>J235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2636</v>
      </c>
      <c r="E109" s="159"/>
      <c r="F109" s="159"/>
      <c r="G109" s="159"/>
      <c r="H109" s="159"/>
      <c r="I109" s="159"/>
      <c r="J109" s="160">
        <f>J247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2316</v>
      </c>
      <c r="E110" s="155"/>
      <c r="F110" s="155"/>
      <c r="G110" s="155"/>
      <c r="H110" s="155"/>
      <c r="I110" s="155"/>
      <c r="J110" s="156">
        <f>J249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2747</v>
      </c>
      <c r="E111" s="159"/>
      <c r="F111" s="159"/>
      <c r="G111" s="159"/>
      <c r="H111" s="159"/>
      <c r="I111" s="159"/>
      <c r="J111" s="160">
        <f>J250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2886</v>
      </c>
      <c r="E112" s="159"/>
      <c r="F112" s="159"/>
      <c r="G112" s="159"/>
      <c r="H112" s="159"/>
      <c r="I112" s="159"/>
      <c r="J112" s="160">
        <f>J274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2317</v>
      </c>
      <c r="E113" s="159"/>
      <c r="F113" s="159"/>
      <c r="G113" s="159"/>
      <c r="H113" s="159"/>
      <c r="I113" s="159"/>
      <c r="J113" s="160">
        <f>J304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5298</v>
      </c>
      <c r="E114" s="159"/>
      <c r="F114" s="159"/>
      <c r="G114" s="159"/>
      <c r="H114" s="159"/>
      <c r="I114" s="159"/>
      <c r="J114" s="160">
        <f>J323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2887</v>
      </c>
      <c r="E115" s="159"/>
      <c r="F115" s="159"/>
      <c r="G115" s="159"/>
      <c r="H115" s="159"/>
      <c r="I115" s="159"/>
      <c r="J115" s="160">
        <f>J327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2748</v>
      </c>
      <c r="E116" s="159"/>
      <c r="F116" s="159"/>
      <c r="G116" s="159"/>
      <c r="H116" s="159"/>
      <c r="I116" s="159"/>
      <c r="J116" s="160">
        <f>J337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2749</v>
      </c>
      <c r="E117" s="159"/>
      <c r="F117" s="159"/>
      <c r="G117" s="159"/>
      <c r="H117" s="159"/>
      <c r="I117" s="159"/>
      <c r="J117" s="160">
        <f>J341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2888</v>
      </c>
      <c r="E118" s="159"/>
      <c r="F118" s="159"/>
      <c r="G118" s="159"/>
      <c r="H118" s="159"/>
      <c r="I118" s="159"/>
      <c r="J118" s="160">
        <f>J348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2750</v>
      </c>
      <c r="E119" s="159"/>
      <c r="F119" s="159"/>
      <c r="G119" s="159"/>
      <c r="H119" s="159"/>
      <c r="I119" s="159"/>
      <c r="J119" s="160">
        <f>J351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4180</v>
      </c>
      <c r="E120" s="159"/>
      <c r="F120" s="159"/>
      <c r="G120" s="159"/>
      <c r="H120" s="159"/>
      <c r="I120" s="159"/>
      <c r="J120" s="160">
        <f>J363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2889</v>
      </c>
      <c r="E121" s="159"/>
      <c r="F121" s="159"/>
      <c r="G121" s="159"/>
      <c r="H121" s="159"/>
      <c r="I121" s="159"/>
      <c r="J121" s="160">
        <f>J369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2890</v>
      </c>
      <c r="E122" s="159"/>
      <c r="F122" s="159"/>
      <c r="G122" s="159"/>
      <c r="H122" s="159"/>
      <c r="I122" s="159"/>
      <c r="J122" s="160">
        <f>J375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5299</v>
      </c>
      <c r="E123" s="159"/>
      <c r="F123" s="159"/>
      <c r="G123" s="159"/>
      <c r="H123" s="159"/>
      <c r="I123" s="159"/>
      <c r="J123" s="160">
        <f>J379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7"/>
      <c r="C124" s="10"/>
      <c r="D124" s="158" t="s">
        <v>2891</v>
      </c>
      <c r="E124" s="159"/>
      <c r="F124" s="159"/>
      <c r="G124" s="159"/>
      <c r="H124" s="159"/>
      <c r="I124" s="159"/>
      <c r="J124" s="160">
        <f>J383</f>
        <v>0</v>
      </c>
      <c r="K124" s="10"/>
      <c r="L124" s="15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57"/>
      <c r="C125" s="10"/>
      <c r="D125" s="158" t="s">
        <v>4182</v>
      </c>
      <c r="E125" s="159"/>
      <c r="F125" s="159"/>
      <c r="G125" s="159"/>
      <c r="H125" s="159"/>
      <c r="I125" s="159"/>
      <c r="J125" s="160">
        <f>J390</f>
        <v>0</v>
      </c>
      <c r="K125" s="10"/>
      <c r="L125" s="15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53"/>
      <c r="C126" s="9"/>
      <c r="D126" s="154" t="s">
        <v>5300</v>
      </c>
      <c r="E126" s="155"/>
      <c r="F126" s="155"/>
      <c r="G126" s="155"/>
      <c r="H126" s="155"/>
      <c r="I126" s="155"/>
      <c r="J126" s="156">
        <f>J394</f>
        <v>0</v>
      </c>
      <c r="K126" s="9"/>
      <c r="L126" s="153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32" s="2" customFormat="1" ht="6.96" customHeight="1">
      <c r="A132" s="34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4.96" customHeight="1">
      <c r="A133" s="34"/>
      <c r="B133" s="35"/>
      <c r="C133" s="19" t="s">
        <v>303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15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131" t="str">
        <f>E7</f>
        <v>Archeoskanzen Bojná</v>
      </c>
      <c r="F136" s="28"/>
      <c r="G136" s="28"/>
      <c r="H136" s="28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" customFormat="1" ht="12" customHeight="1">
      <c r="B137" s="18"/>
      <c r="C137" s="28" t="s">
        <v>287</v>
      </c>
      <c r="L137" s="18"/>
    </row>
    <row r="138" s="1" customFormat="1" ht="16.5" customHeight="1">
      <c r="B138" s="18"/>
      <c r="E138" s="131" t="s">
        <v>4177</v>
      </c>
      <c r="F138" s="1"/>
      <c r="G138" s="1"/>
      <c r="H138" s="1"/>
      <c r="L138" s="18"/>
    </row>
    <row r="139" s="1" customFormat="1" ht="12" customHeight="1">
      <c r="B139" s="18"/>
      <c r="C139" s="28" t="s">
        <v>289</v>
      </c>
      <c r="L139" s="18"/>
    </row>
    <row r="140" s="2" customFormat="1" ht="16.5" customHeight="1">
      <c r="A140" s="34"/>
      <c r="B140" s="35"/>
      <c r="C140" s="34"/>
      <c r="D140" s="34"/>
      <c r="E140" s="132" t="s">
        <v>5296</v>
      </c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291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68" t="str">
        <f>E13</f>
        <v>SO-5.1.2_AA - Architektonicko stavebné riešenie, statika</v>
      </c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6.96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2" customHeight="1">
      <c r="A144" s="34"/>
      <c r="B144" s="35"/>
      <c r="C144" s="28" t="s">
        <v>19</v>
      </c>
      <c r="D144" s="34"/>
      <c r="E144" s="34"/>
      <c r="F144" s="23" t="str">
        <f>F16</f>
        <v>okrajová časť obce Bojná</v>
      </c>
      <c r="G144" s="34"/>
      <c r="H144" s="34"/>
      <c r="I144" s="28" t="s">
        <v>21</v>
      </c>
      <c r="J144" s="70" t="str">
        <f>IF(J16="","",J16)</f>
        <v>19. 6. 2024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05" customHeight="1">
      <c r="A146" s="34"/>
      <c r="B146" s="35"/>
      <c r="C146" s="28" t="s">
        <v>23</v>
      </c>
      <c r="D146" s="34"/>
      <c r="E146" s="34"/>
      <c r="F146" s="23" t="str">
        <f>E19</f>
        <v>Obec Bojná, 201 Bojná, 956 01 Bojná</v>
      </c>
      <c r="G146" s="34"/>
      <c r="H146" s="34"/>
      <c r="I146" s="28" t="s">
        <v>29</v>
      </c>
      <c r="J146" s="32" t="str">
        <f>E25</f>
        <v>Projekt design s.r.o., Brezová 89/1B, Tovarníky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40.05" customHeight="1">
      <c r="A147" s="34"/>
      <c r="B147" s="35"/>
      <c r="C147" s="28" t="s">
        <v>27</v>
      </c>
      <c r="D147" s="34"/>
      <c r="E147" s="34"/>
      <c r="F147" s="23" t="str">
        <f>IF(E22="","",E22)</f>
        <v>Vyplň údaj</v>
      </c>
      <c r="G147" s="34"/>
      <c r="H147" s="34"/>
      <c r="I147" s="28" t="s">
        <v>32</v>
      </c>
      <c r="J147" s="32" t="str">
        <f>E28</f>
        <v>Projekt design s.r.o., Brezová 89/1B, Tovarníky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0.32" customHeigh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11" customFormat="1" ht="29.28" customHeight="1">
      <c r="A149" s="161"/>
      <c r="B149" s="162"/>
      <c r="C149" s="163" t="s">
        <v>304</v>
      </c>
      <c r="D149" s="164" t="s">
        <v>60</v>
      </c>
      <c r="E149" s="164" t="s">
        <v>56</v>
      </c>
      <c r="F149" s="164" t="s">
        <v>57</v>
      </c>
      <c r="G149" s="164" t="s">
        <v>305</v>
      </c>
      <c r="H149" s="164" t="s">
        <v>306</v>
      </c>
      <c r="I149" s="164" t="s">
        <v>307</v>
      </c>
      <c r="J149" s="165" t="s">
        <v>295</v>
      </c>
      <c r="K149" s="166" t="s">
        <v>308</v>
      </c>
      <c r="L149" s="167"/>
      <c r="M149" s="87" t="s">
        <v>1</v>
      </c>
      <c r="N149" s="88" t="s">
        <v>39</v>
      </c>
      <c r="O149" s="88" t="s">
        <v>309</v>
      </c>
      <c r="P149" s="88" t="s">
        <v>310</v>
      </c>
      <c r="Q149" s="88" t="s">
        <v>311</v>
      </c>
      <c r="R149" s="88" t="s">
        <v>312</v>
      </c>
      <c r="S149" s="88" t="s">
        <v>313</v>
      </c>
      <c r="T149" s="89" t="s">
        <v>314</v>
      </c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</row>
    <row r="150" s="2" customFormat="1" ht="22.8" customHeight="1">
      <c r="A150" s="34"/>
      <c r="B150" s="35"/>
      <c r="C150" s="94" t="s">
        <v>296</v>
      </c>
      <c r="D150" s="34"/>
      <c r="E150" s="34"/>
      <c r="F150" s="34"/>
      <c r="G150" s="34"/>
      <c r="H150" s="34"/>
      <c r="I150" s="34"/>
      <c r="J150" s="168">
        <f>BK150</f>
        <v>0</v>
      </c>
      <c r="K150" s="34"/>
      <c r="L150" s="35"/>
      <c r="M150" s="90"/>
      <c r="N150" s="74"/>
      <c r="O150" s="91"/>
      <c r="P150" s="169">
        <f>P151+P249+P394</f>
        <v>0</v>
      </c>
      <c r="Q150" s="91"/>
      <c r="R150" s="169">
        <f>R151+R249+R394</f>
        <v>779.05465449420001</v>
      </c>
      <c r="S150" s="91"/>
      <c r="T150" s="170">
        <f>T151+T249+T394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5" t="s">
        <v>74</v>
      </c>
      <c r="AU150" s="15" t="s">
        <v>297</v>
      </c>
      <c r="BK150" s="171">
        <f>BK151+BK249+BK394</f>
        <v>0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315</v>
      </c>
      <c r="F151" s="174" t="s">
        <v>316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P152+P160+P184+P197+P204+P206+P235+P247</f>
        <v>0</v>
      </c>
      <c r="Q151" s="178"/>
      <c r="R151" s="179">
        <f>R152+R160+R184+R197+R204+R206+R235+R247</f>
        <v>757.62842044702006</v>
      </c>
      <c r="S151" s="178"/>
      <c r="T151" s="180">
        <f>T152+T160+T184+T197+T204+T206+T235+T247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75</v>
      </c>
      <c r="AY151" s="173" t="s">
        <v>317</v>
      </c>
      <c r="BK151" s="182">
        <f>BK152+BK160+BK184+BK197+BK204+BK206+BK235+BK247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82</v>
      </c>
      <c r="F152" s="183" t="s">
        <v>2637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SUM(P153:P159)</f>
        <v>0</v>
      </c>
      <c r="Q152" s="178"/>
      <c r="R152" s="179">
        <f>SUM(R153:R159)</f>
        <v>0</v>
      </c>
      <c r="S152" s="178"/>
      <c r="T152" s="18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317</v>
      </c>
      <c r="BK152" s="182">
        <f>SUM(BK153:BK159)</f>
        <v>0</v>
      </c>
    </row>
    <row r="153" s="2" customFormat="1" ht="33" customHeight="1">
      <c r="A153" s="34"/>
      <c r="B153" s="185"/>
      <c r="C153" s="186" t="s">
        <v>82</v>
      </c>
      <c r="D153" s="186" t="s">
        <v>319</v>
      </c>
      <c r="E153" s="187" t="s">
        <v>2638</v>
      </c>
      <c r="F153" s="188" t="s">
        <v>2639</v>
      </c>
      <c r="G153" s="189" t="s">
        <v>322</v>
      </c>
      <c r="H153" s="190">
        <v>95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5301</v>
      </c>
    </row>
    <row r="154" s="2" customFormat="1" ht="21.75" customHeight="1">
      <c r="A154" s="34"/>
      <c r="B154" s="185"/>
      <c r="C154" s="186" t="s">
        <v>87</v>
      </c>
      <c r="D154" s="186" t="s">
        <v>319</v>
      </c>
      <c r="E154" s="187" t="s">
        <v>2894</v>
      </c>
      <c r="F154" s="188" t="s">
        <v>2895</v>
      </c>
      <c r="G154" s="189" t="s">
        <v>322</v>
      </c>
      <c r="H154" s="190">
        <v>203.44399999999999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5302</v>
      </c>
    </row>
    <row r="155" s="2" customFormat="1" ht="24.15" customHeight="1">
      <c r="A155" s="34"/>
      <c r="B155" s="185"/>
      <c r="C155" s="186" t="s">
        <v>92</v>
      </c>
      <c r="D155" s="186" t="s">
        <v>319</v>
      </c>
      <c r="E155" s="187" t="s">
        <v>2644</v>
      </c>
      <c r="F155" s="188" t="s">
        <v>2645</v>
      </c>
      <c r="G155" s="189" t="s">
        <v>322</v>
      </c>
      <c r="H155" s="190">
        <v>61.033999999999999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5303</v>
      </c>
    </row>
    <row r="156" s="2" customFormat="1" ht="24.15" customHeight="1">
      <c r="A156" s="34"/>
      <c r="B156" s="185"/>
      <c r="C156" s="186" t="s">
        <v>259</v>
      </c>
      <c r="D156" s="186" t="s">
        <v>319</v>
      </c>
      <c r="E156" s="187" t="s">
        <v>4190</v>
      </c>
      <c r="F156" s="188" t="s">
        <v>4191</v>
      </c>
      <c r="G156" s="189" t="s">
        <v>322</v>
      </c>
      <c r="H156" s="190">
        <v>203.44399999999999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5304</v>
      </c>
    </row>
    <row r="157" s="2" customFormat="1" ht="33" customHeight="1">
      <c r="A157" s="34"/>
      <c r="B157" s="185"/>
      <c r="C157" s="186" t="s">
        <v>262</v>
      </c>
      <c r="D157" s="186" t="s">
        <v>319</v>
      </c>
      <c r="E157" s="187" t="s">
        <v>4193</v>
      </c>
      <c r="F157" s="188" t="s">
        <v>4194</v>
      </c>
      <c r="G157" s="189" t="s">
        <v>322</v>
      </c>
      <c r="H157" s="190">
        <v>451.55599999999998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5305</v>
      </c>
    </row>
    <row r="158" s="2" customFormat="1" ht="24.15" customHeight="1">
      <c r="A158" s="34"/>
      <c r="B158" s="185"/>
      <c r="C158" s="186" t="s">
        <v>265</v>
      </c>
      <c r="D158" s="186" t="s">
        <v>319</v>
      </c>
      <c r="E158" s="187" t="s">
        <v>4196</v>
      </c>
      <c r="F158" s="188" t="s">
        <v>4197</v>
      </c>
      <c r="G158" s="189" t="s">
        <v>322</v>
      </c>
      <c r="H158" s="190">
        <v>845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5306</v>
      </c>
    </row>
    <row r="159" s="2" customFormat="1" ht="24.15" customHeight="1">
      <c r="A159" s="34"/>
      <c r="B159" s="185"/>
      <c r="C159" s="186" t="s">
        <v>268</v>
      </c>
      <c r="D159" s="186" t="s">
        <v>319</v>
      </c>
      <c r="E159" s="187" t="s">
        <v>4199</v>
      </c>
      <c r="F159" s="188" t="s">
        <v>4200</v>
      </c>
      <c r="G159" s="189" t="s">
        <v>322</v>
      </c>
      <c r="H159" s="190">
        <v>750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5307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87</v>
      </c>
      <c r="F160" s="183" t="s">
        <v>2702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SUM(P161:P183)</f>
        <v>0</v>
      </c>
      <c r="Q160" s="178"/>
      <c r="R160" s="179">
        <f>SUM(R161:R183)</f>
        <v>538.03193398000008</v>
      </c>
      <c r="S160" s="178"/>
      <c r="T160" s="180">
        <f>SUM(T161:T183)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SUM(BK161:BK183)</f>
        <v>0</v>
      </c>
    </row>
    <row r="161" s="2" customFormat="1" ht="33" customHeight="1">
      <c r="A161" s="34"/>
      <c r="B161" s="185"/>
      <c r="C161" s="186" t="s">
        <v>271</v>
      </c>
      <c r="D161" s="186" t="s">
        <v>319</v>
      </c>
      <c r="E161" s="187" t="s">
        <v>4202</v>
      </c>
      <c r="F161" s="188" t="s">
        <v>4203</v>
      </c>
      <c r="G161" s="189" t="s">
        <v>375</v>
      </c>
      <c r="H161" s="190">
        <v>31.129999999999999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0.00018000000000000001</v>
      </c>
      <c r="R161" s="196">
        <f>Q161*H161</f>
        <v>0.0056034000000000006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5308</v>
      </c>
    </row>
    <row r="162" s="2" customFormat="1" ht="16.5" customHeight="1">
      <c r="A162" s="34"/>
      <c r="B162" s="185"/>
      <c r="C162" s="200" t="s">
        <v>274</v>
      </c>
      <c r="D162" s="200" t="s">
        <v>353</v>
      </c>
      <c r="E162" s="201" t="s">
        <v>4205</v>
      </c>
      <c r="F162" s="202" t="s">
        <v>4206</v>
      </c>
      <c r="G162" s="203" t="s">
        <v>375</v>
      </c>
      <c r="H162" s="204">
        <v>31.753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0.00029999999999999997</v>
      </c>
      <c r="R162" s="196">
        <f>Q162*H162</f>
        <v>0.0095258999999999986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5309</v>
      </c>
    </row>
    <row r="163" s="2" customFormat="1" ht="16.5" customHeight="1">
      <c r="A163" s="34"/>
      <c r="B163" s="185"/>
      <c r="C163" s="186" t="s">
        <v>277</v>
      </c>
      <c r="D163" s="186" t="s">
        <v>319</v>
      </c>
      <c r="E163" s="187" t="s">
        <v>4208</v>
      </c>
      <c r="F163" s="188" t="s">
        <v>4209</v>
      </c>
      <c r="G163" s="189" t="s">
        <v>322</v>
      </c>
      <c r="H163" s="190">
        <v>14.49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1.9205000000000001</v>
      </c>
      <c r="R163" s="196">
        <f>Q163*H163</f>
        <v>27.828045000000003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5310</v>
      </c>
    </row>
    <row r="164" s="2" customFormat="1" ht="16.5" customHeight="1">
      <c r="A164" s="34"/>
      <c r="B164" s="185"/>
      <c r="C164" s="186" t="s">
        <v>280</v>
      </c>
      <c r="D164" s="186" t="s">
        <v>319</v>
      </c>
      <c r="E164" s="187" t="s">
        <v>4211</v>
      </c>
      <c r="F164" s="188" t="s">
        <v>4212</v>
      </c>
      <c r="G164" s="189" t="s">
        <v>452</v>
      </c>
      <c r="H164" s="190">
        <v>57.960000000000001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0.00064000000000000005</v>
      </c>
      <c r="R164" s="196">
        <f>Q164*H164</f>
        <v>0.037094400000000007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5311</v>
      </c>
    </row>
    <row r="165" s="2" customFormat="1" ht="33" customHeight="1">
      <c r="A165" s="34"/>
      <c r="B165" s="185"/>
      <c r="C165" s="186" t="s">
        <v>358</v>
      </c>
      <c r="D165" s="186" t="s">
        <v>319</v>
      </c>
      <c r="E165" s="187" t="s">
        <v>4214</v>
      </c>
      <c r="F165" s="188" t="s">
        <v>4215</v>
      </c>
      <c r="G165" s="189" t="s">
        <v>375</v>
      </c>
      <c r="H165" s="190">
        <v>498.75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5312</v>
      </c>
    </row>
    <row r="166" s="2" customFormat="1" ht="21.75" customHeight="1">
      <c r="A166" s="34"/>
      <c r="B166" s="185"/>
      <c r="C166" s="186" t="s">
        <v>362</v>
      </c>
      <c r="D166" s="186" t="s">
        <v>319</v>
      </c>
      <c r="E166" s="187" t="s">
        <v>4217</v>
      </c>
      <c r="F166" s="188" t="s">
        <v>4218</v>
      </c>
      <c r="G166" s="189" t="s">
        <v>452</v>
      </c>
      <c r="H166" s="190">
        <v>92.150000000000006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0.56000000000000005</v>
      </c>
      <c r="R166" s="196">
        <f>Q166*H166</f>
        <v>51.604000000000006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5313</v>
      </c>
    </row>
    <row r="167" s="2" customFormat="1" ht="16.5" customHeight="1">
      <c r="A167" s="34"/>
      <c r="B167" s="185"/>
      <c r="C167" s="186" t="s">
        <v>364</v>
      </c>
      <c r="D167" s="186" t="s">
        <v>319</v>
      </c>
      <c r="E167" s="187" t="s">
        <v>4220</v>
      </c>
      <c r="F167" s="188" t="s">
        <v>4221</v>
      </c>
      <c r="G167" s="189" t="s">
        <v>4222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5314</v>
      </c>
    </row>
    <row r="168" s="2" customFormat="1" ht="24.15" customHeight="1">
      <c r="A168" s="34"/>
      <c r="B168" s="185"/>
      <c r="C168" s="186" t="s">
        <v>368</v>
      </c>
      <c r="D168" s="186" t="s">
        <v>319</v>
      </c>
      <c r="E168" s="187" t="s">
        <v>2703</v>
      </c>
      <c r="F168" s="188" t="s">
        <v>2704</v>
      </c>
      <c r="G168" s="189" t="s">
        <v>322</v>
      </c>
      <c r="H168" s="190">
        <v>149.625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2.0699999999999998</v>
      </c>
      <c r="R168" s="196">
        <f>Q168*H168</f>
        <v>309.72375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5315</v>
      </c>
    </row>
    <row r="169" s="2" customFormat="1" ht="24.15" customHeight="1">
      <c r="A169" s="34"/>
      <c r="B169" s="185"/>
      <c r="C169" s="186" t="s">
        <v>372</v>
      </c>
      <c r="D169" s="186" t="s">
        <v>319</v>
      </c>
      <c r="E169" s="187" t="s">
        <v>4225</v>
      </c>
      <c r="F169" s="188" t="s">
        <v>4226</v>
      </c>
      <c r="G169" s="189" t="s">
        <v>322</v>
      </c>
      <c r="H169" s="190">
        <v>17.640000000000001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2.2151299999999998</v>
      </c>
      <c r="R169" s="196">
        <f>Q169*H169</f>
        <v>39.074893199999998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5316</v>
      </c>
    </row>
    <row r="170" s="2" customFormat="1" ht="24.15" customHeight="1">
      <c r="A170" s="34"/>
      <c r="B170" s="185"/>
      <c r="C170" s="186" t="s">
        <v>377</v>
      </c>
      <c r="D170" s="186" t="s">
        <v>319</v>
      </c>
      <c r="E170" s="187" t="s">
        <v>4228</v>
      </c>
      <c r="F170" s="188" t="s">
        <v>4229</v>
      </c>
      <c r="G170" s="189" t="s">
        <v>322</v>
      </c>
      <c r="H170" s="190">
        <v>28.224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2.3453400000000002</v>
      </c>
      <c r="R170" s="196">
        <f>Q170*H170</f>
        <v>66.194876160000007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5317</v>
      </c>
    </row>
    <row r="171" s="2" customFormat="1" ht="21.75" customHeight="1">
      <c r="A171" s="34"/>
      <c r="B171" s="185"/>
      <c r="C171" s="186" t="s">
        <v>383</v>
      </c>
      <c r="D171" s="186" t="s">
        <v>319</v>
      </c>
      <c r="E171" s="187" t="s">
        <v>4231</v>
      </c>
      <c r="F171" s="188" t="s">
        <v>4232</v>
      </c>
      <c r="G171" s="189" t="s">
        <v>375</v>
      </c>
      <c r="H171" s="190">
        <v>12.852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0.0015900000000000001</v>
      </c>
      <c r="R171" s="196">
        <f>Q171*H171</f>
        <v>0.02043468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5318</v>
      </c>
    </row>
    <row r="172" s="2" customFormat="1" ht="21.75" customHeight="1">
      <c r="A172" s="34"/>
      <c r="B172" s="185"/>
      <c r="C172" s="186" t="s">
        <v>385</v>
      </c>
      <c r="D172" s="186" t="s">
        <v>319</v>
      </c>
      <c r="E172" s="187" t="s">
        <v>4234</v>
      </c>
      <c r="F172" s="188" t="s">
        <v>4235</v>
      </c>
      <c r="G172" s="189" t="s">
        <v>375</v>
      </c>
      <c r="H172" s="190">
        <v>12.852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5319</v>
      </c>
    </row>
    <row r="173" s="2" customFormat="1" ht="16.5" customHeight="1">
      <c r="A173" s="34"/>
      <c r="B173" s="185"/>
      <c r="C173" s="186" t="s">
        <v>7</v>
      </c>
      <c r="D173" s="186" t="s">
        <v>319</v>
      </c>
      <c r="E173" s="187" t="s">
        <v>4237</v>
      </c>
      <c r="F173" s="188" t="s">
        <v>4238</v>
      </c>
      <c r="G173" s="189" t="s">
        <v>356</v>
      </c>
      <c r="H173" s="190">
        <v>14.694000000000001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1.0189600000000001</v>
      </c>
      <c r="R173" s="196">
        <f>Q173*H173</f>
        <v>14.972598240000002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5320</v>
      </c>
    </row>
    <row r="174" s="2" customFormat="1" ht="16.5" customHeight="1">
      <c r="A174" s="34"/>
      <c r="B174" s="185"/>
      <c r="C174" s="186" t="s">
        <v>388</v>
      </c>
      <c r="D174" s="186" t="s">
        <v>319</v>
      </c>
      <c r="E174" s="187" t="s">
        <v>2774</v>
      </c>
      <c r="F174" s="188" t="s">
        <v>2920</v>
      </c>
      <c r="G174" s="189" t="s">
        <v>356</v>
      </c>
      <c r="H174" s="190">
        <v>0.34200000000000003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1.20296</v>
      </c>
      <c r="R174" s="196">
        <f>Q174*H174</f>
        <v>0.41141232000000005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5321</v>
      </c>
    </row>
    <row r="175" s="2" customFormat="1" ht="24.15" customHeight="1">
      <c r="A175" s="34"/>
      <c r="B175" s="185"/>
      <c r="C175" s="186" t="s">
        <v>392</v>
      </c>
      <c r="D175" s="186" t="s">
        <v>319</v>
      </c>
      <c r="E175" s="187" t="s">
        <v>4241</v>
      </c>
      <c r="F175" s="188" t="s">
        <v>4242</v>
      </c>
      <c r="G175" s="189" t="s">
        <v>322</v>
      </c>
      <c r="H175" s="190">
        <v>10.859999999999999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2.3223500000000001</v>
      </c>
      <c r="R175" s="196">
        <f>Q175*H175</f>
        <v>25.220721000000001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5322</v>
      </c>
    </row>
    <row r="176" s="2" customFormat="1" ht="21.75" customHeight="1">
      <c r="A176" s="34"/>
      <c r="B176" s="185"/>
      <c r="C176" s="186" t="s">
        <v>396</v>
      </c>
      <c r="D176" s="186" t="s">
        <v>319</v>
      </c>
      <c r="E176" s="187" t="s">
        <v>4244</v>
      </c>
      <c r="F176" s="188" t="s">
        <v>4245</v>
      </c>
      <c r="G176" s="189" t="s">
        <v>375</v>
      </c>
      <c r="H176" s="190">
        <v>15.929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0.0015900000000000001</v>
      </c>
      <c r="R176" s="196">
        <f>Q176*H176</f>
        <v>0.02532711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5323</v>
      </c>
    </row>
    <row r="177" s="2" customFormat="1" ht="21.75" customHeight="1">
      <c r="A177" s="34"/>
      <c r="B177" s="185"/>
      <c r="C177" s="186" t="s">
        <v>398</v>
      </c>
      <c r="D177" s="186" t="s">
        <v>319</v>
      </c>
      <c r="E177" s="187" t="s">
        <v>4247</v>
      </c>
      <c r="F177" s="188" t="s">
        <v>4248</v>
      </c>
      <c r="G177" s="189" t="s">
        <v>375</v>
      </c>
      <c r="H177" s="190">
        <v>15.929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5324</v>
      </c>
    </row>
    <row r="178" s="2" customFormat="1" ht="24.15" customHeight="1">
      <c r="A178" s="34"/>
      <c r="B178" s="185"/>
      <c r="C178" s="186" t="s">
        <v>402</v>
      </c>
      <c r="D178" s="186" t="s">
        <v>319</v>
      </c>
      <c r="E178" s="187" t="s">
        <v>4250</v>
      </c>
      <c r="F178" s="188" t="s">
        <v>4251</v>
      </c>
      <c r="G178" s="189" t="s">
        <v>4252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5325</v>
      </c>
    </row>
    <row r="179" s="2" customFormat="1" ht="24.15" customHeight="1">
      <c r="A179" s="34"/>
      <c r="B179" s="185"/>
      <c r="C179" s="186" t="s">
        <v>408</v>
      </c>
      <c r="D179" s="186" t="s">
        <v>319</v>
      </c>
      <c r="E179" s="187" t="s">
        <v>4254</v>
      </c>
      <c r="F179" s="188" t="s">
        <v>4255</v>
      </c>
      <c r="G179" s="189" t="s">
        <v>322</v>
      </c>
      <c r="H179" s="190">
        <v>0.76700000000000002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2.3223500000000001</v>
      </c>
      <c r="R179" s="196">
        <f>Q179*H179</f>
        <v>1.7812424500000001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5326</v>
      </c>
    </row>
    <row r="180" s="2" customFormat="1" ht="21.75" customHeight="1">
      <c r="A180" s="34"/>
      <c r="B180" s="185"/>
      <c r="C180" s="186" t="s">
        <v>410</v>
      </c>
      <c r="D180" s="186" t="s">
        <v>319</v>
      </c>
      <c r="E180" s="187" t="s">
        <v>4257</v>
      </c>
      <c r="F180" s="188" t="s">
        <v>4258</v>
      </c>
      <c r="G180" s="189" t="s">
        <v>375</v>
      </c>
      <c r="H180" s="190">
        <v>5.3680000000000003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0.0015900000000000001</v>
      </c>
      <c r="R180" s="196">
        <f>Q180*H180</f>
        <v>0.0085351200000000002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5327</v>
      </c>
    </row>
    <row r="181" s="2" customFormat="1" ht="21.75" customHeight="1">
      <c r="A181" s="34"/>
      <c r="B181" s="185"/>
      <c r="C181" s="186" t="s">
        <v>412</v>
      </c>
      <c r="D181" s="186" t="s">
        <v>319</v>
      </c>
      <c r="E181" s="187" t="s">
        <v>4260</v>
      </c>
      <c r="F181" s="188" t="s">
        <v>4261</v>
      </c>
      <c r="G181" s="189" t="s">
        <v>375</v>
      </c>
      <c r="H181" s="190">
        <v>5.3680000000000003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5328</v>
      </c>
    </row>
    <row r="182" s="2" customFormat="1" ht="16.5" customHeight="1">
      <c r="A182" s="34"/>
      <c r="B182" s="185"/>
      <c r="C182" s="186" t="s">
        <v>414</v>
      </c>
      <c r="D182" s="186" t="s">
        <v>319</v>
      </c>
      <c r="E182" s="187" t="s">
        <v>4263</v>
      </c>
      <c r="F182" s="188" t="s">
        <v>4264</v>
      </c>
      <c r="G182" s="189" t="s">
        <v>375</v>
      </c>
      <c r="H182" s="190">
        <v>475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0.0023449999999999999</v>
      </c>
      <c r="R182" s="196">
        <f>Q182*H182</f>
        <v>1.113875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5329</v>
      </c>
    </row>
    <row r="183" s="2" customFormat="1" ht="24.15" customHeight="1">
      <c r="A183" s="34"/>
      <c r="B183" s="185"/>
      <c r="C183" s="200" t="s">
        <v>416</v>
      </c>
      <c r="D183" s="200" t="s">
        <v>353</v>
      </c>
      <c r="E183" s="201" t="s">
        <v>4266</v>
      </c>
      <c r="F183" s="202" t="s">
        <v>4267</v>
      </c>
      <c r="G183" s="203" t="s">
        <v>375</v>
      </c>
      <c r="H183" s="204">
        <v>522.5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271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5330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92</v>
      </c>
      <c r="F184" s="183" t="s">
        <v>2706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SUM(P185:P196)</f>
        <v>0</v>
      </c>
      <c r="Q184" s="178"/>
      <c r="R184" s="179">
        <f>SUM(R185:R196)</f>
        <v>108.67003803</v>
      </c>
      <c r="S184" s="178"/>
      <c r="T184" s="180">
        <f>SUM(T185:T196)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82</v>
      </c>
      <c r="AT184" s="181" t="s">
        <v>74</v>
      </c>
      <c r="AU184" s="181" t="s">
        <v>82</v>
      </c>
      <c r="AY184" s="173" t="s">
        <v>317</v>
      </c>
      <c r="BK184" s="182">
        <f>SUM(BK185:BK196)</f>
        <v>0</v>
      </c>
    </row>
    <row r="185" s="2" customFormat="1" ht="24.15" customHeight="1">
      <c r="A185" s="34"/>
      <c r="B185" s="185"/>
      <c r="C185" s="186" t="s">
        <v>418</v>
      </c>
      <c r="D185" s="186" t="s">
        <v>319</v>
      </c>
      <c r="E185" s="187" t="s">
        <v>5331</v>
      </c>
      <c r="F185" s="188" t="s">
        <v>5332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0.015934469999999999</v>
      </c>
      <c r="R185" s="196">
        <f>Q185*H185</f>
        <v>0.031868939999999998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5333</v>
      </c>
    </row>
    <row r="186" s="2" customFormat="1" ht="24.15" customHeight="1">
      <c r="A186" s="34"/>
      <c r="B186" s="185"/>
      <c r="C186" s="186" t="s">
        <v>529</v>
      </c>
      <c r="D186" s="186" t="s">
        <v>319</v>
      </c>
      <c r="E186" s="187" t="s">
        <v>5334</v>
      </c>
      <c r="F186" s="188" t="s">
        <v>5335</v>
      </c>
      <c r="G186" s="189" t="s">
        <v>433</v>
      </c>
      <c r="H186" s="190">
        <v>11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0.02033157</v>
      </c>
      <c r="R186" s="196">
        <f>Q186*H186</f>
        <v>0.22364727000000001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5336</v>
      </c>
    </row>
    <row r="187" s="2" customFormat="1" ht="21.75" customHeight="1">
      <c r="A187" s="34"/>
      <c r="B187" s="185"/>
      <c r="C187" s="186" t="s">
        <v>780</v>
      </c>
      <c r="D187" s="186" t="s">
        <v>319</v>
      </c>
      <c r="E187" s="187" t="s">
        <v>4272</v>
      </c>
      <c r="F187" s="188" t="s">
        <v>4273</v>
      </c>
      <c r="G187" s="189" t="s">
        <v>322</v>
      </c>
      <c r="H187" s="190">
        <v>36.518999999999998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2.3140399999999999</v>
      </c>
      <c r="R187" s="196">
        <f>Q187*H187</f>
        <v>84.506426759999997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5337</v>
      </c>
    </row>
    <row r="188" s="2" customFormat="1" ht="24.15" customHeight="1">
      <c r="A188" s="34"/>
      <c r="B188" s="185"/>
      <c r="C188" s="186" t="s">
        <v>784</v>
      </c>
      <c r="D188" s="186" t="s">
        <v>319</v>
      </c>
      <c r="E188" s="187" t="s">
        <v>4275</v>
      </c>
      <c r="F188" s="188" t="s">
        <v>4276</v>
      </c>
      <c r="G188" s="189" t="s">
        <v>375</v>
      </c>
      <c r="H188" s="190">
        <v>310.007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0.00396</v>
      </c>
      <c r="R188" s="196">
        <f>Q188*H188</f>
        <v>1.2276277200000001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5338</v>
      </c>
    </row>
    <row r="189" s="2" customFormat="1" ht="24.15" customHeight="1">
      <c r="A189" s="34"/>
      <c r="B189" s="185"/>
      <c r="C189" s="186" t="s">
        <v>788</v>
      </c>
      <c r="D189" s="186" t="s">
        <v>319</v>
      </c>
      <c r="E189" s="187" t="s">
        <v>4278</v>
      </c>
      <c r="F189" s="188" t="s">
        <v>4279</v>
      </c>
      <c r="G189" s="189" t="s">
        <v>375</v>
      </c>
      <c r="H189" s="190">
        <v>310.007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5339</v>
      </c>
    </row>
    <row r="190" s="2" customFormat="1" ht="16.5" customHeight="1">
      <c r="A190" s="34"/>
      <c r="B190" s="185"/>
      <c r="C190" s="186" t="s">
        <v>792</v>
      </c>
      <c r="D190" s="186" t="s">
        <v>319</v>
      </c>
      <c r="E190" s="187" t="s">
        <v>4281</v>
      </c>
      <c r="F190" s="188" t="s">
        <v>4282</v>
      </c>
      <c r="G190" s="189" t="s">
        <v>356</v>
      </c>
      <c r="H190" s="190">
        <v>4.2000000000000002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1.01555</v>
      </c>
      <c r="R190" s="196">
        <f>Q190*H190</f>
        <v>4.2653100000000004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5340</v>
      </c>
    </row>
    <row r="191" s="2" customFormat="1" ht="33" customHeight="1">
      <c r="A191" s="34"/>
      <c r="B191" s="185"/>
      <c r="C191" s="186" t="s">
        <v>796</v>
      </c>
      <c r="D191" s="186" t="s">
        <v>319</v>
      </c>
      <c r="E191" s="187" t="s">
        <v>2955</v>
      </c>
      <c r="F191" s="188" t="s">
        <v>2956</v>
      </c>
      <c r="G191" s="189" t="s">
        <v>375</v>
      </c>
      <c r="H191" s="190">
        <v>128.696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0.11114</v>
      </c>
      <c r="R191" s="196">
        <f>Q191*H191</f>
        <v>14.30327344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5341</v>
      </c>
    </row>
    <row r="192" s="2" customFormat="1" ht="24.15" customHeight="1">
      <c r="A192" s="34"/>
      <c r="B192" s="185"/>
      <c r="C192" s="186" t="s">
        <v>800</v>
      </c>
      <c r="D192" s="186" t="s">
        <v>319</v>
      </c>
      <c r="E192" s="187" t="s">
        <v>5342</v>
      </c>
      <c r="F192" s="188" t="s">
        <v>5343</v>
      </c>
      <c r="G192" s="189" t="s">
        <v>452</v>
      </c>
      <c r="H192" s="190">
        <v>29.219999999999999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0.00025999999999999998</v>
      </c>
      <c r="R192" s="196">
        <f>Q192*H192</f>
        <v>0.0075971999999999993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5344</v>
      </c>
    </row>
    <row r="193" s="2" customFormat="1" ht="24.15" customHeight="1">
      <c r="A193" s="34"/>
      <c r="B193" s="185"/>
      <c r="C193" s="186" t="s">
        <v>804</v>
      </c>
      <c r="D193" s="186" t="s">
        <v>319</v>
      </c>
      <c r="E193" s="187" t="s">
        <v>5345</v>
      </c>
      <c r="F193" s="188" t="s">
        <v>5346</v>
      </c>
      <c r="G193" s="189" t="s">
        <v>452</v>
      </c>
      <c r="H193" s="190">
        <v>48.799999999999997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0.00014999999999999999</v>
      </c>
      <c r="R193" s="196">
        <f>Q193*H193</f>
        <v>0.0073199999999999992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5347</v>
      </c>
    </row>
    <row r="194" s="2" customFormat="1" ht="33" customHeight="1">
      <c r="A194" s="34"/>
      <c r="B194" s="185"/>
      <c r="C194" s="186" t="s">
        <v>808</v>
      </c>
      <c r="D194" s="186" t="s">
        <v>319</v>
      </c>
      <c r="E194" s="187" t="s">
        <v>4287</v>
      </c>
      <c r="F194" s="188" t="s">
        <v>4288</v>
      </c>
      <c r="G194" s="189" t="s">
        <v>322</v>
      </c>
      <c r="H194" s="190">
        <v>1.72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2.3369599999999999</v>
      </c>
      <c r="R194" s="196">
        <f>Q194*H194</f>
        <v>4.0195711999999997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5348</v>
      </c>
    </row>
    <row r="195" s="2" customFormat="1" ht="24.15" customHeight="1">
      <c r="A195" s="34"/>
      <c r="B195" s="185"/>
      <c r="C195" s="186" t="s">
        <v>812</v>
      </c>
      <c r="D195" s="186" t="s">
        <v>319</v>
      </c>
      <c r="E195" s="187" t="s">
        <v>4290</v>
      </c>
      <c r="F195" s="188" t="s">
        <v>4291</v>
      </c>
      <c r="G195" s="189" t="s">
        <v>375</v>
      </c>
      <c r="H195" s="190">
        <v>17.199000000000002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0.0044999999999999997</v>
      </c>
      <c r="R195" s="196">
        <f>Q195*H195</f>
        <v>0.077395500000000006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5349</v>
      </c>
    </row>
    <row r="196" s="2" customFormat="1" ht="24.15" customHeight="1">
      <c r="A196" s="34"/>
      <c r="B196" s="185"/>
      <c r="C196" s="186" t="s">
        <v>816</v>
      </c>
      <c r="D196" s="186" t="s">
        <v>319</v>
      </c>
      <c r="E196" s="187" t="s">
        <v>4293</v>
      </c>
      <c r="F196" s="188" t="s">
        <v>4294</v>
      </c>
      <c r="G196" s="189" t="s">
        <v>375</v>
      </c>
      <c r="H196" s="190">
        <v>17.199000000000002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5350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259</v>
      </c>
      <c r="F197" s="183" t="s">
        <v>2713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SUM(P198:P203)</f>
        <v>0</v>
      </c>
      <c r="Q197" s="178"/>
      <c r="R197" s="179">
        <f>SUM(R198:R203)</f>
        <v>69.62648879999999</v>
      </c>
      <c r="S197" s="178"/>
      <c r="T197" s="180">
        <f>SUM(T198:T203)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82</v>
      </c>
      <c r="AT197" s="181" t="s">
        <v>74</v>
      </c>
      <c r="AU197" s="181" t="s">
        <v>82</v>
      </c>
      <c r="AY197" s="173" t="s">
        <v>317</v>
      </c>
      <c r="BK197" s="182">
        <f>SUM(BK198:BK203)</f>
        <v>0</v>
      </c>
    </row>
    <row r="198" s="2" customFormat="1" ht="24.15" customHeight="1">
      <c r="A198" s="34"/>
      <c r="B198" s="185"/>
      <c r="C198" s="186" t="s">
        <v>820</v>
      </c>
      <c r="D198" s="186" t="s">
        <v>319</v>
      </c>
      <c r="E198" s="187" t="s">
        <v>4296</v>
      </c>
      <c r="F198" s="188" t="s">
        <v>4297</v>
      </c>
      <c r="G198" s="189" t="s">
        <v>322</v>
      </c>
      <c r="H198" s="190">
        <v>28.224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2.3141699999999998</v>
      </c>
      <c r="R198" s="196">
        <f>Q198*H198</f>
        <v>65.315134079999993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5351</v>
      </c>
    </row>
    <row r="199" s="2" customFormat="1" ht="16.5" customHeight="1">
      <c r="A199" s="34"/>
      <c r="B199" s="185"/>
      <c r="C199" s="186" t="s">
        <v>824</v>
      </c>
      <c r="D199" s="186" t="s">
        <v>319</v>
      </c>
      <c r="E199" s="187" t="s">
        <v>4302</v>
      </c>
      <c r="F199" s="188" t="s">
        <v>4303</v>
      </c>
      <c r="G199" s="189" t="s">
        <v>375</v>
      </c>
      <c r="H199" s="190">
        <v>130.32599999999999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0.0018600000000000001</v>
      </c>
      <c r="R199" s="196">
        <f>Q199*H199</f>
        <v>0.24240636000000002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5352</v>
      </c>
    </row>
    <row r="200" s="2" customFormat="1" ht="16.5" customHeight="1">
      <c r="A200" s="34"/>
      <c r="B200" s="185"/>
      <c r="C200" s="186" t="s">
        <v>828</v>
      </c>
      <c r="D200" s="186" t="s">
        <v>319</v>
      </c>
      <c r="E200" s="187" t="s">
        <v>4305</v>
      </c>
      <c r="F200" s="188" t="s">
        <v>4306</v>
      </c>
      <c r="G200" s="189" t="s">
        <v>375</v>
      </c>
      <c r="H200" s="190">
        <v>130.32599999999999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5353</v>
      </c>
    </row>
    <row r="201" s="2" customFormat="1" ht="24.15" customHeight="1">
      <c r="A201" s="34"/>
      <c r="B201" s="185"/>
      <c r="C201" s="186" t="s">
        <v>832</v>
      </c>
      <c r="D201" s="186" t="s">
        <v>319</v>
      </c>
      <c r="E201" s="187" t="s">
        <v>4308</v>
      </c>
      <c r="F201" s="188" t="s">
        <v>4309</v>
      </c>
      <c r="G201" s="189" t="s">
        <v>375</v>
      </c>
      <c r="H201" s="190">
        <v>117.59999999999999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0.0053299999999999997</v>
      </c>
      <c r="R201" s="196">
        <f>Q201*H201</f>
        <v>0.62680799999999992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5354</v>
      </c>
    </row>
    <row r="202" s="2" customFormat="1" ht="24.15" customHeight="1">
      <c r="A202" s="34"/>
      <c r="B202" s="185"/>
      <c r="C202" s="186" t="s">
        <v>836</v>
      </c>
      <c r="D202" s="186" t="s">
        <v>319</v>
      </c>
      <c r="E202" s="187" t="s">
        <v>4311</v>
      </c>
      <c r="F202" s="188" t="s">
        <v>4312</v>
      </c>
      <c r="G202" s="189" t="s">
        <v>375</v>
      </c>
      <c r="H202" s="190">
        <v>117.59999999999999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5355</v>
      </c>
    </row>
    <row r="203" s="2" customFormat="1" ht="37.8" customHeight="1">
      <c r="A203" s="34"/>
      <c r="B203" s="185"/>
      <c r="C203" s="186" t="s">
        <v>840</v>
      </c>
      <c r="D203" s="186" t="s">
        <v>319</v>
      </c>
      <c r="E203" s="187" t="s">
        <v>4314</v>
      </c>
      <c r="F203" s="188" t="s">
        <v>4315</v>
      </c>
      <c r="G203" s="189" t="s">
        <v>356</v>
      </c>
      <c r="H203" s="190">
        <v>3.387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1.0162800000000001</v>
      </c>
      <c r="R203" s="196">
        <f>Q203*H203</f>
        <v>3.4421403600000002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5356</v>
      </c>
    </row>
    <row r="204" s="12" customFormat="1" ht="22.8" customHeight="1">
      <c r="A204" s="12"/>
      <c r="B204" s="172"/>
      <c r="C204" s="12"/>
      <c r="D204" s="173" t="s">
        <v>74</v>
      </c>
      <c r="E204" s="183" t="s">
        <v>262</v>
      </c>
      <c r="F204" s="183" t="s">
        <v>2717</v>
      </c>
      <c r="G204" s="12"/>
      <c r="H204" s="12"/>
      <c r="I204" s="175"/>
      <c r="J204" s="184">
        <f>BK204</f>
        <v>0</v>
      </c>
      <c r="K204" s="12"/>
      <c r="L204" s="172"/>
      <c r="M204" s="177"/>
      <c r="N204" s="178"/>
      <c r="O204" s="178"/>
      <c r="P204" s="179">
        <f>P205</f>
        <v>0</v>
      </c>
      <c r="Q204" s="178"/>
      <c r="R204" s="179">
        <f>R205</f>
        <v>1.548405</v>
      </c>
      <c r="S204" s="178"/>
      <c r="T204" s="180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3" t="s">
        <v>82</v>
      </c>
      <c r="AT204" s="181" t="s">
        <v>74</v>
      </c>
      <c r="AU204" s="181" t="s">
        <v>82</v>
      </c>
      <c r="AY204" s="173" t="s">
        <v>317</v>
      </c>
      <c r="BK204" s="182">
        <f>BK205</f>
        <v>0</v>
      </c>
    </row>
    <row r="205" s="2" customFormat="1" ht="24.15" customHeight="1">
      <c r="A205" s="34"/>
      <c r="B205" s="185"/>
      <c r="C205" s="186" t="s">
        <v>844</v>
      </c>
      <c r="D205" s="186" t="s">
        <v>319</v>
      </c>
      <c r="E205" s="187" t="s">
        <v>4317</v>
      </c>
      <c r="F205" s="188" t="s">
        <v>4318</v>
      </c>
      <c r="G205" s="189" t="s">
        <v>375</v>
      </c>
      <c r="H205" s="190">
        <v>4.5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0.34409000000000001</v>
      </c>
      <c r="R205" s="196">
        <f>Q205*H205</f>
        <v>1.548405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5357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265</v>
      </c>
      <c r="F206" s="183" t="s">
        <v>2795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SUM(P207:P234)</f>
        <v>0</v>
      </c>
      <c r="Q206" s="178"/>
      <c r="R206" s="179">
        <f>SUM(R207:R234)</f>
        <v>25.403332389819997</v>
      </c>
      <c r="S206" s="178"/>
      <c r="T206" s="180">
        <f>SUM(T207:T234)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82</v>
      </c>
      <c r="AT206" s="181" t="s">
        <v>74</v>
      </c>
      <c r="AU206" s="181" t="s">
        <v>82</v>
      </c>
      <c r="AY206" s="173" t="s">
        <v>317</v>
      </c>
      <c r="BK206" s="182">
        <f>SUM(BK207:BK234)</f>
        <v>0</v>
      </c>
    </row>
    <row r="207" s="2" customFormat="1" ht="24.15" customHeight="1">
      <c r="A207" s="34"/>
      <c r="B207" s="185"/>
      <c r="C207" s="186" t="s">
        <v>848</v>
      </c>
      <c r="D207" s="186" t="s">
        <v>319</v>
      </c>
      <c r="E207" s="187" t="s">
        <v>1716</v>
      </c>
      <c r="F207" s="188" t="s">
        <v>2980</v>
      </c>
      <c r="G207" s="189" t="s">
        <v>375</v>
      </c>
      <c r="H207" s="190">
        <v>2.121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0.00020471000000000001</v>
      </c>
      <c r="R207" s="196">
        <f>Q207*H207</f>
        <v>0.00043418991000000002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5358</v>
      </c>
    </row>
    <row r="208" s="2" customFormat="1" ht="24.15" customHeight="1">
      <c r="A208" s="34"/>
      <c r="B208" s="185"/>
      <c r="C208" s="186" t="s">
        <v>852</v>
      </c>
      <c r="D208" s="186" t="s">
        <v>319</v>
      </c>
      <c r="E208" s="187" t="s">
        <v>4321</v>
      </c>
      <c r="F208" s="188" t="s">
        <v>4322</v>
      </c>
      <c r="G208" s="189" t="s">
        <v>375</v>
      </c>
      <c r="H208" s="190">
        <v>95.025000000000006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0.00042999999999999999</v>
      </c>
      <c r="R208" s="196">
        <f>Q208*H208</f>
        <v>0.040860750000000001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5359</v>
      </c>
    </row>
    <row r="209" s="2" customFormat="1" ht="24.15" customHeight="1">
      <c r="A209" s="34"/>
      <c r="B209" s="185"/>
      <c r="C209" s="186" t="s">
        <v>858</v>
      </c>
      <c r="D209" s="186" t="s">
        <v>319</v>
      </c>
      <c r="E209" s="187" t="s">
        <v>5360</v>
      </c>
      <c r="F209" s="188" t="s">
        <v>5361</v>
      </c>
      <c r="G209" s="189" t="s">
        <v>375</v>
      </c>
      <c r="H209" s="190">
        <v>95.025000000000006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0.01375</v>
      </c>
      <c r="R209" s="196">
        <f>Q209*H209</f>
        <v>1.30659375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5362</v>
      </c>
    </row>
    <row r="210" s="2" customFormat="1" ht="24.15" customHeight="1">
      <c r="A210" s="34"/>
      <c r="B210" s="185"/>
      <c r="C210" s="186" t="s">
        <v>862</v>
      </c>
      <c r="D210" s="186" t="s">
        <v>319</v>
      </c>
      <c r="E210" s="187" t="s">
        <v>5363</v>
      </c>
      <c r="F210" s="188" t="s">
        <v>5364</v>
      </c>
      <c r="G210" s="189" t="s">
        <v>375</v>
      </c>
      <c r="H210" s="190">
        <v>104.024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0.01575</v>
      </c>
      <c r="R210" s="196">
        <f>Q210*H210</f>
        <v>1.6383780000000001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5365</v>
      </c>
    </row>
    <row r="211" s="2" customFormat="1" ht="24.15" customHeight="1">
      <c r="A211" s="34"/>
      <c r="B211" s="185"/>
      <c r="C211" s="186" t="s">
        <v>866</v>
      </c>
      <c r="D211" s="186" t="s">
        <v>319</v>
      </c>
      <c r="E211" s="187" t="s">
        <v>2988</v>
      </c>
      <c r="F211" s="188" t="s">
        <v>2989</v>
      </c>
      <c r="G211" s="189" t="s">
        <v>375</v>
      </c>
      <c r="H211" s="190">
        <v>111.411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0.013125</v>
      </c>
      <c r="R211" s="196">
        <f>Q211*H211</f>
        <v>1.462269375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5366</v>
      </c>
    </row>
    <row r="212" s="2" customFormat="1" ht="24.15" customHeight="1">
      <c r="A212" s="34"/>
      <c r="B212" s="185"/>
      <c r="C212" s="186" t="s">
        <v>870</v>
      </c>
      <c r="D212" s="186" t="s">
        <v>319</v>
      </c>
      <c r="E212" s="187" t="s">
        <v>4328</v>
      </c>
      <c r="F212" s="188" t="s">
        <v>4329</v>
      </c>
      <c r="G212" s="189" t="s">
        <v>375</v>
      </c>
      <c r="H212" s="190">
        <v>111.411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0.0017639999999999999</v>
      </c>
      <c r="R212" s="196">
        <f>Q212*H212</f>
        <v>0.19652900400000001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5367</v>
      </c>
    </row>
    <row r="213" s="2" customFormat="1" ht="24.15" customHeight="1">
      <c r="A213" s="34"/>
      <c r="B213" s="185"/>
      <c r="C213" s="186" t="s">
        <v>874</v>
      </c>
      <c r="D213" s="186" t="s">
        <v>319</v>
      </c>
      <c r="E213" s="187" t="s">
        <v>5368</v>
      </c>
      <c r="F213" s="188" t="s">
        <v>5369</v>
      </c>
      <c r="G213" s="189" t="s">
        <v>375</v>
      </c>
      <c r="H213" s="190">
        <v>178.595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0.0051500000000000001</v>
      </c>
      <c r="R213" s="196">
        <f>Q213*H213</f>
        <v>0.91976425000000006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5370</v>
      </c>
    </row>
    <row r="214" s="2" customFormat="1" ht="16.5" customHeight="1">
      <c r="A214" s="34"/>
      <c r="B214" s="185"/>
      <c r="C214" s="186" t="s">
        <v>876</v>
      </c>
      <c r="D214" s="186" t="s">
        <v>319</v>
      </c>
      <c r="E214" s="187" t="s">
        <v>4331</v>
      </c>
      <c r="F214" s="188" t="s">
        <v>4332</v>
      </c>
      <c r="G214" s="189" t="s">
        <v>375</v>
      </c>
      <c r="H214" s="190">
        <v>111.411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5371</v>
      </c>
    </row>
    <row r="215" s="2" customFormat="1" ht="37.8" customHeight="1">
      <c r="A215" s="34"/>
      <c r="B215" s="185"/>
      <c r="C215" s="186" t="s">
        <v>881</v>
      </c>
      <c r="D215" s="186" t="s">
        <v>319</v>
      </c>
      <c r="E215" s="187" t="s">
        <v>4334</v>
      </c>
      <c r="F215" s="188" t="s">
        <v>2998</v>
      </c>
      <c r="G215" s="189" t="s">
        <v>375</v>
      </c>
      <c r="H215" s="190">
        <v>2.121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0.00020571000000000001</v>
      </c>
      <c r="R215" s="196">
        <f>Q215*H215</f>
        <v>0.00043631091000000002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5372</v>
      </c>
    </row>
    <row r="216" s="2" customFormat="1" ht="24.15" customHeight="1">
      <c r="A216" s="34"/>
      <c r="B216" s="185"/>
      <c r="C216" s="186" t="s">
        <v>885</v>
      </c>
      <c r="D216" s="186" t="s">
        <v>319</v>
      </c>
      <c r="E216" s="187" t="s">
        <v>3000</v>
      </c>
      <c r="F216" s="188" t="s">
        <v>3001</v>
      </c>
      <c r="G216" s="189" t="s">
        <v>375</v>
      </c>
      <c r="H216" s="190">
        <v>65.376999999999995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0.00040000000000000002</v>
      </c>
      <c r="R216" s="196">
        <f>Q216*H216</f>
        <v>0.026150799999999998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5373</v>
      </c>
    </row>
    <row r="217" s="2" customFormat="1" ht="24.15" customHeight="1">
      <c r="A217" s="34"/>
      <c r="B217" s="185"/>
      <c r="C217" s="186" t="s">
        <v>891</v>
      </c>
      <c r="D217" s="186" t="s">
        <v>319</v>
      </c>
      <c r="E217" s="187" t="s">
        <v>4346</v>
      </c>
      <c r="F217" s="188" t="s">
        <v>4347</v>
      </c>
      <c r="G217" s="189" t="s">
        <v>375</v>
      </c>
      <c r="H217" s="190">
        <v>65.376999999999995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0.0053</v>
      </c>
      <c r="R217" s="196">
        <f>Q217*H217</f>
        <v>0.34649809999999998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5374</v>
      </c>
    </row>
    <row r="218" s="2" customFormat="1" ht="33" customHeight="1">
      <c r="A218" s="34"/>
      <c r="B218" s="185"/>
      <c r="C218" s="186" t="s">
        <v>1236</v>
      </c>
      <c r="D218" s="186" t="s">
        <v>319</v>
      </c>
      <c r="E218" s="187" t="s">
        <v>4355</v>
      </c>
      <c r="F218" s="188" t="s">
        <v>4356</v>
      </c>
      <c r="G218" s="189" t="s">
        <v>375</v>
      </c>
      <c r="H218" s="190">
        <v>13.847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0.01469</v>
      </c>
      <c r="R218" s="196">
        <f>Q218*H218</f>
        <v>0.20341243000000001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5375</v>
      </c>
    </row>
    <row r="219" s="2" customFormat="1" ht="24.15" customHeight="1">
      <c r="A219" s="34"/>
      <c r="B219" s="185"/>
      <c r="C219" s="186" t="s">
        <v>1240</v>
      </c>
      <c r="D219" s="186" t="s">
        <v>319</v>
      </c>
      <c r="E219" s="187" t="s">
        <v>4364</v>
      </c>
      <c r="F219" s="188" t="s">
        <v>4365</v>
      </c>
      <c r="G219" s="189" t="s">
        <v>375</v>
      </c>
      <c r="H219" s="190">
        <v>46.935000000000002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0.033689999999999998</v>
      </c>
      <c r="R219" s="196">
        <f>Q219*H219</f>
        <v>1.58124015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5376</v>
      </c>
    </row>
    <row r="220" s="2" customFormat="1" ht="24.15" customHeight="1">
      <c r="A220" s="34"/>
      <c r="B220" s="185"/>
      <c r="C220" s="186" t="s">
        <v>1244</v>
      </c>
      <c r="D220" s="186" t="s">
        <v>319</v>
      </c>
      <c r="E220" s="187" t="s">
        <v>4367</v>
      </c>
      <c r="F220" s="188" t="s">
        <v>4368</v>
      </c>
      <c r="G220" s="189" t="s">
        <v>375</v>
      </c>
      <c r="H220" s="190">
        <v>4.5949999999999998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0.018689999999999998</v>
      </c>
      <c r="R220" s="196">
        <f>Q220*H220</f>
        <v>0.085880549999999986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5377</v>
      </c>
    </row>
    <row r="221" s="2" customFormat="1" ht="16.5" customHeight="1">
      <c r="A221" s="34"/>
      <c r="B221" s="185"/>
      <c r="C221" s="186" t="s">
        <v>453</v>
      </c>
      <c r="D221" s="186" t="s">
        <v>319</v>
      </c>
      <c r="E221" s="187" t="s">
        <v>4370</v>
      </c>
      <c r="F221" s="188" t="s">
        <v>4371</v>
      </c>
      <c r="G221" s="189" t="s">
        <v>4252</v>
      </c>
      <c r="H221" s="190">
        <v>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5378</v>
      </c>
    </row>
    <row r="222" s="2" customFormat="1" ht="16.5" customHeight="1">
      <c r="A222" s="34"/>
      <c r="B222" s="185"/>
      <c r="C222" s="186" t="s">
        <v>1251</v>
      </c>
      <c r="D222" s="186" t="s">
        <v>319</v>
      </c>
      <c r="E222" s="187" t="s">
        <v>4373</v>
      </c>
      <c r="F222" s="188" t="s">
        <v>4374</v>
      </c>
      <c r="G222" s="189" t="s">
        <v>1</v>
      </c>
      <c r="H222" s="190">
        <v>294.01999999999998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5379</v>
      </c>
    </row>
    <row r="223" s="2" customFormat="1" ht="24.15" customHeight="1">
      <c r="A223" s="34"/>
      <c r="B223" s="185"/>
      <c r="C223" s="186" t="s">
        <v>1255</v>
      </c>
      <c r="D223" s="186" t="s">
        <v>319</v>
      </c>
      <c r="E223" s="187" t="s">
        <v>4376</v>
      </c>
      <c r="F223" s="188" t="s">
        <v>4377</v>
      </c>
      <c r="G223" s="189" t="s">
        <v>322</v>
      </c>
      <c r="H223" s="190">
        <v>7.1269999999999998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2.2654899999999998</v>
      </c>
      <c r="R223" s="196">
        <f>Q223*H223</f>
        <v>16.146147229999997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5380</v>
      </c>
    </row>
    <row r="224" s="2" customFormat="1" ht="37.8" customHeight="1">
      <c r="A224" s="34"/>
      <c r="B224" s="185"/>
      <c r="C224" s="186" t="s">
        <v>1259</v>
      </c>
      <c r="D224" s="186" t="s">
        <v>319</v>
      </c>
      <c r="E224" s="187" t="s">
        <v>4379</v>
      </c>
      <c r="F224" s="188" t="s">
        <v>4380</v>
      </c>
      <c r="G224" s="189" t="s">
        <v>322</v>
      </c>
      <c r="H224" s="190">
        <v>0.14000000000000001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1.837</v>
      </c>
      <c r="R224" s="196">
        <f>Q224*H224</f>
        <v>0.25718000000000002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5381</v>
      </c>
    </row>
    <row r="225" s="2" customFormat="1" ht="16.5" customHeight="1">
      <c r="A225" s="34"/>
      <c r="B225" s="185"/>
      <c r="C225" s="186" t="s">
        <v>1263</v>
      </c>
      <c r="D225" s="186" t="s">
        <v>319</v>
      </c>
      <c r="E225" s="187" t="s">
        <v>3027</v>
      </c>
      <c r="F225" s="188" t="s">
        <v>3028</v>
      </c>
      <c r="G225" s="189" t="s">
        <v>452</v>
      </c>
      <c r="H225" s="190">
        <v>152.75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5382</v>
      </c>
    </row>
    <row r="226" s="2" customFormat="1" ht="24.15" customHeight="1">
      <c r="A226" s="34"/>
      <c r="B226" s="185"/>
      <c r="C226" s="200" t="s">
        <v>1265</v>
      </c>
      <c r="D226" s="200" t="s">
        <v>353</v>
      </c>
      <c r="E226" s="201" t="s">
        <v>4383</v>
      </c>
      <c r="F226" s="202" t="s">
        <v>4384</v>
      </c>
      <c r="G226" s="203" t="s">
        <v>4385</v>
      </c>
      <c r="H226" s="204">
        <v>3.0550000000000002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271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5383</v>
      </c>
    </row>
    <row r="227" s="2" customFormat="1">
      <c r="A227" s="34"/>
      <c r="B227" s="35"/>
      <c r="C227" s="34"/>
      <c r="D227" s="216" t="s">
        <v>484</v>
      </c>
      <c r="E227" s="34"/>
      <c r="F227" s="217" t="s">
        <v>4387</v>
      </c>
      <c r="G227" s="34"/>
      <c r="H227" s="34"/>
      <c r="I227" s="218"/>
      <c r="J227" s="34"/>
      <c r="K227" s="34"/>
      <c r="L227" s="35"/>
      <c r="M227" s="219"/>
      <c r="N227" s="220"/>
      <c r="O227" s="78"/>
      <c r="P227" s="78"/>
      <c r="Q227" s="78"/>
      <c r="R227" s="78"/>
      <c r="S227" s="78"/>
      <c r="T227" s="79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5" t="s">
        <v>484</v>
      </c>
      <c r="AU227" s="15" t="s">
        <v>87</v>
      </c>
    </row>
    <row r="228" s="2" customFormat="1" ht="24.15" customHeight="1">
      <c r="A228" s="34"/>
      <c r="B228" s="185"/>
      <c r="C228" s="186" t="s">
        <v>1269</v>
      </c>
      <c r="D228" s="186" t="s">
        <v>319</v>
      </c>
      <c r="E228" s="187" t="s">
        <v>3033</v>
      </c>
      <c r="F228" s="188" t="s">
        <v>1726</v>
      </c>
      <c r="G228" s="189" t="s">
        <v>375</v>
      </c>
      <c r="H228" s="190">
        <v>95.025000000000006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5384</v>
      </c>
    </row>
    <row r="229" s="2" customFormat="1" ht="24.15" customHeight="1">
      <c r="A229" s="34"/>
      <c r="B229" s="185"/>
      <c r="C229" s="200" t="s">
        <v>1274</v>
      </c>
      <c r="D229" s="200" t="s">
        <v>353</v>
      </c>
      <c r="E229" s="201" t="s">
        <v>1709</v>
      </c>
      <c r="F229" s="202" t="s">
        <v>1710</v>
      </c>
      <c r="G229" s="203" t="s">
        <v>1711</v>
      </c>
      <c r="H229" s="204">
        <v>19.574999999999999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0.001</v>
      </c>
      <c r="R229" s="196">
        <f>Q229*H229</f>
        <v>0.019574999999999999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271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5385</v>
      </c>
    </row>
    <row r="230" s="2" customFormat="1" ht="24.15" customHeight="1">
      <c r="A230" s="34"/>
      <c r="B230" s="185"/>
      <c r="C230" s="186" t="s">
        <v>1278</v>
      </c>
      <c r="D230" s="186" t="s">
        <v>319</v>
      </c>
      <c r="E230" s="187" t="s">
        <v>4390</v>
      </c>
      <c r="F230" s="188" t="s">
        <v>4391</v>
      </c>
      <c r="G230" s="189" t="s">
        <v>375</v>
      </c>
      <c r="H230" s="190">
        <v>95.025000000000006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0.0048999999999999998</v>
      </c>
      <c r="R230" s="196">
        <f>Q230*H230</f>
        <v>0.46562249999999999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5386</v>
      </c>
    </row>
    <row r="231" s="2" customFormat="1" ht="24.15" customHeight="1">
      <c r="A231" s="34"/>
      <c r="B231" s="185"/>
      <c r="C231" s="186" t="s">
        <v>1282</v>
      </c>
      <c r="D231" s="186" t="s">
        <v>319</v>
      </c>
      <c r="E231" s="187" t="s">
        <v>5387</v>
      </c>
      <c r="F231" s="188" t="s">
        <v>5388</v>
      </c>
      <c r="G231" s="189" t="s">
        <v>433</v>
      </c>
      <c r="H231" s="190">
        <v>14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0.039640000000000002</v>
      </c>
      <c r="R231" s="196">
        <f>Q231*H231</f>
        <v>0.55496000000000001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372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5389</v>
      </c>
    </row>
    <row r="232" s="2" customFormat="1" ht="21.75" customHeight="1">
      <c r="A232" s="34"/>
      <c r="B232" s="185"/>
      <c r="C232" s="200" t="s">
        <v>1286</v>
      </c>
      <c r="D232" s="200" t="s">
        <v>353</v>
      </c>
      <c r="E232" s="201" t="s">
        <v>5390</v>
      </c>
      <c r="F232" s="202" t="s">
        <v>5391</v>
      </c>
      <c r="G232" s="203" t="s">
        <v>433</v>
      </c>
      <c r="H232" s="204">
        <v>1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0.010500000000000001</v>
      </c>
      <c r="R232" s="196">
        <f>Q232*H232</f>
        <v>0.010500000000000001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529</v>
      </c>
      <c r="AT232" s="198" t="s">
        <v>353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5392</v>
      </c>
    </row>
    <row r="233" s="2" customFormat="1" ht="21.75" customHeight="1">
      <c r="A233" s="34"/>
      <c r="B233" s="185"/>
      <c r="C233" s="200" t="s">
        <v>1290</v>
      </c>
      <c r="D233" s="200" t="s">
        <v>353</v>
      </c>
      <c r="E233" s="201" t="s">
        <v>3054</v>
      </c>
      <c r="F233" s="202" t="s">
        <v>5393</v>
      </c>
      <c r="G233" s="203" t="s">
        <v>433</v>
      </c>
      <c r="H233" s="204">
        <v>12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0.010800000000000001</v>
      </c>
      <c r="R233" s="196">
        <f>Q233*H233</f>
        <v>0.12959999999999999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529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5394</v>
      </c>
    </row>
    <row r="234" s="2" customFormat="1" ht="21.75" customHeight="1">
      <c r="A234" s="34"/>
      <c r="B234" s="185"/>
      <c r="C234" s="200" t="s">
        <v>1294</v>
      </c>
      <c r="D234" s="200" t="s">
        <v>353</v>
      </c>
      <c r="E234" s="201" t="s">
        <v>5395</v>
      </c>
      <c r="F234" s="202" t="s">
        <v>5396</v>
      </c>
      <c r="G234" s="203" t="s">
        <v>433</v>
      </c>
      <c r="H234" s="204">
        <v>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0.011299999999999999</v>
      </c>
      <c r="R234" s="196">
        <f>Q234*H234</f>
        <v>0.011299999999999999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5397</v>
      </c>
    </row>
    <row r="235" s="12" customFormat="1" ht="22.8" customHeight="1">
      <c r="A235" s="12"/>
      <c r="B235" s="172"/>
      <c r="C235" s="12"/>
      <c r="D235" s="173" t="s">
        <v>74</v>
      </c>
      <c r="E235" s="183" t="s">
        <v>274</v>
      </c>
      <c r="F235" s="183" t="s">
        <v>2736</v>
      </c>
      <c r="G235" s="12"/>
      <c r="H235" s="12"/>
      <c r="I235" s="175"/>
      <c r="J235" s="184">
        <f>BK235</f>
        <v>0</v>
      </c>
      <c r="K235" s="12"/>
      <c r="L235" s="172"/>
      <c r="M235" s="177"/>
      <c r="N235" s="178"/>
      <c r="O235" s="178"/>
      <c r="P235" s="179">
        <f>SUM(P236:P246)</f>
        <v>0</v>
      </c>
      <c r="Q235" s="178"/>
      <c r="R235" s="179">
        <f>SUM(R236:R246)</f>
        <v>14.348222247199999</v>
      </c>
      <c r="S235" s="178"/>
      <c r="T235" s="180">
        <f>SUM(T236:T246)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3" t="s">
        <v>82</v>
      </c>
      <c r="AT235" s="181" t="s">
        <v>74</v>
      </c>
      <c r="AU235" s="181" t="s">
        <v>82</v>
      </c>
      <c r="AY235" s="173" t="s">
        <v>317</v>
      </c>
      <c r="BK235" s="182">
        <f>SUM(BK236:BK246)</f>
        <v>0</v>
      </c>
    </row>
    <row r="236" s="2" customFormat="1" ht="37.8" customHeight="1">
      <c r="A236" s="34"/>
      <c r="B236" s="185"/>
      <c r="C236" s="186" t="s">
        <v>1298</v>
      </c>
      <c r="D236" s="186" t="s">
        <v>319</v>
      </c>
      <c r="E236" s="187" t="s">
        <v>4393</v>
      </c>
      <c r="F236" s="188" t="s">
        <v>4394</v>
      </c>
      <c r="G236" s="189" t="s">
        <v>452</v>
      </c>
      <c r="H236" s="190">
        <v>9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0.098530000000000006</v>
      </c>
      <c r="R236" s="196">
        <f>Q236*H236</f>
        <v>0.88677000000000006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259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5398</v>
      </c>
    </row>
    <row r="237" s="2" customFormat="1" ht="21.75" customHeight="1">
      <c r="A237" s="34"/>
      <c r="B237" s="185"/>
      <c r="C237" s="200" t="s">
        <v>1303</v>
      </c>
      <c r="D237" s="200" t="s">
        <v>353</v>
      </c>
      <c r="E237" s="201" t="s">
        <v>3813</v>
      </c>
      <c r="F237" s="202" t="s">
        <v>3814</v>
      </c>
      <c r="G237" s="203" t="s">
        <v>433</v>
      </c>
      <c r="H237" s="204">
        <v>9.0899999999999999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0.0235</v>
      </c>
      <c r="R237" s="196">
        <f>Q237*H237</f>
        <v>0.213615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271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5399</v>
      </c>
    </row>
    <row r="238" s="2" customFormat="1" ht="33" customHeight="1">
      <c r="A238" s="34"/>
      <c r="B238" s="185"/>
      <c r="C238" s="186" t="s">
        <v>1307</v>
      </c>
      <c r="D238" s="186" t="s">
        <v>319</v>
      </c>
      <c r="E238" s="187" t="s">
        <v>4397</v>
      </c>
      <c r="F238" s="188" t="s">
        <v>4398</v>
      </c>
      <c r="G238" s="189" t="s">
        <v>322</v>
      </c>
      <c r="H238" s="190">
        <v>0.17999999999999999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2.2151299999999998</v>
      </c>
      <c r="R238" s="196">
        <f>Q238*H238</f>
        <v>0.39872339999999995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259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259</v>
      </c>
      <c r="BM238" s="198" t="s">
        <v>5400</v>
      </c>
    </row>
    <row r="239" s="2" customFormat="1" ht="33" customHeight="1">
      <c r="A239" s="34"/>
      <c r="B239" s="185"/>
      <c r="C239" s="186" t="s">
        <v>1312</v>
      </c>
      <c r="D239" s="186" t="s">
        <v>319</v>
      </c>
      <c r="E239" s="187" t="s">
        <v>1245</v>
      </c>
      <c r="F239" s="188" t="s">
        <v>4424</v>
      </c>
      <c r="G239" s="189" t="s">
        <v>375</v>
      </c>
      <c r="H239" s="190">
        <v>157.75999999999999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0.025710469999999999</v>
      </c>
      <c r="R239" s="196">
        <f>Q239*H239</f>
        <v>4.0560837471999998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5401</v>
      </c>
    </row>
    <row r="240" s="2" customFormat="1" ht="44.25" customHeight="1">
      <c r="A240" s="34"/>
      <c r="B240" s="185"/>
      <c r="C240" s="186" t="s">
        <v>1316</v>
      </c>
      <c r="D240" s="186" t="s">
        <v>319</v>
      </c>
      <c r="E240" s="187" t="s">
        <v>1248</v>
      </c>
      <c r="F240" s="188" t="s">
        <v>4426</v>
      </c>
      <c r="G240" s="189" t="s">
        <v>375</v>
      </c>
      <c r="H240" s="190">
        <v>315.51999999999998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259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5402</v>
      </c>
    </row>
    <row r="241" s="2" customFormat="1" ht="33" customHeight="1">
      <c r="A241" s="34"/>
      <c r="B241" s="185"/>
      <c r="C241" s="186" t="s">
        <v>1320</v>
      </c>
      <c r="D241" s="186" t="s">
        <v>319</v>
      </c>
      <c r="E241" s="187" t="s">
        <v>1252</v>
      </c>
      <c r="F241" s="188" t="s">
        <v>4428</v>
      </c>
      <c r="G241" s="189" t="s">
        <v>375</v>
      </c>
      <c r="H241" s="190">
        <v>157.75999999999999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0.02571</v>
      </c>
      <c r="R241" s="196">
        <f>Q241*H241</f>
        <v>4.0560095999999994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259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5403</v>
      </c>
    </row>
    <row r="242" s="2" customFormat="1" ht="24.15" customHeight="1">
      <c r="A242" s="34"/>
      <c r="B242" s="185"/>
      <c r="C242" s="186" t="s">
        <v>1324</v>
      </c>
      <c r="D242" s="186" t="s">
        <v>319</v>
      </c>
      <c r="E242" s="187" t="s">
        <v>1744</v>
      </c>
      <c r="F242" s="188" t="s">
        <v>3079</v>
      </c>
      <c r="G242" s="189" t="s">
        <v>375</v>
      </c>
      <c r="H242" s="190">
        <v>112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0.042198630000000001</v>
      </c>
      <c r="R242" s="196">
        <f>Q242*H242</f>
        <v>4.7262465599999999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5404</v>
      </c>
    </row>
    <row r="243" s="2" customFormat="1" ht="16.5" customHeight="1">
      <c r="A243" s="34"/>
      <c r="B243" s="185"/>
      <c r="C243" s="186" t="s">
        <v>1328</v>
      </c>
      <c r="D243" s="186" t="s">
        <v>319</v>
      </c>
      <c r="E243" s="187" t="s">
        <v>772</v>
      </c>
      <c r="F243" s="188" t="s">
        <v>4431</v>
      </c>
      <c r="G243" s="189" t="s">
        <v>375</v>
      </c>
      <c r="H243" s="190">
        <v>90.5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4.8999999999999998E-05</v>
      </c>
      <c r="R243" s="196">
        <f>Q243*H243</f>
        <v>0.0044345000000000001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259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5405</v>
      </c>
    </row>
    <row r="244" s="2" customFormat="1" ht="16.5" customHeight="1">
      <c r="A244" s="34"/>
      <c r="B244" s="185"/>
      <c r="C244" s="186" t="s">
        <v>1330</v>
      </c>
      <c r="D244" s="186" t="s">
        <v>319</v>
      </c>
      <c r="E244" s="187" t="s">
        <v>4433</v>
      </c>
      <c r="F244" s="188" t="s">
        <v>4434</v>
      </c>
      <c r="G244" s="189" t="s">
        <v>452</v>
      </c>
      <c r="H244" s="190">
        <v>11.300000000000001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0.00040000000000000002</v>
      </c>
      <c r="R244" s="196">
        <f>Q244*H244</f>
        <v>0.0045200000000000006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259</v>
      </c>
      <c r="AT244" s="198" t="s">
        <v>319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5406</v>
      </c>
    </row>
    <row r="245" s="2" customFormat="1" ht="24.15" customHeight="1">
      <c r="A245" s="34"/>
      <c r="B245" s="185"/>
      <c r="C245" s="186" t="s">
        <v>1334</v>
      </c>
      <c r="D245" s="186" t="s">
        <v>319</v>
      </c>
      <c r="E245" s="187" t="s">
        <v>4436</v>
      </c>
      <c r="F245" s="188" t="s">
        <v>4437</v>
      </c>
      <c r="G245" s="189" t="s">
        <v>452</v>
      </c>
      <c r="H245" s="190">
        <v>5.04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0.00012999999999999999</v>
      </c>
      <c r="R245" s="196">
        <f>Q245*H245</f>
        <v>0.00065519999999999999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5407</v>
      </c>
    </row>
    <row r="246" s="2" customFormat="1" ht="16.5" customHeight="1">
      <c r="A246" s="34"/>
      <c r="B246" s="185"/>
      <c r="C246" s="186" t="s">
        <v>1336</v>
      </c>
      <c r="D246" s="186" t="s">
        <v>319</v>
      </c>
      <c r="E246" s="187" t="s">
        <v>4439</v>
      </c>
      <c r="F246" s="188" t="s">
        <v>4440</v>
      </c>
      <c r="G246" s="189" t="s">
        <v>452</v>
      </c>
      <c r="H246" s="190">
        <v>5.04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0.000231</v>
      </c>
      <c r="R246" s="196">
        <f>Q246*H246</f>
        <v>0.00116424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259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5408</v>
      </c>
    </row>
    <row r="247" s="12" customFormat="1" ht="22.8" customHeight="1">
      <c r="A247" s="12"/>
      <c r="B247" s="172"/>
      <c r="C247" s="12"/>
      <c r="D247" s="173" t="s">
        <v>74</v>
      </c>
      <c r="E247" s="183" t="s">
        <v>589</v>
      </c>
      <c r="F247" s="183" t="s">
        <v>2741</v>
      </c>
      <c r="G247" s="12"/>
      <c r="H247" s="12"/>
      <c r="I247" s="175"/>
      <c r="J247" s="184">
        <f>BK247</f>
        <v>0</v>
      </c>
      <c r="K247" s="12"/>
      <c r="L247" s="172"/>
      <c r="M247" s="177"/>
      <c r="N247" s="178"/>
      <c r="O247" s="178"/>
      <c r="P247" s="179">
        <f>P248</f>
        <v>0</v>
      </c>
      <c r="Q247" s="178"/>
      <c r="R247" s="179">
        <f>R248</f>
        <v>0</v>
      </c>
      <c r="S247" s="178"/>
      <c r="T247" s="18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3" t="s">
        <v>82</v>
      </c>
      <c r="AT247" s="181" t="s">
        <v>74</v>
      </c>
      <c r="AU247" s="181" t="s">
        <v>82</v>
      </c>
      <c r="AY247" s="173" t="s">
        <v>317</v>
      </c>
      <c r="BK247" s="182">
        <f>BK248</f>
        <v>0</v>
      </c>
    </row>
    <row r="248" s="2" customFormat="1" ht="24.15" customHeight="1">
      <c r="A248" s="34"/>
      <c r="B248" s="185"/>
      <c r="C248" s="186" t="s">
        <v>1340</v>
      </c>
      <c r="D248" s="186" t="s">
        <v>319</v>
      </c>
      <c r="E248" s="187" t="s">
        <v>4445</v>
      </c>
      <c r="F248" s="188" t="s">
        <v>4446</v>
      </c>
      <c r="G248" s="189" t="s">
        <v>356</v>
      </c>
      <c r="H248" s="190">
        <v>756.92200000000003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259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259</v>
      </c>
      <c r="BM248" s="198" t="s">
        <v>5409</v>
      </c>
    </row>
    <row r="249" s="12" customFormat="1" ht="25.92" customHeight="1">
      <c r="A249" s="12"/>
      <c r="B249" s="172"/>
      <c r="C249" s="12"/>
      <c r="D249" s="173" t="s">
        <v>74</v>
      </c>
      <c r="E249" s="174" t="s">
        <v>2372</v>
      </c>
      <c r="F249" s="174" t="s">
        <v>2373</v>
      </c>
      <c r="G249" s="12"/>
      <c r="H249" s="12"/>
      <c r="I249" s="175"/>
      <c r="J249" s="176">
        <f>BK249</f>
        <v>0</v>
      </c>
      <c r="K249" s="12"/>
      <c r="L249" s="172"/>
      <c r="M249" s="177"/>
      <c r="N249" s="178"/>
      <c r="O249" s="178"/>
      <c r="P249" s="179">
        <f>P250+P274+P304+P323+P327+P337+P341+P348+P351+P363+P369+P375+P379+P383+P390</f>
        <v>0</v>
      </c>
      <c r="Q249" s="178"/>
      <c r="R249" s="179">
        <f>R250+R274+R304+R323+R327+R337+R341+R348+R351+R363+R369+R375+R379+R383+R390</f>
        <v>21.426234047179996</v>
      </c>
      <c r="S249" s="178"/>
      <c r="T249" s="180">
        <f>T250+T274+T304+T323+T327+T337+T341+T348+T351+T363+T369+T375+T379+T383+T390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73" t="s">
        <v>87</v>
      </c>
      <c r="AT249" s="181" t="s">
        <v>74</v>
      </c>
      <c r="AU249" s="181" t="s">
        <v>75</v>
      </c>
      <c r="AY249" s="173" t="s">
        <v>317</v>
      </c>
      <c r="BK249" s="182">
        <f>BK250+BK274+BK304+BK323+BK327+BK337+BK341+BK348+BK351+BK363+BK369+BK375+BK379+BK383+BK390</f>
        <v>0</v>
      </c>
    </row>
    <row r="250" s="12" customFormat="1" ht="22.8" customHeight="1">
      <c r="A250" s="12"/>
      <c r="B250" s="172"/>
      <c r="C250" s="12"/>
      <c r="D250" s="173" t="s">
        <v>74</v>
      </c>
      <c r="E250" s="183" t="s">
        <v>603</v>
      </c>
      <c r="F250" s="183" t="s">
        <v>2805</v>
      </c>
      <c r="G250" s="12"/>
      <c r="H250" s="12"/>
      <c r="I250" s="175"/>
      <c r="J250" s="184">
        <f>BK250</f>
        <v>0</v>
      </c>
      <c r="K250" s="12"/>
      <c r="L250" s="172"/>
      <c r="M250" s="177"/>
      <c r="N250" s="178"/>
      <c r="O250" s="178"/>
      <c r="P250" s="179">
        <f>SUM(P251:P273)</f>
        <v>0</v>
      </c>
      <c r="Q250" s="178"/>
      <c r="R250" s="179">
        <f>SUM(R251:R273)</f>
        <v>3.23932486</v>
      </c>
      <c r="S250" s="178"/>
      <c r="T250" s="180">
        <f>SUM(T251:T273)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3" t="s">
        <v>87</v>
      </c>
      <c r="AT250" s="181" t="s">
        <v>74</v>
      </c>
      <c r="AU250" s="181" t="s">
        <v>82</v>
      </c>
      <c r="AY250" s="173" t="s">
        <v>317</v>
      </c>
      <c r="BK250" s="182">
        <f>SUM(BK251:BK273)</f>
        <v>0</v>
      </c>
    </row>
    <row r="251" s="2" customFormat="1" ht="24.15" customHeight="1">
      <c r="A251" s="34"/>
      <c r="B251" s="185"/>
      <c r="C251" s="186" t="s">
        <v>1344</v>
      </c>
      <c r="D251" s="186" t="s">
        <v>319</v>
      </c>
      <c r="E251" s="187" t="s">
        <v>3101</v>
      </c>
      <c r="F251" s="188" t="s">
        <v>3102</v>
      </c>
      <c r="G251" s="189" t="s">
        <v>375</v>
      </c>
      <c r="H251" s="190">
        <v>150.715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5410</v>
      </c>
    </row>
    <row r="252" s="2" customFormat="1" ht="16.5" customHeight="1">
      <c r="A252" s="34"/>
      <c r="B252" s="185"/>
      <c r="C252" s="200" t="s">
        <v>1347</v>
      </c>
      <c r="D252" s="200" t="s">
        <v>353</v>
      </c>
      <c r="E252" s="201" t="s">
        <v>3098</v>
      </c>
      <c r="F252" s="202" t="s">
        <v>3099</v>
      </c>
      <c r="G252" s="203" t="s">
        <v>356</v>
      </c>
      <c r="H252" s="204">
        <v>0.052999999999999998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1</v>
      </c>
      <c r="R252" s="196">
        <f>Q252*H252</f>
        <v>0.052999999999999998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529</v>
      </c>
      <c r="AT252" s="198" t="s">
        <v>353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5411</v>
      </c>
    </row>
    <row r="253" s="2" customFormat="1" ht="37.8" customHeight="1">
      <c r="A253" s="34"/>
      <c r="B253" s="185"/>
      <c r="C253" s="186" t="s">
        <v>1349</v>
      </c>
      <c r="D253" s="186" t="s">
        <v>319</v>
      </c>
      <c r="E253" s="187" t="s">
        <v>5412</v>
      </c>
      <c r="F253" s="188" t="s">
        <v>1758</v>
      </c>
      <c r="G253" s="189" t="s">
        <v>375</v>
      </c>
      <c r="H253" s="190">
        <v>90.090000000000003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0.0035000000000000001</v>
      </c>
      <c r="R253" s="196">
        <f>Q253*H253</f>
        <v>0.31531500000000001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5413</v>
      </c>
    </row>
    <row r="254" s="2" customFormat="1" ht="37.8" customHeight="1">
      <c r="A254" s="34"/>
      <c r="B254" s="185"/>
      <c r="C254" s="186" t="s">
        <v>1353</v>
      </c>
      <c r="D254" s="186" t="s">
        <v>319</v>
      </c>
      <c r="E254" s="187" t="s">
        <v>5414</v>
      </c>
      <c r="F254" s="188" t="s">
        <v>5415</v>
      </c>
      <c r="G254" s="189" t="s">
        <v>375</v>
      </c>
      <c r="H254" s="190">
        <v>37.905000000000001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0.0035000000000000001</v>
      </c>
      <c r="R254" s="196">
        <f>Q254*H254</f>
        <v>0.13266749999999999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5416</v>
      </c>
    </row>
    <row r="255" s="2" customFormat="1" ht="24.15" customHeight="1">
      <c r="A255" s="34"/>
      <c r="B255" s="185"/>
      <c r="C255" s="186" t="s">
        <v>1357</v>
      </c>
      <c r="D255" s="186" t="s">
        <v>319</v>
      </c>
      <c r="E255" s="187" t="s">
        <v>4450</v>
      </c>
      <c r="F255" s="188" t="s">
        <v>4451</v>
      </c>
      <c r="G255" s="189" t="s">
        <v>375</v>
      </c>
      <c r="H255" s="190">
        <v>424.44999999999999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5417</v>
      </c>
    </row>
    <row r="256" s="2" customFormat="1" ht="16.5" customHeight="1">
      <c r="A256" s="34"/>
      <c r="B256" s="185"/>
      <c r="C256" s="200" t="s">
        <v>1361</v>
      </c>
      <c r="D256" s="200" t="s">
        <v>353</v>
      </c>
      <c r="E256" s="201" t="s">
        <v>4453</v>
      </c>
      <c r="F256" s="202" t="s">
        <v>4454</v>
      </c>
      <c r="G256" s="203" t="s">
        <v>375</v>
      </c>
      <c r="H256" s="204">
        <v>509.33999999999998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0.00020000000000000001</v>
      </c>
      <c r="R256" s="196">
        <f>Q256*H256</f>
        <v>0.101868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5418</v>
      </c>
    </row>
    <row r="257" s="2" customFormat="1" ht="24.15" customHeight="1">
      <c r="A257" s="34"/>
      <c r="B257" s="185"/>
      <c r="C257" s="186" t="s">
        <v>1365</v>
      </c>
      <c r="D257" s="186" t="s">
        <v>319</v>
      </c>
      <c r="E257" s="187" t="s">
        <v>3121</v>
      </c>
      <c r="F257" s="188" t="s">
        <v>4456</v>
      </c>
      <c r="G257" s="189" t="s">
        <v>375</v>
      </c>
      <c r="H257" s="190">
        <v>150.715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0.00054000000000000001</v>
      </c>
      <c r="R257" s="196">
        <f>Q257*H257</f>
        <v>0.081386100000000003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5419</v>
      </c>
    </row>
    <row r="258" s="2" customFormat="1" ht="24.15" customHeight="1">
      <c r="A258" s="34"/>
      <c r="B258" s="185"/>
      <c r="C258" s="200" t="s">
        <v>1369</v>
      </c>
      <c r="D258" s="200" t="s">
        <v>353</v>
      </c>
      <c r="E258" s="201" t="s">
        <v>4458</v>
      </c>
      <c r="F258" s="202" t="s">
        <v>4459</v>
      </c>
      <c r="G258" s="203" t="s">
        <v>375</v>
      </c>
      <c r="H258" s="204">
        <v>180.858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0.00513</v>
      </c>
      <c r="R258" s="196">
        <f>Q258*H258</f>
        <v>0.92780154000000004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529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5420</v>
      </c>
    </row>
    <row r="259" s="2" customFormat="1" ht="37.8" customHeight="1">
      <c r="A259" s="34"/>
      <c r="B259" s="185"/>
      <c r="C259" s="186" t="s">
        <v>1373</v>
      </c>
      <c r="D259" s="186" t="s">
        <v>319</v>
      </c>
      <c r="E259" s="187" t="s">
        <v>4461</v>
      </c>
      <c r="F259" s="188" t="s">
        <v>4462</v>
      </c>
      <c r="G259" s="189" t="s">
        <v>375</v>
      </c>
      <c r="H259" s="190">
        <v>117.59999999999999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3.0000000000000001E-05</v>
      </c>
      <c r="R259" s="196">
        <f>Q259*H259</f>
        <v>0.0035279999999999999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372</v>
      </c>
      <c r="AT259" s="198" t="s">
        <v>319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5421</v>
      </c>
    </row>
    <row r="260" s="2" customFormat="1" ht="33" customHeight="1">
      <c r="A260" s="34"/>
      <c r="B260" s="185"/>
      <c r="C260" s="200" t="s">
        <v>1377</v>
      </c>
      <c r="D260" s="200" t="s">
        <v>353</v>
      </c>
      <c r="E260" s="201" t="s">
        <v>4464</v>
      </c>
      <c r="F260" s="202" t="s">
        <v>4465</v>
      </c>
      <c r="G260" s="203" t="s">
        <v>375</v>
      </c>
      <c r="H260" s="204">
        <v>135.24000000000001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0.0026199999999999999</v>
      </c>
      <c r="R260" s="196">
        <f>Q260*H260</f>
        <v>0.3543288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529</v>
      </c>
      <c r="AT260" s="198" t="s">
        <v>353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5422</v>
      </c>
    </row>
    <row r="261" s="2" customFormat="1" ht="33" customHeight="1">
      <c r="A261" s="34"/>
      <c r="B261" s="185"/>
      <c r="C261" s="186" t="s">
        <v>589</v>
      </c>
      <c r="D261" s="186" t="s">
        <v>319</v>
      </c>
      <c r="E261" s="187" t="s">
        <v>4467</v>
      </c>
      <c r="F261" s="188" t="s">
        <v>4468</v>
      </c>
      <c r="G261" s="189" t="s">
        <v>375</v>
      </c>
      <c r="H261" s="190">
        <v>165.96100000000001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3.0000000000000001E-05</v>
      </c>
      <c r="R261" s="196">
        <f>Q261*H261</f>
        <v>0.0049788300000000009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372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5423</v>
      </c>
    </row>
    <row r="262" s="2" customFormat="1" ht="33" customHeight="1">
      <c r="A262" s="34"/>
      <c r="B262" s="185"/>
      <c r="C262" s="200" t="s">
        <v>1384</v>
      </c>
      <c r="D262" s="200" t="s">
        <v>353</v>
      </c>
      <c r="E262" s="201" t="s">
        <v>4464</v>
      </c>
      <c r="F262" s="202" t="s">
        <v>4465</v>
      </c>
      <c r="G262" s="203" t="s">
        <v>375</v>
      </c>
      <c r="H262" s="204">
        <v>199.15299999999999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0.0026199999999999999</v>
      </c>
      <c r="R262" s="196">
        <f>Q262*H262</f>
        <v>0.52178086000000001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529</v>
      </c>
      <c r="AT262" s="198" t="s">
        <v>353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5424</v>
      </c>
    </row>
    <row r="263" s="2" customFormat="1" ht="24.15" customHeight="1">
      <c r="A263" s="34"/>
      <c r="B263" s="185"/>
      <c r="C263" s="186" t="s">
        <v>1386</v>
      </c>
      <c r="D263" s="186" t="s">
        <v>319</v>
      </c>
      <c r="E263" s="187" t="s">
        <v>4471</v>
      </c>
      <c r="F263" s="188" t="s">
        <v>4472</v>
      </c>
      <c r="G263" s="189" t="s">
        <v>375</v>
      </c>
      <c r="H263" s="190">
        <v>152.114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0.00075000000000000002</v>
      </c>
      <c r="R263" s="196">
        <f>Q263*H263</f>
        <v>0.11408550000000001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372</v>
      </c>
      <c r="AT263" s="198" t="s">
        <v>319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5425</v>
      </c>
    </row>
    <row r="264" s="2" customFormat="1" ht="37.8" customHeight="1">
      <c r="A264" s="34"/>
      <c r="B264" s="185"/>
      <c r="C264" s="200" t="s">
        <v>1392</v>
      </c>
      <c r="D264" s="200" t="s">
        <v>353</v>
      </c>
      <c r="E264" s="201" t="s">
        <v>3108</v>
      </c>
      <c r="F264" s="202" t="s">
        <v>3109</v>
      </c>
      <c r="G264" s="203" t="s">
        <v>375</v>
      </c>
      <c r="H264" s="204">
        <v>119.852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0.002</v>
      </c>
      <c r="R264" s="196">
        <f>Q264*H264</f>
        <v>0.239704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529</v>
      </c>
      <c r="AT264" s="198" t="s">
        <v>353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5426</v>
      </c>
    </row>
    <row r="265" s="2" customFormat="1" ht="37.8" customHeight="1">
      <c r="A265" s="34"/>
      <c r="B265" s="185"/>
      <c r="C265" s="186" t="s">
        <v>1396</v>
      </c>
      <c r="D265" s="186" t="s">
        <v>319</v>
      </c>
      <c r="E265" s="187" t="s">
        <v>4475</v>
      </c>
      <c r="F265" s="188" t="s">
        <v>4476</v>
      </c>
      <c r="G265" s="189" t="s">
        <v>375</v>
      </c>
      <c r="H265" s="190">
        <v>596.39999999999998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372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5427</v>
      </c>
    </row>
    <row r="266" s="2" customFormat="1" ht="16.5" customHeight="1">
      <c r="A266" s="34"/>
      <c r="B266" s="185"/>
      <c r="C266" s="200" t="s">
        <v>1400</v>
      </c>
      <c r="D266" s="200" t="s">
        <v>353</v>
      </c>
      <c r="E266" s="201" t="s">
        <v>4205</v>
      </c>
      <c r="F266" s="202" t="s">
        <v>4206</v>
      </c>
      <c r="G266" s="203" t="s">
        <v>375</v>
      </c>
      <c r="H266" s="204">
        <v>685.86000000000001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6">
        <f>O266*H266</f>
        <v>0</v>
      </c>
      <c r="Q266" s="196">
        <v>0.00029999999999999997</v>
      </c>
      <c r="R266" s="196">
        <f>Q266*H266</f>
        <v>0.205758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529</v>
      </c>
      <c r="AT266" s="198" t="s">
        <v>353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5428</v>
      </c>
    </row>
    <row r="267" s="2" customFormat="1" ht="37.8" customHeight="1">
      <c r="A267" s="34"/>
      <c r="B267" s="185"/>
      <c r="C267" s="186" t="s">
        <v>1926</v>
      </c>
      <c r="D267" s="186" t="s">
        <v>319</v>
      </c>
      <c r="E267" s="187" t="s">
        <v>4479</v>
      </c>
      <c r="F267" s="188" t="s">
        <v>4480</v>
      </c>
      <c r="G267" s="189" t="s">
        <v>375</v>
      </c>
      <c r="H267" s="190">
        <v>117.59999999999999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372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5429</v>
      </c>
    </row>
    <row r="268" s="2" customFormat="1" ht="16.5" customHeight="1">
      <c r="A268" s="34"/>
      <c r="B268" s="185"/>
      <c r="C268" s="200" t="s">
        <v>1930</v>
      </c>
      <c r="D268" s="200" t="s">
        <v>353</v>
      </c>
      <c r="E268" s="201" t="s">
        <v>4205</v>
      </c>
      <c r="F268" s="202" t="s">
        <v>4206</v>
      </c>
      <c r="G268" s="203" t="s">
        <v>375</v>
      </c>
      <c r="H268" s="204">
        <v>135.24000000000001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0.00029999999999999997</v>
      </c>
      <c r="R268" s="196">
        <f>Q268*H268</f>
        <v>0.040571999999999997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529</v>
      </c>
      <c r="AT268" s="198" t="s">
        <v>353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5430</v>
      </c>
    </row>
    <row r="269" s="2" customFormat="1" ht="37.8" customHeight="1">
      <c r="A269" s="34"/>
      <c r="B269" s="185"/>
      <c r="C269" s="186" t="s">
        <v>1934</v>
      </c>
      <c r="D269" s="186" t="s">
        <v>319</v>
      </c>
      <c r="E269" s="187" t="s">
        <v>4483</v>
      </c>
      <c r="F269" s="188" t="s">
        <v>4484</v>
      </c>
      <c r="G269" s="189" t="s">
        <v>375</v>
      </c>
      <c r="H269" s="190">
        <v>165.96100000000001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3.0000000000000001E-05</v>
      </c>
      <c r="R269" s="196">
        <f>Q269*H269</f>
        <v>0.0049788300000000009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372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5431</v>
      </c>
    </row>
    <row r="270" s="2" customFormat="1" ht="16.5" customHeight="1">
      <c r="A270" s="34"/>
      <c r="B270" s="185"/>
      <c r="C270" s="200" t="s">
        <v>1938</v>
      </c>
      <c r="D270" s="200" t="s">
        <v>353</v>
      </c>
      <c r="E270" s="201" t="s">
        <v>4205</v>
      </c>
      <c r="F270" s="202" t="s">
        <v>4206</v>
      </c>
      <c r="G270" s="203" t="s">
        <v>375</v>
      </c>
      <c r="H270" s="204">
        <v>199.15299999999999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0.00029999999999999997</v>
      </c>
      <c r="R270" s="196">
        <f>Q270*H270</f>
        <v>0.059745899999999991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529</v>
      </c>
      <c r="AT270" s="198" t="s">
        <v>353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5432</v>
      </c>
    </row>
    <row r="271" s="2" customFormat="1" ht="21.75" customHeight="1">
      <c r="A271" s="34"/>
      <c r="B271" s="185"/>
      <c r="C271" s="186" t="s">
        <v>1942</v>
      </c>
      <c r="D271" s="186" t="s">
        <v>319</v>
      </c>
      <c r="E271" s="187" t="s">
        <v>4487</v>
      </c>
      <c r="F271" s="188" t="s">
        <v>4488</v>
      </c>
      <c r="G271" s="189" t="s">
        <v>452</v>
      </c>
      <c r="H271" s="190">
        <v>71.400000000000006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4.0000000000000003E-05</v>
      </c>
      <c r="R271" s="196">
        <f>Q271*H271</f>
        <v>0.0028560000000000005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372</v>
      </c>
      <c r="AT271" s="198" t="s">
        <v>319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5433</v>
      </c>
    </row>
    <row r="272" s="2" customFormat="1" ht="16.5" customHeight="1">
      <c r="A272" s="34"/>
      <c r="B272" s="185"/>
      <c r="C272" s="200" t="s">
        <v>1946</v>
      </c>
      <c r="D272" s="200" t="s">
        <v>353</v>
      </c>
      <c r="E272" s="201" t="s">
        <v>4490</v>
      </c>
      <c r="F272" s="202" t="s">
        <v>4491</v>
      </c>
      <c r="G272" s="203" t="s">
        <v>1711</v>
      </c>
      <c r="H272" s="204">
        <v>74.969999999999999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6">
        <f>O272*H272</f>
        <v>0</v>
      </c>
      <c r="Q272" s="196">
        <v>0.001</v>
      </c>
      <c r="R272" s="196">
        <f>Q272*H272</f>
        <v>0.074969999999999995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529</v>
      </c>
      <c r="AT272" s="198" t="s">
        <v>353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5434</v>
      </c>
    </row>
    <row r="273" s="2" customFormat="1" ht="24.15" customHeight="1">
      <c r="A273" s="34"/>
      <c r="B273" s="185"/>
      <c r="C273" s="186" t="s">
        <v>2161</v>
      </c>
      <c r="D273" s="186" t="s">
        <v>319</v>
      </c>
      <c r="E273" s="187" t="s">
        <v>2809</v>
      </c>
      <c r="F273" s="188" t="s">
        <v>2810</v>
      </c>
      <c r="G273" s="189" t="s">
        <v>652</v>
      </c>
      <c r="H273" s="223"/>
      <c r="I273" s="191"/>
      <c r="J273" s="192">
        <f>ROUND(I273*H273,2)</f>
        <v>0</v>
      </c>
      <c r="K273" s="193"/>
      <c r="L273" s="35"/>
      <c r="M273" s="194" t="s">
        <v>1</v>
      </c>
      <c r="N273" s="195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372</v>
      </c>
      <c r="AT273" s="198" t="s">
        <v>319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5435</v>
      </c>
    </row>
    <row r="274" s="12" customFormat="1" ht="22.8" customHeight="1">
      <c r="A274" s="12"/>
      <c r="B274" s="172"/>
      <c r="C274" s="12"/>
      <c r="D274" s="173" t="s">
        <v>74</v>
      </c>
      <c r="E274" s="183" t="s">
        <v>1310</v>
      </c>
      <c r="F274" s="183" t="s">
        <v>3132</v>
      </c>
      <c r="G274" s="12"/>
      <c r="H274" s="12"/>
      <c r="I274" s="175"/>
      <c r="J274" s="184">
        <f>BK274</f>
        <v>0</v>
      </c>
      <c r="K274" s="12"/>
      <c r="L274" s="172"/>
      <c r="M274" s="177"/>
      <c r="N274" s="178"/>
      <c r="O274" s="178"/>
      <c r="P274" s="179">
        <f>SUM(P275:P303)</f>
        <v>0</v>
      </c>
      <c r="Q274" s="178"/>
      <c r="R274" s="179">
        <f>SUM(R275:R303)</f>
        <v>1.3448677300000003</v>
      </c>
      <c r="S274" s="178"/>
      <c r="T274" s="180">
        <f>SUM(T275:T303)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3" t="s">
        <v>87</v>
      </c>
      <c r="AT274" s="181" t="s">
        <v>74</v>
      </c>
      <c r="AU274" s="181" t="s">
        <v>82</v>
      </c>
      <c r="AY274" s="173" t="s">
        <v>317</v>
      </c>
      <c r="BK274" s="182">
        <f>SUM(BK275:BK303)</f>
        <v>0</v>
      </c>
    </row>
    <row r="275" s="2" customFormat="1" ht="24.15" customHeight="1">
      <c r="A275" s="34"/>
      <c r="B275" s="185"/>
      <c r="C275" s="186" t="s">
        <v>2165</v>
      </c>
      <c r="D275" s="186" t="s">
        <v>319</v>
      </c>
      <c r="E275" s="187" t="s">
        <v>4494</v>
      </c>
      <c r="F275" s="188" t="s">
        <v>4495</v>
      </c>
      <c r="G275" s="189" t="s">
        <v>375</v>
      </c>
      <c r="H275" s="190">
        <v>231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372</v>
      </c>
      <c r="AT275" s="198" t="s">
        <v>319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5436</v>
      </c>
    </row>
    <row r="276" s="2" customFormat="1" ht="16.5" customHeight="1">
      <c r="A276" s="34"/>
      <c r="B276" s="185"/>
      <c r="C276" s="200" t="s">
        <v>2169</v>
      </c>
      <c r="D276" s="200" t="s">
        <v>353</v>
      </c>
      <c r="E276" s="201" t="s">
        <v>4497</v>
      </c>
      <c r="F276" s="202" t="s">
        <v>4498</v>
      </c>
      <c r="G276" s="203" t="s">
        <v>375</v>
      </c>
      <c r="H276" s="204">
        <v>254.09999999999999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6">
        <f>O276*H276</f>
        <v>0</v>
      </c>
      <c r="Q276" s="196">
        <v>0.00010000000000000001</v>
      </c>
      <c r="R276" s="196">
        <f>Q276*H276</f>
        <v>0.025410000000000002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529</v>
      </c>
      <c r="AT276" s="198" t="s">
        <v>353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5437</v>
      </c>
    </row>
    <row r="277" s="2" customFormat="1" ht="24.15" customHeight="1">
      <c r="A277" s="34"/>
      <c r="B277" s="185"/>
      <c r="C277" s="186" t="s">
        <v>2173</v>
      </c>
      <c r="D277" s="186" t="s">
        <v>319</v>
      </c>
      <c r="E277" s="187" t="s">
        <v>4500</v>
      </c>
      <c r="F277" s="188" t="s">
        <v>4501</v>
      </c>
      <c r="G277" s="189" t="s">
        <v>375</v>
      </c>
      <c r="H277" s="190">
        <v>126.30500000000001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372</v>
      </c>
      <c r="AT277" s="198" t="s">
        <v>319</v>
      </c>
      <c r="AU277" s="198" t="s">
        <v>87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372</v>
      </c>
      <c r="BM277" s="198" t="s">
        <v>5438</v>
      </c>
    </row>
    <row r="278" s="2" customFormat="1" ht="16.5" customHeight="1">
      <c r="A278" s="34"/>
      <c r="B278" s="185"/>
      <c r="C278" s="200" t="s">
        <v>2175</v>
      </c>
      <c r="D278" s="200" t="s">
        <v>353</v>
      </c>
      <c r="E278" s="201" t="s">
        <v>4503</v>
      </c>
      <c r="F278" s="202" t="s">
        <v>4504</v>
      </c>
      <c r="G278" s="203" t="s">
        <v>4505</v>
      </c>
      <c r="H278" s="204">
        <v>31.576000000000001</v>
      </c>
      <c r="I278" s="205"/>
      <c r="J278" s="206">
        <f>ROUND(I278*H278,2)</f>
        <v>0</v>
      </c>
      <c r="K278" s="207"/>
      <c r="L278" s="208"/>
      <c r="M278" s="209" t="s">
        <v>1</v>
      </c>
      <c r="N278" s="210" t="s">
        <v>41</v>
      </c>
      <c r="O278" s="78"/>
      <c r="P278" s="196">
        <f>O278*H278</f>
        <v>0</v>
      </c>
      <c r="Q278" s="196">
        <v>0.00092000000000000003</v>
      </c>
      <c r="R278" s="196">
        <f>Q278*H278</f>
        <v>0.02904992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529</v>
      </c>
      <c r="AT278" s="198" t="s">
        <v>353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5439</v>
      </c>
    </row>
    <row r="279" s="2" customFormat="1" ht="24.15" customHeight="1">
      <c r="A279" s="34"/>
      <c r="B279" s="185"/>
      <c r="C279" s="186" t="s">
        <v>2178</v>
      </c>
      <c r="D279" s="186" t="s">
        <v>319</v>
      </c>
      <c r="E279" s="187" t="s">
        <v>4507</v>
      </c>
      <c r="F279" s="188" t="s">
        <v>4508</v>
      </c>
      <c r="G279" s="189" t="s">
        <v>375</v>
      </c>
      <c r="H279" s="190">
        <v>126.30500000000001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372</v>
      </c>
      <c r="AT279" s="198" t="s">
        <v>319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5440</v>
      </c>
    </row>
    <row r="280" s="2" customFormat="1" ht="24.15" customHeight="1">
      <c r="A280" s="34"/>
      <c r="B280" s="185"/>
      <c r="C280" s="200" t="s">
        <v>2181</v>
      </c>
      <c r="D280" s="200" t="s">
        <v>353</v>
      </c>
      <c r="E280" s="201" t="s">
        <v>4510</v>
      </c>
      <c r="F280" s="202" t="s">
        <v>4511</v>
      </c>
      <c r="G280" s="203" t="s">
        <v>375</v>
      </c>
      <c r="H280" s="204">
        <v>145.25100000000001</v>
      </c>
      <c r="I280" s="205"/>
      <c r="J280" s="206">
        <f>ROUND(I280*H280,2)</f>
        <v>0</v>
      </c>
      <c r="K280" s="207"/>
      <c r="L280" s="208"/>
      <c r="M280" s="209" t="s">
        <v>1</v>
      </c>
      <c r="N280" s="210" t="s">
        <v>41</v>
      </c>
      <c r="O280" s="78"/>
      <c r="P280" s="196">
        <f>O280*H280</f>
        <v>0</v>
      </c>
      <c r="Q280" s="196">
        <v>0.0044999999999999997</v>
      </c>
      <c r="R280" s="196">
        <f>Q280*H280</f>
        <v>0.65362949999999997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529</v>
      </c>
      <c r="AT280" s="198" t="s">
        <v>353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5441</v>
      </c>
    </row>
    <row r="281" s="2" customFormat="1" ht="33" customHeight="1">
      <c r="A281" s="34"/>
      <c r="B281" s="185"/>
      <c r="C281" s="186" t="s">
        <v>2184</v>
      </c>
      <c r="D281" s="186" t="s">
        <v>319</v>
      </c>
      <c r="E281" s="187" t="s">
        <v>4513</v>
      </c>
      <c r="F281" s="188" t="s">
        <v>4514</v>
      </c>
      <c r="G281" s="189" t="s">
        <v>375</v>
      </c>
      <c r="H281" s="190">
        <v>115.5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372</v>
      </c>
      <c r="AT281" s="198" t="s">
        <v>319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5442</v>
      </c>
    </row>
    <row r="282" s="2" customFormat="1" ht="16.5" customHeight="1">
      <c r="A282" s="34"/>
      <c r="B282" s="185"/>
      <c r="C282" s="200" t="s">
        <v>2188</v>
      </c>
      <c r="D282" s="200" t="s">
        <v>353</v>
      </c>
      <c r="E282" s="201" t="s">
        <v>4516</v>
      </c>
      <c r="F282" s="202" t="s">
        <v>4517</v>
      </c>
      <c r="G282" s="203" t="s">
        <v>433</v>
      </c>
      <c r="H282" s="204">
        <v>4.6200000000000001</v>
      </c>
      <c r="I282" s="205"/>
      <c r="J282" s="206">
        <f>ROUND(I282*H282,2)</f>
        <v>0</v>
      </c>
      <c r="K282" s="207"/>
      <c r="L282" s="208"/>
      <c r="M282" s="209" t="s">
        <v>1</v>
      </c>
      <c r="N282" s="210" t="s">
        <v>41</v>
      </c>
      <c r="O282" s="78"/>
      <c r="P282" s="196">
        <f>O282*H282</f>
        <v>0</v>
      </c>
      <c r="Q282" s="196">
        <v>0.00075000000000000002</v>
      </c>
      <c r="R282" s="196">
        <f>Q282*H282</f>
        <v>0.0034650000000000002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529</v>
      </c>
      <c r="AT282" s="198" t="s">
        <v>353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5443</v>
      </c>
    </row>
    <row r="283" s="2" customFormat="1" ht="21.75" customHeight="1">
      <c r="A283" s="34"/>
      <c r="B283" s="185"/>
      <c r="C283" s="200" t="s">
        <v>2192</v>
      </c>
      <c r="D283" s="200" t="s">
        <v>353</v>
      </c>
      <c r="E283" s="201" t="s">
        <v>4519</v>
      </c>
      <c r="F283" s="202" t="s">
        <v>4520</v>
      </c>
      <c r="G283" s="203" t="s">
        <v>1711</v>
      </c>
      <c r="H283" s="204">
        <v>0.92400000000000004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0.001</v>
      </c>
      <c r="R283" s="196">
        <f>Q283*H283</f>
        <v>0.00092400000000000002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529</v>
      </c>
      <c r="AT283" s="198" t="s">
        <v>353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5444</v>
      </c>
    </row>
    <row r="284" s="2" customFormat="1" ht="24.15" customHeight="1">
      <c r="A284" s="34"/>
      <c r="B284" s="185"/>
      <c r="C284" s="200" t="s">
        <v>2195</v>
      </c>
      <c r="D284" s="200" t="s">
        <v>353</v>
      </c>
      <c r="E284" s="201" t="s">
        <v>3159</v>
      </c>
      <c r="F284" s="202" t="s">
        <v>3160</v>
      </c>
      <c r="G284" s="203" t="s">
        <v>375</v>
      </c>
      <c r="H284" s="204">
        <v>132.82499999999999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0.0025600000000000002</v>
      </c>
      <c r="R284" s="196">
        <f>Q284*H284</f>
        <v>0.340032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5445</v>
      </c>
    </row>
    <row r="285" s="2" customFormat="1" ht="33" customHeight="1">
      <c r="A285" s="34"/>
      <c r="B285" s="185"/>
      <c r="C285" s="186" t="s">
        <v>2199</v>
      </c>
      <c r="D285" s="186" t="s">
        <v>319</v>
      </c>
      <c r="E285" s="187" t="s">
        <v>3144</v>
      </c>
      <c r="F285" s="188" t="s">
        <v>3145</v>
      </c>
      <c r="G285" s="189" t="s">
        <v>375</v>
      </c>
      <c r="H285" s="190">
        <v>115.5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372</v>
      </c>
      <c r="AT285" s="198" t="s">
        <v>319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5446</v>
      </c>
    </row>
    <row r="286" s="2" customFormat="1" ht="37.8" customHeight="1">
      <c r="A286" s="34"/>
      <c r="B286" s="185"/>
      <c r="C286" s="200" t="s">
        <v>2203</v>
      </c>
      <c r="D286" s="200" t="s">
        <v>353</v>
      </c>
      <c r="E286" s="201" t="s">
        <v>4524</v>
      </c>
      <c r="F286" s="202" t="s">
        <v>4525</v>
      </c>
      <c r="G286" s="203" t="s">
        <v>375</v>
      </c>
      <c r="H286" s="204">
        <v>132.82499999999999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0.00095</v>
      </c>
      <c r="R286" s="196">
        <f>Q286*H286</f>
        <v>0.12618374999999998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5447</v>
      </c>
    </row>
    <row r="287" s="2" customFormat="1" ht="37.8" customHeight="1">
      <c r="A287" s="34"/>
      <c r="B287" s="185"/>
      <c r="C287" s="186" t="s">
        <v>2207</v>
      </c>
      <c r="D287" s="186" t="s">
        <v>319</v>
      </c>
      <c r="E287" s="187" t="s">
        <v>3150</v>
      </c>
      <c r="F287" s="188" t="s">
        <v>3151</v>
      </c>
      <c r="G287" s="189" t="s">
        <v>375</v>
      </c>
      <c r="H287" s="190">
        <v>115.5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372</v>
      </c>
      <c r="AT287" s="198" t="s">
        <v>319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5448</v>
      </c>
    </row>
    <row r="288" s="2" customFormat="1" ht="24.15" customHeight="1">
      <c r="A288" s="34"/>
      <c r="B288" s="185"/>
      <c r="C288" s="200" t="s">
        <v>2211</v>
      </c>
      <c r="D288" s="200" t="s">
        <v>353</v>
      </c>
      <c r="E288" s="201" t="s">
        <v>3153</v>
      </c>
      <c r="F288" s="202" t="s">
        <v>3154</v>
      </c>
      <c r="G288" s="203" t="s">
        <v>375</v>
      </c>
      <c r="H288" s="204">
        <v>132.82499999999999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0.00020000000000000001</v>
      </c>
      <c r="R288" s="196">
        <f>Q288*H288</f>
        <v>0.026564999999999998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529</v>
      </c>
      <c r="AT288" s="198" t="s">
        <v>353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5449</v>
      </c>
    </row>
    <row r="289" s="2" customFormat="1" ht="44.25" customHeight="1">
      <c r="A289" s="34"/>
      <c r="B289" s="185"/>
      <c r="C289" s="186" t="s">
        <v>2215</v>
      </c>
      <c r="D289" s="186" t="s">
        <v>319</v>
      </c>
      <c r="E289" s="187" t="s">
        <v>4529</v>
      </c>
      <c r="F289" s="188" t="s">
        <v>4530</v>
      </c>
      <c r="G289" s="189" t="s">
        <v>375</v>
      </c>
      <c r="H289" s="190">
        <v>10.805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372</v>
      </c>
      <c r="AT289" s="198" t="s">
        <v>319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5450</v>
      </c>
    </row>
    <row r="290" s="2" customFormat="1" ht="24.15" customHeight="1">
      <c r="A290" s="34"/>
      <c r="B290" s="185"/>
      <c r="C290" s="200" t="s">
        <v>2219</v>
      </c>
      <c r="D290" s="200" t="s">
        <v>353</v>
      </c>
      <c r="E290" s="201" t="s">
        <v>3159</v>
      </c>
      <c r="F290" s="202" t="s">
        <v>3160</v>
      </c>
      <c r="G290" s="203" t="s">
        <v>375</v>
      </c>
      <c r="H290" s="204">
        <v>12.426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0.0025600000000000002</v>
      </c>
      <c r="R290" s="196">
        <f>Q290*H290</f>
        <v>0.031810560000000002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529</v>
      </c>
      <c r="AT290" s="198" t="s">
        <v>353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5451</v>
      </c>
    </row>
    <row r="291" s="2" customFormat="1" ht="21.75" customHeight="1">
      <c r="A291" s="34"/>
      <c r="B291" s="185"/>
      <c r="C291" s="200" t="s">
        <v>460</v>
      </c>
      <c r="D291" s="200" t="s">
        <v>353</v>
      </c>
      <c r="E291" s="201" t="s">
        <v>3141</v>
      </c>
      <c r="F291" s="202" t="s">
        <v>3142</v>
      </c>
      <c r="G291" s="203" t="s">
        <v>433</v>
      </c>
      <c r="H291" s="204">
        <v>43.975999999999999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0.00014999999999999999</v>
      </c>
      <c r="R291" s="196">
        <f>Q291*H291</f>
        <v>0.0065963999999999997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529</v>
      </c>
      <c r="AT291" s="198" t="s">
        <v>353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5452</v>
      </c>
    </row>
    <row r="292" s="2" customFormat="1" ht="37.8" customHeight="1">
      <c r="A292" s="34"/>
      <c r="B292" s="185"/>
      <c r="C292" s="186" t="s">
        <v>2226</v>
      </c>
      <c r="D292" s="186" t="s">
        <v>319</v>
      </c>
      <c r="E292" s="187" t="s">
        <v>4534</v>
      </c>
      <c r="F292" s="188" t="s">
        <v>4535</v>
      </c>
      <c r="G292" s="189" t="s">
        <v>452</v>
      </c>
      <c r="H292" s="190">
        <v>9.5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0.00076999999999999996</v>
      </c>
      <c r="R292" s="196">
        <f>Q292*H292</f>
        <v>0.0073149999999999995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372</v>
      </c>
      <c r="AT292" s="198" t="s">
        <v>319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5453</v>
      </c>
    </row>
    <row r="293" s="2" customFormat="1" ht="16.5" customHeight="1">
      <c r="A293" s="34"/>
      <c r="B293" s="185"/>
      <c r="C293" s="200" t="s">
        <v>2232</v>
      </c>
      <c r="D293" s="200" t="s">
        <v>353</v>
      </c>
      <c r="E293" s="201" t="s">
        <v>4537</v>
      </c>
      <c r="F293" s="202" t="s">
        <v>4538</v>
      </c>
      <c r="G293" s="203" t="s">
        <v>433</v>
      </c>
      <c r="H293" s="204">
        <v>76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0.00010000000000000001</v>
      </c>
      <c r="R293" s="196">
        <f>Q293*H293</f>
        <v>0.0076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529</v>
      </c>
      <c r="AT293" s="198" t="s">
        <v>353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5454</v>
      </c>
    </row>
    <row r="294" s="2" customFormat="1" ht="33" customHeight="1">
      <c r="A294" s="34"/>
      <c r="B294" s="185"/>
      <c r="C294" s="186" t="s">
        <v>2236</v>
      </c>
      <c r="D294" s="186" t="s">
        <v>319</v>
      </c>
      <c r="E294" s="187" t="s">
        <v>4540</v>
      </c>
      <c r="F294" s="188" t="s">
        <v>4541</v>
      </c>
      <c r="G294" s="189" t="s">
        <v>452</v>
      </c>
      <c r="H294" s="190">
        <v>9.5</v>
      </c>
      <c r="I294" s="191"/>
      <c r="J294" s="192">
        <f>ROUND(I294*H294,2)</f>
        <v>0</v>
      </c>
      <c r="K294" s="193"/>
      <c r="L294" s="35"/>
      <c r="M294" s="194" t="s">
        <v>1</v>
      </c>
      <c r="N294" s="195" t="s">
        <v>41</v>
      </c>
      <c r="O294" s="78"/>
      <c r="P294" s="196">
        <f>O294*H294</f>
        <v>0</v>
      </c>
      <c r="Q294" s="196">
        <v>0.00076999999999999996</v>
      </c>
      <c r="R294" s="196">
        <f>Q294*H294</f>
        <v>0.0073149999999999995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372</v>
      </c>
      <c r="AT294" s="198" t="s">
        <v>319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5455</v>
      </c>
    </row>
    <row r="295" s="2" customFormat="1" ht="16.5" customHeight="1">
      <c r="A295" s="34"/>
      <c r="B295" s="185"/>
      <c r="C295" s="200" t="s">
        <v>2240</v>
      </c>
      <c r="D295" s="200" t="s">
        <v>353</v>
      </c>
      <c r="E295" s="201" t="s">
        <v>4537</v>
      </c>
      <c r="F295" s="202" t="s">
        <v>4538</v>
      </c>
      <c r="G295" s="203" t="s">
        <v>433</v>
      </c>
      <c r="H295" s="204">
        <v>76</v>
      </c>
      <c r="I295" s="205"/>
      <c r="J295" s="206">
        <f>ROUND(I295*H295,2)</f>
        <v>0</v>
      </c>
      <c r="K295" s="207"/>
      <c r="L295" s="208"/>
      <c r="M295" s="209" t="s">
        <v>1</v>
      </c>
      <c r="N295" s="210" t="s">
        <v>41</v>
      </c>
      <c r="O295" s="78"/>
      <c r="P295" s="196">
        <f>O295*H295</f>
        <v>0</v>
      </c>
      <c r="Q295" s="196">
        <v>0.00010000000000000001</v>
      </c>
      <c r="R295" s="196">
        <f>Q295*H295</f>
        <v>0.0076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529</v>
      </c>
      <c r="AT295" s="198" t="s">
        <v>353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5456</v>
      </c>
    </row>
    <row r="296" s="2" customFormat="1" ht="37.8" customHeight="1">
      <c r="A296" s="34"/>
      <c r="B296" s="185"/>
      <c r="C296" s="186" t="s">
        <v>2244</v>
      </c>
      <c r="D296" s="186" t="s">
        <v>319</v>
      </c>
      <c r="E296" s="187" t="s">
        <v>3172</v>
      </c>
      <c r="F296" s="188" t="s">
        <v>4544</v>
      </c>
      <c r="G296" s="189" t="s">
        <v>452</v>
      </c>
      <c r="H296" s="190">
        <v>9.5</v>
      </c>
      <c r="I296" s="191"/>
      <c r="J296" s="192">
        <f>ROUND(I296*H296,2)</f>
        <v>0</v>
      </c>
      <c r="K296" s="193"/>
      <c r="L296" s="35"/>
      <c r="M296" s="194" t="s">
        <v>1</v>
      </c>
      <c r="N296" s="195" t="s">
        <v>41</v>
      </c>
      <c r="O296" s="78"/>
      <c r="P296" s="196">
        <f>O296*H296</f>
        <v>0</v>
      </c>
      <c r="Q296" s="196">
        <v>0.0012800000000000001</v>
      </c>
      <c r="R296" s="196">
        <f>Q296*H296</f>
        <v>0.012160000000000001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372</v>
      </c>
      <c r="AT296" s="198" t="s">
        <v>319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5457</v>
      </c>
    </row>
    <row r="297" s="2" customFormat="1" ht="16.5" customHeight="1">
      <c r="A297" s="34"/>
      <c r="B297" s="185"/>
      <c r="C297" s="200" t="s">
        <v>2248</v>
      </c>
      <c r="D297" s="200" t="s">
        <v>353</v>
      </c>
      <c r="E297" s="201" t="s">
        <v>4537</v>
      </c>
      <c r="F297" s="202" t="s">
        <v>4538</v>
      </c>
      <c r="G297" s="203" t="s">
        <v>433</v>
      </c>
      <c r="H297" s="204">
        <v>76</v>
      </c>
      <c r="I297" s="205"/>
      <c r="J297" s="206">
        <f>ROUND(I297*H297,2)</f>
        <v>0</v>
      </c>
      <c r="K297" s="207"/>
      <c r="L297" s="208"/>
      <c r="M297" s="209" t="s">
        <v>1</v>
      </c>
      <c r="N297" s="210" t="s">
        <v>41</v>
      </c>
      <c r="O297" s="78"/>
      <c r="P297" s="196">
        <f>O297*H297</f>
        <v>0</v>
      </c>
      <c r="Q297" s="196">
        <v>0.00010000000000000001</v>
      </c>
      <c r="R297" s="196">
        <f>Q297*H297</f>
        <v>0.0076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529</v>
      </c>
      <c r="AT297" s="198" t="s">
        <v>353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5458</v>
      </c>
    </row>
    <row r="298" s="2" customFormat="1" ht="24.15" customHeight="1">
      <c r="A298" s="34"/>
      <c r="B298" s="185"/>
      <c r="C298" s="186" t="s">
        <v>2252</v>
      </c>
      <c r="D298" s="186" t="s">
        <v>319</v>
      </c>
      <c r="E298" s="187" t="s">
        <v>3194</v>
      </c>
      <c r="F298" s="188" t="s">
        <v>3195</v>
      </c>
      <c r="G298" s="189" t="s">
        <v>452</v>
      </c>
      <c r="H298" s="190">
        <v>19</v>
      </c>
      <c r="I298" s="191"/>
      <c r="J298" s="192">
        <f>ROUND(I298*H298,2)</f>
        <v>0</v>
      </c>
      <c r="K298" s="193"/>
      <c r="L298" s="35"/>
      <c r="M298" s="194" t="s">
        <v>1</v>
      </c>
      <c r="N298" s="195" t="s">
        <v>41</v>
      </c>
      <c r="O298" s="78"/>
      <c r="P298" s="196">
        <f>O298*H298</f>
        <v>0</v>
      </c>
      <c r="Q298" s="196">
        <v>0.00084999999999999995</v>
      </c>
      <c r="R298" s="196">
        <f>Q298*H298</f>
        <v>0.016149999999999998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372</v>
      </c>
      <c r="AT298" s="198" t="s">
        <v>319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5459</v>
      </c>
    </row>
    <row r="299" s="2" customFormat="1" ht="33" customHeight="1">
      <c r="A299" s="34"/>
      <c r="B299" s="185"/>
      <c r="C299" s="200" t="s">
        <v>2256</v>
      </c>
      <c r="D299" s="200" t="s">
        <v>353</v>
      </c>
      <c r="E299" s="201" t="s">
        <v>4548</v>
      </c>
      <c r="F299" s="202" t="s">
        <v>4549</v>
      </c>
      <c r="G299" s="203" t="s">
        <v>452</v>
      </c>
      <c r="H299" s="204">
        <v>19.379999999999999</v>
      </c>
      <c r="I299" s="205"/>
      <c r="J299" s="206">
        <f>ROUND(I299*H299,2)</f>
        <v>0</v>
      </c>
      <c r="K299" s="207"/>
      <c r="L299" s="208"/>
      <c r="M299" s="209" t="s">
        <v>1</v>
      </c>
      <c r="N299" s="210" t="s">
        <v>41</v>
      </c>
      <c r="O299" s="78"/>
      <c r="P299" s="196">
        <f>O299*H299</f>
        <v>0</v>
      </c>
      <c r="Q299" s="196">
        <v>0.00042000000000000002</v>
      </c>
      <c r="R299" s="196">
        <f>Q299*H299</f>
        <v>0.0081396000000000003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529</v>
      </c>
      <c r="AT299" s="198" t="s">
        <v>353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5460</v>
      </c>
    </row>
    <row r="300" s="2" customFormat="1" ht="33" customHeight="1">
      <c r="A300" s="34"/>
      <c r="B300" s="185"/>
      <c r="C300" s="186" t="s">
        <v>2260</v>
      </c>
      <c r="D300" s="186" t="s">
        <v>319</v>
      </c>
      <c r="E300" s="187" t="s">
        <v>4551</v>
      </c>
      <c r="F300" s="188" t="s">
        <v>4552</v>
      </c>
      <c r="G300" s="189" t="s">
        <v>452</v>
      </c>
      <c r="H300" s="190">
        <v>9.5</v>
      </c>
      <c r="I300" s="191"/>
      <c r="J300" s="192">
        <f>ROUND(I300*H300,2)</f>
        <v>0</v>
      </c>
      <c r="K300" s="193"/>
      <c r="L300" s="35"/>
      <c r="M300" s="194" t="s">
        <v>1</v>
      </c>
      <c r="N300" s="195" t="s">
        <v>41</v>
      </c>
      <c r="O300" s="78"/>
      <c r="P300" s="196">
        <f>O300*H300</f>
        <v>0</v>
      </c>
      <c r="Q300" s="196">
        <v>3.0000000000000001E-05</v>
      </c>
      <c r="R300" s="196">
        <f>Q300*H300</f>
        <v>0.00028499999999999999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372</v>
      </c>
      <c r="AT300" s="198" t="s">
        <v>319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5461</v>
      </c>
    </row>
    <row r="301" s="2" customFormat="1" ht="16.5" customHeight="1">
      <c r="A301" s="34"/>
      <c r="B301" s="185"/>
      <c r="C301" s="200" t="s">
        <v>2264</v>
      </c>
      <c r="D301" s="200" t="s">
        <v>353</v>
      </c>
      <c r="E301" s="201" t="s">
        <v>4537</v>
      </c>
      <c r="F301" s="202" t="s">
        <v>4538</v>
      </c>
      <c r="G301" s="203" t="s">
        <v>433</v>
      </c>
      <c r="H301" s="204">
        <v>76</v>
      </c>
      <c r="I301" s="205"/>
      <c r="J301" s="206">
        <f>ROUND(I301*H301,2)</f>
        <v>0</v>
      </c>
      <c r="K301" s="207"/>
      <c r="L301" s="208"/>
      <c r="M301" s="209" t="s">
        <v>1</v>
      </c>
      <c r="N301" s="210" t="s">
        <v>41</v>
      </c>
      <c r="O301" s="78"/>
      <c r="P301" s="196">
        <f>O301*H301</f>
        <v>0</v>
      </c>
      <c r="Q301" s="196">
        <v>0.00010000000000000001</v>
      </c>
      <c r="R301" s="196">
        <f>Q301*H301</f>
        <v>0.0076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529</v>
      </c>
      <c r="AT301" s="198" t="s">
        <v>353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5462</v>
      </c>
    </row>
    <row r="302" s="2" customFormat="1" ht="16.5" customHeight="1">
      <c r="A302" s="34"/>
      <c r="B302" s="185"/>
      <c r="C302" s="200" t="s">
        <v>2268</v>
      </c>
      <c r="D302" s="200" t="s">
        <v>353</v>
      </c>
      <c r="E302" s="201" t="s">
        <v>4555</v>
      </c>
      <c r="F302" s="202" t="s">
        <v>4556</v>
      </c>
      <c r="G302" s="203" t="s">
        <v>375</v>
      </c>
      <c r="H302" s="204">
        <v>2.9449999999999998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0.0066</v>
      </c>
      <c r="R302" s="196">
        <f>Q302*H302</f>
        <v>0.019436999999999999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5463</v>
      </c>
    </row>
    <row r="303" s="2" customFormat="1" ht="24.15" customHeight="1">
      <c r="A303" s="34"/>
      <c r="B303" s="185"/>
      <c r="C303" s="186" t="s">
        <v>2271</v>
      </c>
      <c r="D303" s="186" t="s">
        <v>319</v>
      </c>
      <c r="E303" s="187" t="s">
        <v>4558</v>
      </c>
      <c r="F303" s="188" t="s">
        <v>3210</v>
      </c>
      <c r="G303" s="189" t="s">
        <v>652</v>
      </c>
      <c r="H303" s="223"/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5464</v>
      </c>
    </row>
    <row r="304" s="12" customFormat="1" ht="22.8" customHeight="1">
      <c r="A304" s="12"/>
      <c r="B304" s="172"/>
      <c r="C304" s="12"/>
      <c r="D304" s="173" t="s">
        <v>74</v>
      </c>
      <c r="E304" s="183" t="s">
        <v>1765</v>
      </c>
      <c r="F304" s="183" t="s">
        <v>2374</v>
      </c>
      <c r="G304" s="12"/>
      <c r="H304" s="12"/>
      <c r="I304" s="175"/>
      <c r="J304" s="184">
        <f>BK304</f>
        <v>0</v>
      </c>
      <c r="K304" s="12"/>
      <c r="L304" s="172"/>
      <c r="M304" s="177"/>
      <c r="N304" s="178"/>
      <c r="O304" s="178"/>
      <c r="P304" s="179">
        <f>SUM(P305:P322)</f>
        <v>0</v>
      </c>
      <c r="Q304" s="178"/>
      <c r="R304" s="179">
        <f>SUM(R305:R322)</f>
        <v>3.0522620599999999</v>
      </c>
      <c r="S304" s="178"/>
      <c r="T304" s="180">
        <f>SUM(T305:T322)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73" t="s">
        <v>87</v>
      </c>
      <c r="AT304" s="181" t="s">
        <v>74</v>
      </c>
      <c r="AU304" s="181" t="s">
        <v>82</v>
      </c>
      <c r="AY304" s="173" t="s">
        <v>317</v>
      </c>
      <c r="BK304" s="182">
        <f>SUM(BK305:BK322)</f>
        <v>0</v>
      </c>
    </row>
    <row r="305" s="2" customFormat="1" ht="16.5" customHeight="1">
      <c r="A305" s="34"/>
      <c r="B305" s="185"/>
      <c r="C305" s="186" t="s">
        <v>2275</v>
      </c>
      <c r="D305" s="186" t="s">
        <v>319</v>
      </c>
      <c r="E305" s="187" t="s">
        <v>3212</v>
      </c>
      <c r="F305" s="188" t="s">
        <v>3213</v>
      </c>
      <c r="G305" s="189" t="s">
        <v>375</v>
      </c>
      <c r="H305" s="190">
        <v>330.22500000000002</v>
      </c>
      <c r="I305" s="191"/>
      <c r="J305" s="192">
        <f>ROUND(I305*H305,2)</f>
        <v>0</v>
      </c>
      <c r="K305" s="193"/>
      <c r="L305" s="35"/>
      <c r="M305" s="194" t="s">
        <v>1</v>
      </c>
      <c r="N305" s="195" t="s">
        <v>41</v>
      </c>
      <c r="O305" s="78"/>
      <c r="P305" s="196">
        <f>O305*H305</f>
        <v>0</v>
      </c>
      <c r="Q305" s="196">
        <v>0</v>
      </c>
      <c r="R305" s="196">
        <f>Q305*H305</f>
        <v>0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372</v>
      </c>
      <c r="AT305" s="198" t="s">
        <v>319</v>
      </c>
      <c r="AU305" s="198" t="s">
        <v>87</v>
      </c>
      <c r="AY305" s="15" t="s">
        <v>317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372</v>
      </c>
      <c r="BM305" s="198" t="s">
        <v>5465</v>
      </c>
    </row>
    <row r="306" s="2" customFormat="1" ht="16.5" customHeight="1">
      <c r="A306" s="34"/>
      <c r="B306" s="185"/>
      <c r="C306" s="200" t="s">
        <v>2281</v>
      </c>
      <c r="D306" s="200" t="s">
        <v>353</v>
      </c>
      <c r="E306" s="201" t="s">
        <v>3215</v>
      </c>
      <c r="F306" s="202" t="s">
        <v>5466</v>
      </c>
      <c r="G306" s="203" t="s">
        <v>375</v>
      </c>
      <c r="H306" s="204">
        <v>379.75900000000001</v>
      </c>
      <c r="I306" s="205"/>
      <c r="J306" s="206">
        <f>ROUND(I306*H306,2)</f>
        <v>0</v>
      </c>
      <c r="K306" s="207"/>
      <c r="L306" s="208"/>
      <c r="M306" s="209" t="s">
        <v>1</v>
      </c>
      <c r="N306" s="210" t="s">
        <v>41</v>
      </c>
      <c r="O306" s="78"/>
      <c r="P306" s="196">
        <f>O306*H306</f>
        <v>0</v>
      </c>
      <c r="Q306" s="196">
        <v>0.00010000000000000001</v>
      </c>
      <c r="R306" s="196">
        <f>Q306*H306</f>
        <v>0.0379759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529</v>
      </c>
      <c r="AT306" s="198" t="s">
        <v>353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5467</v>
      </c>
    </row>
    <row r="307" s="2" customFormat="1" ht="24.15" customHeight="1">
      <c r="A307" s="34"/>
      <c r="B307" s="185"/>
      <c r="C307" s="186" t="s">
        <v>2285</v>
      </c>
      <c r="D307" s="186" t="s">
        <v>319</v>
      </c>
      <c r="E307" s="187" t="s">
        <v>4569</v>
      </c>
      <c r="F307" s="188" t="s">
        <v>1774</v>
      </c>
      <c r="G307" s="189" t="s">
        <v>375</v>
      </c>
      <c r="H307" s="190">
        <v>95.025000000000006</v>
      </c>
      <c r="I307" s="191"/>
      <c r="J307" s="192">
        <f>ROUND(I307*H307,2)</f>
        <v>0</v>
      </c>
      <c r="K307" s="193"/>
      <c r="L307" s="35"/>
      <c r="M307" s="194" t="s">
        <v>1</v>
      </c>
      <c r="N307" s="195" t="s">
        <v>41</v>
      </c>
      <c r="O307" s="78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372</v>
      </c>
      <c r="AT307" s="198" t="s">
        <v>319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5468</v>
      </c>
    </row>
    <row r="308" s="2" customFormat="1" ht="24.15" customHeight="1">
      <c r="A308" s="34"/>
      <c r="B308" s="185"/>
      <c r="C308" s="200" t="s">
        <v>2288</v>
      </c>
      <c r="D308" s="200" t="s">
        <v>353</v>
      </c>
      <c r="E308" s="201" t="s">
        <v>4571</v>
      </c>
      <c r="F308" s="202" t="s">
        <v>4572</v>
      </c>
      <c r="G308" s="203" t="s">
        <v>375</v>
      </c>
      <c r="H308" s="204">
        <v>96.926000000000002</v>
      </c>
      <c r="I308" s="205"/>
      <c r="J308" s="206">
        <f>ROUND(I308*H308,2)</f>
        <v>0</v>
      </c>
      <c r="K308" s="207"/>
      <c r="L308" s="208"/>
      <c r="M308" s="209" t="s">
        <v>1</v>
      </c>
      <c r="N308" s="210" t="s">
        <v>41</v>
      </c>
      <c r="O308" s="78"/>
      <c r="P308" s="196">
        <f>O308*H308</f>
        <v>0</v>
      </c>
      <c r="Q308" s="196">
        <v>0.00156</v>
      </c>
      <c r="R308" s="196">
        <f>Q308*H308</f>
        <v>0.15120455999999999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529</v>
      </c>
      <c r="AT308" s="198" t="s">
        <v>353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5469</v>
      </c>
    </row>
    <row r="309" s="2" customFormat="1" ht="24.15" customHeight="1">
      <c r="A309" s="34"/>
      <c r="B309" s="185"/>
      <c r="C309" s="186" t="s">
        <v>2292</v>
      </c>
      <c r="D309" s="186" t="s">
        <v>319</v>
      </c>
      <c r="E309" s="187" t="s">
        <v>4574</v>
      </c>
      <c r="F309" s="188" t="s">
        <v>4575</v>
      </c>
      <c r="G309" s="189" t="s">
        <v>375</v>
      </c>
      <c r="H309" s="190">
        <v>0.20000000000000001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372</v>
      </c>
      <c r="AT309" s="198" t="s">
        <v>319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5470</v>
      </c>
    </row>
    <row r="310" s="2" customFormat="1" ht="16.5" customHeight="1">
      <c r="A310" s="34"/>
      <c r="B310" s="185"/>
      <c r="C310" s="200" t="s">
        <v>2296</v>
      </c>
      <c r="D310" s="200" t="s">
        <v>353</v>
      </c>
      <c r="E310" s="201" t="s">
        <v>4577</v>
      </c>
      <c r="F310" s="202" t="s">
        <v>4578</v>
      </c>
      <c r="G310" s="203" t="s">
        <v>375</v>
      </c>
      <c r="H310" s="204">
        <v>0.20399999999999999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529</v>
      </c>
      <c r="AT310" s="198" t="s">
        <v>353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5471</v>
      </c>
    </row>
    <row r="311" s="2" customFormat="1" ht="24.15" customHeight="1">
      <c r="A311" s="34"/>
      <c r="B311" s="185"/>
      <c r="C311" s="186" t="s">
        <v>2300</v>
      </c>
      <c r="D311" s="186" t="s">
        <v>319</v>
      </c>
      <c r="E311" s="187" t="s">
        <v>3230</v>
      </c>
      <c r="F311" s="188" t="s">
        <v>4580</v>
      </c>
      <c r="G311" s="189" t="s">
        <v>375</v>
      </c>
      <c r="H311" s="190">
        <v>163.13900000000001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0.0035000000000000001</v>
      </c>
      <c r="R311" s="196">
        <f>Q311*H311</f>
        <v>0.57098650000000006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372</v>
      </c>
      <c r="AT311" s="198" t="s">
        <v>319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5472</v>
      </c>
    </row>
    <row r="312" s="2" customFormat="1" ht="24.15" customHeight="1">
      <c r="A312" s="34"/>
      <c r="B312" s="185"/>
      <c r="C312" s="200" t="s">
        <v>2302</v>
      </c>
      <c r="D312" s="200" t="s">
        <v>353</v>
      </c>
      <c r="E312" s="201" t="s">
        <v>4582</v>
      </c>
      <c r="F312" s="202" t="s">
        <v>4583</v>
      </c>
      <c r="G312" s="203" t="s">
        <v>375</v>
      </c>
      <c r="H312" s="204">
        <v>166.40199999999999</v>
      </c>
      <c r="I312" s="205"/>
      <c r="J312" s="206">
        <f>ROUND(I312*H312,2)</f>
        <v>0</v>
      </c>
      <c r="K312" s="207"/>
      <c r="L312" s="208"/>
      <c r="M312" s="209" t="s">
        <v>1</v>
      </c>
      <c r="N312" s="210" t="s">
        <v>41</v>
      </c>
      <c r="O312" s="78"/>
      <c r="P312" s="196">
        <f>O312*H312</f>
        <v>0</v>
      </c>
      <c r="Q312" s="196">
        <v>0.0055500000000000002</v>
      </c>
      <c r="R312" s="196">
        <f>Q312*H312</f>
        <v>0.92353109999999994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529</v>
      </c>
      <c r="AT312" s="198" t="s">
        <v>353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5473</v>
      </c>
    </row>
    <row r="313" s="2" customFormat="1" ht="33" customHeight="1">
      <c r="A313" s="34"/>
      <c r="B313" s="185"/>
      <c r="C313" s="186" t="s">
        <v>2304</v>
      </c>
      <c r="D313" s="186" t="s">
        <v>319</v>
      </c>
      <c r="E313" s="187" t="s">
        <v>5474</v>
      </c>
      <c r="F313" s="188" t="s">
        <v>5475</v>
      </c>
      <c r="G313" s="189" t="s">
        <v>375</v>
      </c>
      <c r="H313" s="190">
        <v>115.5</v>
      </c>
      <c r="I313" s="191"/>
      <c r="J313" s="192">
        <f>ROUND(I313*H313,2)</f>
        <v>0</v>
      </c>
      <c r="K313" s="193"/>
      <c r="L313" s="35"/>
      <c r="M313" s="194" t="s">
        <v>1</v>
      </c>
      <c r="N313" s="195" t="s">
        <v>41</v>
      </c>
      <c r="O313" s="78"/>
      <c r="P313" s="196">
        <f>O313*H313</f>
        <v>0</v>
      </c>
      <c r="Q313" s="196">
        <v>0</v>
      </c>
      <c r="R313" s="196">
        <f>Q313*H313</f>
        <v>0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372</v>
      </c>
      <c r="AT313" s="198" t="s">
        <v>319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5476</v>
      </c>
    </row>
    <row r="314" s="2" customFormat="1" ht="37.8" customHeight="1">
      <c r="A314" s="34"/>
      <c r="B314" s="185"/>
      <c r="C314" s="200" t="s">
        <v>2306</v>
      </c>
      <c r="D314" s="200" t="s">
        <v>353</v>
      </c>
      <c r="E314" s="201" t="s">
        <v>5477</v>
      </c>
      <c r="F314" s="202" t="s">
        <v>5478</v>
      </c>
      <c r="G314" s="203" t="s">
        <v>322</v>
      </c>
      <c r="H314" s="204">
        <v>15.315</v>
      </c>
      <c r="I314" s="205"/>
      <c r="J314" s="206">
        <f>ROUND(I314*H314,2)</f>
        <v>0</v>
      </c>
      <c r="K314" s="207"/>
      <c r="L314" s="208"/>
      <c r="M314" s="209" t="s">
        <v>1</v>
      </c>
      <c r="N314" s="210" t="s">
        <v>41</v>
      </c>
      <c r="O314" s="78"/>
      <c r="P314" s="196">
        <f>O314*H314</f>
        <v>0</v>
      </c>
      <c r="Q314" s="196">
        <v>0.029000000000000001</v>
      </c>
      <c r="R314" s="196">
        <f>Q314*H314</f>
        <v>0.444135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529</v>
      </c>
      <c r="AT314" s="198" t="s">
        <v>353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5479</v>
      </c>
    </row>
    <row r="315" s="2" customFormat="1" ht="24.15" customHeight="1">
      <c r="A315" s="34"/>
      <c r="B315" s="185"/>
      <c r="C315" s="186" t="s">
        <v>2308</v>
      </c>
      <c r="D315" s="186" t="s">
        <v>319</v>
      </c>
      <c r="E315" s="187" t="s">
        <v>4585</v>
      </c>
      <c r="F315" s="188" t="s">
        <v>4586</v>
      </c>
      <c r="G315" s="189" t="s">
        <v>375</v>
      </c>
      <c r="H315" s="190">
        <v>115.5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372</v>
      </c>
      <c r="AT315" s="198" t="s">
        <v>319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5480</v>
      </c>
    </row>
    <row r="316" s="2" customFormat="1" ht="24.15" customHeight="1">
      <c r="A316" s="34"/>
      <c r="B316" s="185"/>
      <c r="C316" s="200" t="s">
        <v>2310</v>
      </c>
      <c r="D316" s="200" t="s">
        <v>353</v>
      </c>
      <c r="E316" s="201" t="s">
        <v>4588</v>
      </c>
      <c r="F316" s="202" t="s">
        <v>4589</v>
      </c>
      <c r="G316" s="203" t="s">
        <v>375</v>
      </c>
      <c r="H316" s="204">
        <v>112.2</v>
      </c>
      <c r="I316" s="205"/>
      <c r="J316" s="206">
        <f>ROUND(I316*H316,2)</f>
        <v>0</v>
      </c>
      <c r="K316" s="207"/>
      <c r="L316" s="208"/>
      <c r="M316" s="209" t="s">
        <v>1</v>
      </c>
      <c r="N316" s="210" t="s">
        <v>41</v>
      </c>
      <c r="O316" s="78"/>
      <c r="P316" s="196">
        <f>O316*H316</f>
        <v>0</v>
      </c>
      <c r="Q316" s="196">
        <v>0.0035999999999999999</v>
      </c>
      <c r="R316" s="196">
        <f>Q316*H316</f>
        <v>0.40392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529</v>
      </c>
      <c r="AT316" s="198" t="s">
        <v>353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5481</v>
      </c>
    </row>
    <row r="317" s="2" customFormat="1" ht="24.15" customHeight="1">
      <c r="A317" s="34"/>
      <c r="B317" s="185"/>
      <c r="C317" s="200" t="s">
        <v>2312</v>
      </c>
      <c r="D317" s="200" t="s">
        <v>353</v>
      </c>
      <c r="E317" s="201" t="s">
        <v>4594</v>
      </c>
      <c r="F317" s="202" t="s">
        <v>4595</v>
      </c>
      <c r="G317" s="203" t="s">
        <v>375</v>
      </c>
      <c r="H317" s="204">
        <v>112.2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0.0041999999999999997</v>
      </c>
      <c r="R317" s="196">
        <f>Q317*H317</f>
        <v>0.47123999999999999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5482</v>
      </c>
    </row>
    <row r="318" s="2" customFormat="1" ht="24.15" customHeight="1">
      <c r="A318" s="34"/>
      <c r="B318" s="185"/>
      <c r="C318" s="186" t="s">
        <v>3297</v>
      </c>
      <c r="D318" s="186" t="s">
        <v>319</v>
      </c>
      <c r="E318" s="187" t="s">
        <v>4597</v>
      </c>
      <c r="F318" s="188" t="s">
        <v>4598</v>
      </c>
      <c r="G318" s="189" t="s">
        <v>375</v>
      </c>
      <c r="H318" s="190">
        <v>1.8380000000000001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0.0040000000000000001</v>
      </c>
      <c r="R318" s="196">
        <f>Q318*H318</f>
        <v>0.0073520000000000009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5483</v>
      </c>
    </row>
    <row r="319" s="2" customFormat="1" ht="24.15" customHeight="1">
      <c r="A319" s="34"/>
      <c r="B319" s="185"/>
      <c r="C319" s="200" t="s">
        <v>3301</v>
      </c>
      <c r="D319" s="200" t="s">
        <v>353</v>
      </c>
      <c r="E319" s="201" t="s">
        <v>4600</v>
      </c>
      <c r="F319" s="202" t="s">
        <v>4601</v>
      </c>
      <c r="G319" s="203" t="s">
        <v>375</v>
      </c>
      <c r="H319" s="204">
        <v>1.875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0.014999999999999999</v>
      </c>
      <c r="R319" s="196">
        <f>Q319*H319</f>
        <v>0.028124999999999997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5484</v>
      </c>
    </row>
    <row r="320" s="2" customFormat="1" ht="21.75" customHeight="1">
      <c r="A320" s="34"/>
      <c r="B320" s="185"/>
      <c r="C320" s="186" t="s">
        <v>3305</v>
      </c>
      <c r="D320" s="186" t="s">
        <v>319</v>
      </c>
      <c r="E320" s="187" t="s">
        <v>4603</v>
      </c>
      <c r="F320" s="188" t="s">
        <v>4604</v>
      </c>
      <c r="G320" s="189" t="s">
        <v>375</v>
      </c>
      <c r="H320" s="190">
        <v>2.4940000000000002</v>
      </c>
      <c r="I320" s="191"/>
      <c r="J320" s="192">
        <f>ROUND(I320*H320,2)</f>
        <v>0</v>
      </c>
      <c r="K320" s="193"/>
      <c r="L320" s="35"/>
      <c r="M320" s="194" t="s">
        <v>1</v>
      </c>
      <c r="N320" s="195" t="s">
        <v>41</v>
      </c>
      <c r="O320" s="78"/>
      <c r="P320" s="196">
        <f>O320*H320</f>
        <v>0</v>
      </c>
      <c r="Q320" s="196">
        <v>0.0040000000000000001</v>
      </c>
      <c r="R320" s="196">
        <f>Q320*H320</f>
        <v>0.0099760000000000005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372</v>
      </c>
      <c r="AT320" s="198" t="s">
        <v>319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5485</v>
      </c>
    </row>
    <row r="321" s="2" customFormat="1" ht="24.15" customHeight="1">
      <c r="A321" s="34"/>
      <c r="B321" s="185"/>
      <c r="C321" s="200" t="s">
        <v>3309</v>
      </c>
      <c r="D321" s="200" t="s">
        <v>353</v>
      </c>
      <c r="E321" s="201" t="s">
        <v>2976</v>
      </c>
      <c r="F321" s="202" t="s">
        <v>2977</v>
      </c>
      <c r="G321" s="203" t="s">
        <v>375</v>
      </c>
      <c r="H321" s="204">
        <v>2.544</v>
      </c>
      <c r="I321" s="205"/>
      <c r="J321" s="206">
        <f>ROUND(I321*H321,2)</f>
        <v>0</v>
      </c>
      <c r="K321" s="207"/>
      <c r="L321" s="208"/>
      <c r="M321" s="209" t="s">
        <v>1</v>
      </c>
      <c r="N321" s="210" t="s">
        <v>41</v>
      </c>
      <c r="O321" s="78"/>
      <c r="P321" s="196">
        <f>O321*H321</f>
        <v>0</v>
      </c>
      <c r="Q321" s="196">
        <v>0.0015</v>
      </c>
      <c r="R321" s="196">
        <f>Q321*H321</f>
        <v>0.0038159999999999999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529</v>
      </c>
      <c r="AT321" s="198" t="s">
        <v>353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5486</v>
      </c>
    </row>
    <row r="322" s="2" customFormat="1" ht="24.15" customHeight="1">
      <c r="A322" s="34"/>
      <c r="B322" s="185"/>
      <c r="C322" s="186" t="s">
        <v>3313</v>
      </c>
      <c r="D322" s="186" t="s">
        <v>319</v>
      </c>
      <c r="E322" s="187" t="s">
        <v>2406</v>
      </c>
      <c r="F322" s="188" t="s">
        <v>2407</v>
      </c>
      <c r="G322" s="189" t="s">
        <v>652</v>
      </c>
      <c r="H322" s="223"/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</v>
      </c>
      <c r="R322" s="196">
        <f>Q322*H322</f>
        <v>0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372</v>
      </c>
      <c r="AT322" s="198" t="s">
        <v>319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5487</v>
      </c>
    </row>
    <row r="323" s="12" customFormat="1" ht="22.8" customHeight="1">
      <c r="A323" s="12"/>
      <c r="B323" s="172"/>
      <c r="C323" s="12"/>
      <c r="D323" s="173" t="s">
        <v>74</v>
      </c>
      <c r="E323" s="183" t="s">
        <v>2530</v>
      </c>
      <c r="F323" s="183" t="s">
        <v>5488</v>
      </c>
      <c r="G323" s="12"/>
      <c r="H323" s="12"/>
      <c r="I323" s="175"/>
      <c r="J323" s="184">
        <f>BK323</f>
        <v>0</v>
      </c>
      <c r="K323" s="12"/>
      <c r="L323" s="172"/>
      <c r="M323" s="177"/>
      <c r="N323" s="178"/>
      <c r="O323" s="178"/>
      <c r="P323" s="179">
        <f>SUM(P324:P326)</f>
        <v>0</v>
      </c>
      <c r="Q323" s="178"/>
      <c r="R323" s="179">
        <f>SUM(R324:R326)</f>
        <v>0.91582389999999991</v>
      </c>
      <c r="S323" s="178"/>
      <c r="T323" s="180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73" t="s">
        <v>87</v>
      </c>
      <c r="AT323" s="181" t="s">
        <v>74</v>
      </c>
      <c r="AU323" s="181" t="s">
        <v>82</v>
      </c>
      <c r="AY323" s="173" t="s">
        <v>317</v>
      </c>
      <c r="BK323" s="182">
        <f>SUM(BK324:BK326)</f>
        <v>0</v>
      </c>
    </row>
    <row r="324" s="2" customFormat="1" ht="37.8" customHeight="1">
      <c r="A324" s="34"/>
      <c r="B324" s="185"/>
      <c r="C324" s="186" t="s">
        <v>3317</v>
      </c>
      <c r="D324" s="186" t="s">
        <v>319</v>
      </c>
      <c r="E324" s="187" t="s">
        <v>5489</v>
      </c>
      <c r="F324" s="188" t="s">
        <v>5490</v>
      </c>
      <c r="G324" s="189" t="s">
        <v>375</v>
      </c>
      <c r="H324" s="190">
        <v>45.518000000000001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0.0018500000000000001</v>
      </c>
      <c r="R324" s="196">
        <f>Q324*H324</f>
        <v>0.0842083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372</v>
      </c>
      <c r="AT324" s="198" t="s">
        <v>319</v>
      </c>
      <c r="AU324" s="198" t="s">
        <v>87</v>
      </c>
      <c r="AY324" s="15" t="s">
        <v>317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372</v>
      </c>
      <c r="BM324" s="198" t="s">
        <v>5491</v>
      </c>
    </row>
    <row r="325" s="2" customFormat="1" ht="24.15" customHeight="1">
      <c r="A325" s="34"/>
      <c r="B325" s="185"/>
      <c r="C325" s="200" t="s">
        <v>3321</v>
      </c>
      <c r="D325" s="200" t="s">
        <v>353</v>
      </c>
      <c r="E325" s="201" t="s">
        <v>5492</v>
      </c>
      <c r="F325" s="202" t="s">
        <v>5493</v>
      </c>
      <c r="G325" s="203" t="s">
        <v>375</v>
      </c>
      <c r="H325" s="204">
        <v>47.793999999999997</v>
      </c>
      <c r="I325" s="205"/>
      <c r="J325" s="206">
        <f>ROUND(I325*H325,2)</f>
        <v>0</v>
      </c>
      <c r="K325" s="207"/>
      <c r="L325" s="208"/>
      <c r="M325" s="209" t="s">
        <v>1</v>
      </c>
      <c r="N325" s="210" t="s">
        <v>41</v>
      </c>
      <c r="O325" s="78"/>
      <c r="P325" s="196">
        <f>O325*H325</f>
        <v>0</v>
      </c>
      <c r="Q325" s="196">
        <v>0.017399999999999999</v>
      </c>
      <c r="R325" s="196">
        <f>Q325*H325</f>
        <v>0.8316155999999999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529</v>
      </c>
      <c r="AT325" s="198" t="s">
        <v>353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5494</v>
      </c>
    </row>
    <row r="326" s="2" customFormat="1" ht="24.15" customHeight="1">
      <c r="A326" s="34"/>
      <c r="B326" s="185"/>
      <c r="C326" s="186" t="s">
        <v>3325</v>
      </c>
      <c r="D326" s="186" t="s">
        <v>319</v>
      </c>
      <c r="E326" s="187" t="s">
        <v>2625</v>
      </c>
      <c r="F326" s="188" t="s">
        <v>2626</v>
      </c>
      <c r="G326" s="189" t="s">
        <v>652</v>
      </c>
      <c r="H326" s="223"/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372</v>
      </c>
      <c r="AT326" s="198" t="s">
        <v>319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5495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617</v>
      </c>
      <c r="F327" s="183" t="s">
        <v>3253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SUM(P328:P336)</f>
        <v>0</v>
      </c>
      <c r="Q327" s="178"/>
      <c r="R327" s="179">
        <f>SUM(R328:R336)</f>
        <v>2.4407275085600002</v>
      </c>
      <c r="S327" s="178"/>
      <c r="T327" s="180">
        <f>SUM(T328:T336)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317</v>
      </c>
      <c r="BK327" s="182">
        <f>SUM(BK328:BK336)</f>
        <v>0</v>
      </c>
    </row>
    <row r="328" s="2" customFormat="1" ht="24.15" customHeight="1">
      <c r="A328" s="34"/>
      <c r="B328" s="185"/>
      <c r="C328" s="186" t="s">
        <v>3328</v>
      </c>
      <c r="D328" s="186" t="s">
        <v>319</v>
      </c>
      <c r="E328" s="187" t="s">
        <v>4608</v>
      </c>
      <c r="F328" s="188" t="s">
        <v>4609</v>
      </c>
      <c r="G328" s="189" t="s">
        <v>452</v>
      </c>
      <c r="H328" s="190">
        <v>189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0.00025999999999999998</v>
      </c>
      <c r="R328" s="196">
        <f>Q328*H328</f>
        <v>0.049139999999999996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372</v>
      </c>
      <c r="AT328" s="198" t="s">
        <v>319</v>
      </c>
      <c r="AU328" s="198" t="s">
        <v>87</v>
      </c>
      <c r="AY328" s="15" t="s">
        <v>317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372</v>
      </c>
      <c r="BM328" s="198" t="s">
        <v>5496</v>
      </c>
    </row>
    <row r="329" s="2" customFormat="1" ht="24.15" customHeight="1">
      <c r="A329" s="34"/>
      <c r="B329" s="185"/>
      <c r="C329" s="186" t="s">
        <v>3332</v>
      </c>
      <c r="D329" s="186" t="s">
        <v>319</v>
      </c>
      <c r="E329" s="187" t="s">
        <v>4608</v>
      </c>
      <c r="F329" s="188" t="s">
        <v>4609</v>
      </c>
      <c r="G329" s="189" t="s">
        <v>452</v>
      </c>
      <c r="H329" s="190">
        <v>14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0.00025999999999999998</v>
      </c>
      <c r="R329" s="196">
        <f>Q329*H329</f>
        <v>0.0036399999999999996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372</v>
      </c>
      <c r="AT329" s="198" t="s">
        <v>319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5497</v>
      </c>
    </row>
    <row r="330" s="2" customFormat="1" ht="16.5" customHeight="1">
      <c r="A330" s="34"/>
      <c r="B330" s="185"/>
      <c r="C330" s="200" t="s">
        <v>3336</v>
      </c>
      <c r="D330" s="200" t="s">
        <v>353</v>
      </c>
      <c r="E330" s="201" t="s">
        <v>4611</v>
      </c>
      <c r="F330" s="202" t="s">
        <v>5498</v>
      </c>
      <c r="G330" s="203" t="s">
        <v>322</v>
      </c>
      <c r="H330" s="204">
        <v>0.043999999999999997</v>
      </c>
      <c r="I330" s="205"/>
      <c r="J330" s="206">
        <f>ROUND(I330*H330,2)</f>
        <v>0</v>
      </c>
      <c r="K330" s="207"/>
      <c r="L330" s="208"/>
      <c r="M330" s="209" t="s">
        <v>1</v>
      </c>
      <c r="N330" s="210" t="s">
        <v>41</v>
      </c>
      <c r="O330" s="78"/>
      <c r="P330" s="196">
        <f>O330*H330</f>
        <v>0</v>
      </c>
      <c r="Q330" s="196">
        <v>0.55000000000000004</v>
      </c>
      <c r="R330" s="196">
        <f>Q330*H330</f>
        <v>0.024199999999999999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529</v>
      </c>
      <c r="AT330" s="198" t="s">
        <v>353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5499</v>
      </c>
    </row>
    <row r="331" s="2" customFormat="1" ht="24.15" customHeight="1">
      <c r="A331" s="34"/>
      <c r="B331" s="185"/>
      <c r="C331" s="186" t="s">
        <v>3338</v>
      </c>
      <c r="D331" s="186" t="s">
        <v>319</v>
      </c>
      <c r="E331" s="187" t="s">
        <v>5500</v>
      </c>
      <c r="F331" s="188" t="s">
        <v>5501</v>
      </c>
      <c r="G331" s="189" t="s">
        <v>452</v>
      </c>
      <c r="H331" s="190">
        <v>9.1999999999999993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0.00025999999999999998</v>
      </c>
      <c r="R331" s="196">
        <f>Q331*H331</f>
        <v>0.0023919999999999996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372</v>
      </c>
      <c r="AT331" s="198" t="s">
        <v>319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5502</v>
      </c>
    </row>
    <row r="332" s="2" customFormat="1" ht="24.15" customHeight="1">
      <c r="A332" s="34"/>
      <c r="B332" s="185"/>
      <c r="C332" s="186" t="s">
        <v>3340</v>
      </c>
      <c r="D332" s="186" t="s">
        <v>319</v>
      </c>
      <c r="E332" s="187" t="s">
        <v>5503</v>
      </c>
      <c r="F332" s="188" t="s">
        <v>5504</v>
      </c>
      <c r="G332" s="189" t="s">
        <v>452</v>
      </c>
      <c r="H332" s="190">
        <v>106.75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5505</v>
      </c>
    </row>
    <row r="333" s="2" customFormat="1" ht="16.5" customHeight="1">
      <c r="A333" s="34"/>
      <c r="B333" s="185"/>
      <c r="C333" s="200" t="s">
        <v>3344</v>
      </c>
      <c r="D333" s="200" t="s">
        <v>353</v>
      </c>
      <c r="E333" s="201" t="s">
        <v>5506</v>
      </c>
      <c r="F333" s="202" t="s">
        <v>5498</v>
      </c>
      <c r="G333" s="203" t="s">
        <v>322</v>
      </c>
      <c r="H333" s="204">
        <v>4.1239999999999997</v>
      </c>
      <c r="I333" s="205"/>
      <c r="J333" s="206">
        <f>ROUND(I333*H333,2)</f>
        <v>0</v>
      </c>
      <c r="K333" s="207"/>
      <c r="L333" s="208"/>
      <c r="M333" s="209" t="s">
        <v>1</v>
      </c>
      <c r="N333" s="210" t="s">
        <v>41</v>
      </c>
      <c r="O333" s="78"/>
      <c r="P333" s="196">
        <f>O333*H333</f>
        <v>0</v>
      </c>
      <c r="Q333" s="196">
        <v>0.55000000000000004</v>
      </c>
      <c r="R333" s="196">
        <f>Q333*H333</f>
        <v>2.2682000000000002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529</v>
      </c>
      <c r="AT333" s="198" t="s">
        <v>353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5507</v>
      </c>
    </row>
    <row r="334" s="2" customFormat="1" ht="44.25" customHeight="1">
      <c r="A334" s="34"/>
      <c r="B334" s="185"/>
      <c r="C334" s="186" t="s">
        <v>3348</v>
      </c>
      <c r="D334" s="186" t="s">
        <v>319</v>
      </c>
      <c r="E334" s="187" t="s">
        <v>949</v>
      </c>
      <c r="F334" s="188" t="s">
        <v>4613</v>
      </c>
      <c r="G334" s="189" t="s">
        <v>322</v>
      </c>
      <c r="H334" s="190">
        <v>4.1239999999999997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0.022350169999999999</v>
      </c>
      <c r="R334" s="196">
        <f>Q334*H334</f>
        <v>0.092172101079999985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372</v>
      </c>
      <c r="AT334" s="198" t="s">
        <v>319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5508</v>
      </c>
    </row>
    <row r="335" s="2" customFormat="1" ht="44.25" customHeight="1">
      <c r="A335" s="34"/>
      <c r="B335" s="185"/>
      <c r="C335" s="186" t="s">
        <v>3352</v>
      </c>
      <c r="D335" s="186" t="s">
        <v>319</v>
      </c>
      <c r="E335" s="187" t="s">
        <v>949</v>
      </c>
      <c r="F335" s="188" t="s">
        <v>4613</v>
      </c>
      <c r="G335" s="189" t="s">
        <v>322</v>
      </c>
      <c r="H335" s="190">
        <v>0.043999999999999997</v>
      </c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0.022350169999999999</v>
      </c>
      <c r="R335" s="196">
        <f>Q335*H335</f>
        <v>0.00098340747999999998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372</v>
      </c>
      <c r="AT335" s="198" t="s">
        <v>319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5509</v>
      </c>
    </row>
    <row r="336" s="2" customFormat="1" ht="24.15" customHeight="1">
      <c r="A336" s="34"/>
      <c r="B336" s="185"/>
      <c r="C336" s="186" t="s">
        <v>3356</v>
      </c>
      <c r="D336" s="186" t="s">
        <v>319</v>
      </c>
      <c r="E336" s="187" t="s">
        <v>905</v>
      </c>
      <c r="F336" s="188" t="s">
        <v>906</v>
      </c>
      <c r="G336" s="189" t="s">
        <v>652</v>
      </c>
      <c r="H336" s="223"/>
      <c r="I336" s="191"/>
      <c r="J336" s="192">
        <f>ROUND(I336*H336,2)</f>
        <v>0</v>
      </c>
      <c r="K336" s="193"/>
      <c r="L336" s="35"/>
      <c r="M336" s="194" t="s">
        <v>1</v>
      </c>
      <c r="N336" s="195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372</v>
      </c>
      <c r="AT336" s="198" t="s">
        <v>319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5510</v>
      </c>
    </row>
    <row r="337" s="12" customFormat="1" ht="22.8" customHeight="1">
      <c r="A337" s="12"/>
      <c r="B337" s="172"/>
      <c r="C337" s="12"/>
      <c r="D337" s="173" t="s">
        <v>74</v>
      </c>
      <c r="E337" s="183" t="s">
        <v>838</v>
      </c>
      <c r="F337" s="183" t="s">
        <v>2831</v>
      </c>
      <c r="G337" s="12"/>
      <c r="H337" s="12"/>
      <c r="I337" s="175"/>
      <c r="J337" s="184">
        <f>BK337</f>
        <v>0</v>
      </c>
      <c r="K337" s="12"/>
      <c r="L337" s="172"/>
      <c r="M337" s="177"/>
      <c r="N337" s="178"/>
      <c r="O337" s="178"/>
      <c r="P337" s="179">
        <f>SUM(P338:P340)</f>
        <v>0</v>
      </c>
      <c r="Q337" s="178"/>
      <c r="R337" s="179">
        <f>SUM(R338:R340)</f>
        <v>1.3652684455999999</v>
      </c>
      <c r="S337" s="178"/>
      <c r="T337" s="180">
        <f>SUM(T338:T340)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73" t="s">
        <v>87</v>
      </c>
      <c r="AT337" s="181" t="s">
        <v>74</v>
      </c>
      <c r="AU337" s="181" t="s">
        <v>82</v>
      </c>
      <c r="AY337" s="173" t="s">
        <v>317</v>
      </c>
      <c r="BK337" s="182">
        <f>SUM(BK338:BK340)</f>
        <v>0</v>
      </c>
    </row>
    <row r="338" s="2" customFormat="1" ht="37.8" customHeight="1">
      <c r="A338" s="34"/>
      <c r="B338" s="185"/>
      <c r="C338" s="186" t="s">
        <v>3360</v>
      </c>
      <c r="D338" s="186" t="s">
        <v>319</v>
      </c>
      <c r="E338" s="187" t="s">
        <v>3273</v>
      </c>
      <c r="F338" s="188" t="s">
        <v>3274</v>
      </c>
      <c r="G338" s="189" t="s">
        <v>375</v>
      </c>
      <c r="H338" s="190">
        <v>62.704999999999998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0.021760000000000002</v>
      </c>
      <c r="R338" s="196">
        <f>Q338*H338</f>
        <v>1.3644608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372</v>
      </c>
      <c r="AT338" s="198" t="s">
        <v>319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5511</v>
      </c>
    </row>
    <row r="339" s="2" customFormat="1" ht="33" customHeight="1">
      <c r="A339" s="34"/>
      <c r="B339" s="185"/>
      <c r="C339" s="186" t="s">
        <v>3364</v>
      </c>
      <c r="D339" s="186" t="s">
        <v>319</v>
      </c>
      <c r="E339" s="187" t="s">
        <v>3294</v>
      </c>
      <c r="F339" s="188" t="s">
        <v>3295</v>
      </c>
      <c r="G339" s="189" t="s">
        <v>452</v>
      </c>
      <c r="H339" s="190">
        <v>16.140000000000001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5.0040000000000002E-05</v>
      </c>
      <c r="R339" s="196">
        <f>Q339*H339</f>
        <v>0.00080764560000000005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5512</v>
      </c>
    </row>
    <row r="340" s="2" customFormat="1" ht="21.75" customHeight="1">
      <c r="A340" s="34"/>
      <c r="B340" s="185"/>
      <c r="C340" s="186" t="s">
        <v>3368</v>
      </c>
      <c r="D340" s="186" t="s">
        <v>319</v>
      </c>
      <c r="E340" s="187" t="s">
        <v>2853</v>
      </c>
      <c r="F340" s="188" t="s">
        <v>2854</v>
      </c>
      <c r="G340" s="189" t="s">
        <v>652</v>
      </c>
      <c r="H340" s="223"/>
      <c r="I340" s="191"/>
      <c r="J340" s="192">
        <f>ROUND(I340*H340,2)</f>
        <v>0</v>
      </c>
      <c r="K340" s="193"/>
      <c r="L340" s="35"/>
      <c r="M340" s="194" t="s">
        <v>1</v>
      </c>
      <c r="N340" s="195" t="s">
        <v>41</v>
      </c>
      <c r="O340" s="78"/>
      <c r="P340" s="196">
        <f>O340*H340</f>
        <v>0</v>
      </c>
      <c r="Q340" s="196">
        <v>0</v>
      </c>
      <c r="R340" s="196">
        <f>Q340*H340</f>
        <v>0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372</v>
      </c>
      <c r="AT340" s="198" t="s">
        <v>319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5513</v>
      </c>
    </row>
    <row r="341" s="12" customFormat="1" ht="22.8" customHeight="1">
      <c r="A341" s="12"/>
      <c r="B341" s="172"/>
      <c r="C341" s="12"/>
      <c r="D341" s="173" t="s">
        <v>74</v>
      </c>
      <c r="E341" s="183" t="s">
        <v>2856</v>
      </c>
      <c r="F341" s="183" t="s">
        <v>2857</v>
      </c>
      <c r="G341" s="12"/>
      <c r="H341" s="12"/>
      <c r="I341" s="175"/>
      <c r="J341" s="184">
        <f>BK341</f>
        <v>0</v>
      </c>
      <c r="K341" s="12"/>
      <c r="L341" s="172"/>
      <c r="M341" s="177"/>
      <c r="N341" s="178"/>
      <c r="O341" s="178"/>
      <c r="P341" s="179">
        <f>SUM(P342:P347)</f>
        <v>0</v>
      </c>
      <c r="Q341" s="178"/>
      <c r="R341" s="179">
        <f>SUM(R342:R347)</f>
        <v>0.18013669300000001</v>
      </c>
      <c r="S341" s="178"/>
      <c r="T341" s="180">
        <f>SUM(T342:T347)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73" t="s">
        <v>87</v>
      </c>
      <c r="AT341" s="181" t="s">
        <v>74</v>
      </c>
      <c r="AU341" s="181" t="s">
        <v>82</v>
      </c>
      <c r="AY341" s="173" t="s">
        <v>317</v>
      </c>
      <c r="BK341" s="182">
        <f>SUM(BK342:BK347)</f>
        <v>0</v>
      </c>
    </row>
    <row r="342" s="2" customFormat="1" ht="37.8" customHeight="1">
      <c r="A342" s="34"/>
      <c r="B342" s="185"/>
      <c r="C342" s="186" t="s">
        <v>3372</v>
      </c>
      <c r="D342" s="186" t="s">
        <v>319</v>
      </c>
      <c r="E342" s="187" t="s">
        <v>4627</v>
      </c>
      <c r="F342" s="188" t="s">
        <v>4628</v>
      </c>
      <c r="G342" s="189" t="s">
        <v>452</v>
      </c>
      <c r="H342" s="190">
        <v>14</v>
      </c>
      <c r="I342" s="191"/>
      <c r="J342" s="192">
        <f>ROUND(I342*H342,2)</f>
        <v>0</v>
      </c>
      <c r="K342" s="193"/>
      <c r="L342" s="35"/>
      <c r="M342" s="194" t="s">
        <v>1</v>
      </c>
      <c r="N342" s="195" t="s">
        <v>41</v>
      </c>
      <c r="O342" s="78"/>
      <c r="P342" s="196">
        <f>O342*H342</f>
        <v>0</v>
      </c>
      <c r="Q342" s="196">
        <v>0.0099000000000000008</v>
      </c>
      <c r="R342" s="196">
        <f>Q342*H342</f>
        <v>0.1386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372</v>
      </c>
      <c r="AT342" s="198" t="s">
        <v>319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5514</v>
      </c>
    </row>
    <row r="343" s="2" customFormat="1" ht="24.15" customHeight="1">
      <c r="A343" s="34"/>
      <c r="B343" s="185"/>
      <c r="C343" s="186" t="s">
        <v>3376</v>
      </c>
      <c r="D343" s="186" t="s">
        <v>319</v>
      </c>
      <c r="E343" s="187" t="s">
        <v>5515</v>
      </c>
      <c r="F343" s="188" t="s">
        <v>5516</v>
      </c>
      <c r="G343" s="189" t="s">
        <v>452</v>
      </c>
      <c r="H343" s="190">
        <v>4.0999999999999996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0.00467681</v>
      </c>
      <c r="R343" s="196">
        <f>Q343*H343</f>
        <v>0.019174920999999998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372</v>
      </c>
      <c r="AT343" s="198" t="s">
        <v>319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5517</v>
      </c>
    </row>
    <row r="344" s="2" customFormat="1" ht="49.05" customHeight="1">
      <c r="A344" s="34"/>
      <c r="B344" s="185"/>
      <c r="C344" s="186" t="s">
        <v>3380</v>
      </c>
      <c r="D344" s="186" t="s">
        <v>319</v>
      </c>
      <c r="E344" s="187" t="s">
        <v>5518</v>
      </c>
      <c r="F344" s="188" t="s">
        <v>5519</v>
      </c>
      <c r="G344" s="189" t="s">
        <v>452</v>
      </c>
      <c r="H344" s="190">
        <v>1.6000000000000001</v>
      </c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0.0050169200000000002</v>
      </c>
      <c r="R344" s="196">
        <f>Q344*H344</f>
        <v>0.0080270720000000014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372</v>
      </c>
      <c r="AT344" s="198" t="s">
        <v>319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5520</v>
      </c>
    </row>
    <row r="345" s="2" customFormat="1" ht="24.15" customHeight="1">
      <c r="A345" s="34"/>
      <c r="B345" s="185"/>
      <c r="C345" s="186" t="s">
        <v>3384</v>
      </c>
      <c r="D345" s="186" t="s">
        <v>319</v>
      </c>
      <c r="E345" s="187" t="s">
        <v>5521</v>
      </c>
      <c r="F345" s="188" t="s">
        <v>5522</v>
      </c>
      <c r="G345" s="189" t="s">
        <v>452</v>
      </c>
      <c r="H345" s="190">
        <v>2.02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0.0028600000000000001</v>
      </c>
      <c r="R345" s="196">
        <f>Q345*H345</f>
        <v>0.0057772000000000006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372</v>
      </c>
      <c r="AT345" s="198" t="s">
        <v>319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5523</v>
      </c>
    </row>
    <row r="346" s="2" customFormat="1" ht="24.15" customHeight="1">
      <c r="A346" s="34"/>
      <c r="B346" s="185"/>
      <c r="C346" s="186" t="s">
        <v>3388</v>
      </c>
      <c r="D346" s="186" t="s">
        <v>319</v>
      </c>
      <c r="E346" s="187" t="s">
        <v>4630</v>
      </c>
      <c r="F346" s="188" t="s">
        <v>4631</v>
      </c>
      <c r="G346" s="189" t="s">
        <v>452</v>
      </c>
      <c r="H346" s="190">
        <v>5.25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0.0016299999999999999</v>
      </c>
      <c r="R346" s="196">
        <f>Q346*H346</f>
        <v>0.0085574999999999991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5524</v>
      </c>
    </row>
    <row r="347" s="2" customFormat="1" ht="24.15" customHeight="1">
      <c r="A347" s="34"/>
      <c r="B347" s="185"/>
      <c r="C347" s="186" t="s">
        <v>3392</v>
      </c>
      <c r="D347" s="186" t="s">
        <v>319</v>
      </c>
      <c r="E347" s="187" t="s">
        <v>2864</v>
      </c>
      <c r="F347" s="188" t="s">
        <v>2865</v>
      </c>
      <c r="G347" s="189" t="s">
        <v>652</v>
      </c>
      <c r="H347" s="223"/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</v>
      </c>
      <c r="R347" s="196">
        <f>Q347*H347</f>
        <v>0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5525</v>
      </c>
    </row>
    <row r="348" s="12" customFormat="1" ht="22.8" customHeight="1">
      <c r="A348" s="12"/>
      <c r="B348" s="172"/>
      <c r="C348" s="12"/>
      <c r="D348" s="173" t="s">
        <v>74</v>
      </c>
      <c r="E348" s="183" t="s">
        <v>856</v>
      </c>
      <c r="F348" s="183" t="s">
        <v>3327</v>
      </c>
      <c r="G348" s="12"/>
      <c r="H348" s="12"/>
      <c r="I348" s="175"/>
      <c r="J348" s="184">
        <f>BK348</f>
        <v>0</v>
      </c>
      <c r="K348" s="12"/>
      <c r="L348" s="172"/>
      <c r="M348" s="177"/>
      <c r="N348" s="178"/>
      <c r="O348" s="178"/>
      <c r="P348" s="179">
        <f>SUM(P349:P350)</f>
        <v>0</v>
      </c>
      <c r="Q348" s="178"/>
      <c r="R348" s="179">
        <f>SUM(R349:R350)</f>
        <v>0.10512181</v>
      </c>
      <c r="S348" s="178"/>
      <c r="T348" s="180">
        <f>SUM(T349:T350)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73" t="s">
        <v>87</v>
      </c>
      <c r="AT348" s="181" t="s">
        <v>74</v>
      </c>
      <c r="AU348" s="181" t="s">
        <v>82</v>
      </c>
      <c r="AY348" s="173" t="s">
        <v>317</v>
      </c>
      <c r="BK348" s="182">
        <f>SUM(BK349:BK350)</f>
        <v>0</v>
      </c>
    </row>
    <row r="349" s="2" customFormat="1" ht="24.15" customHeight="1">
      <c r="A349" s="34"/>
      <c r="B349" s="185"/>
      <c r="C349" s="186" t="s">
        <v>3396</v>
      </c>
      <c r="D349" s="186" t="s">
        <v>319</v>
      </c>
      <c r="E349" s="187" t="s">
        <v>5526</v>
      </c>
      <c r="F349" s="188" t="s">
        <v>5527</v>
      </c>
      <c r="G349" s="189" t="s">
        <v>375</v>
      </c>
      <c r="H349" s="190">
        <v>3.7370000000000001</v>
      </c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0.028129999999999999</v>
      </c>
      <c r="R349" s="196">
        <f>Q349*H349</f>
        <v>0.10512181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5528</v>
      </c>
    </row>
    <row r="350" s="2" customFormat="1" ht="21.75" customHeight="1">
      <c r="A350" s="34"/>
      <c r="B350" s="185"/>
      <c r="C350" s="186" t="s">
        <v>3399</v>
      </c>
      <c r="D350" s="186" t="s">
        <v>319</v>
      </c>
      <c r="E350" s="187" t="s">
        <v>3333</v>
      </c>
      <c r="F350" s="188" t="s">
        <v>3334</v>
      </c>
      <c r="G350" s="189" t="s">
        <v>652</v>
      </c>
      <c r="H350" s="223"/>
      <c r="I350" s="191"/>
      <c r="J350" s="192">
        <f>ROUND(I350*H350,2)</f>
        <v>0</v>
      </c>
      <c r="K350" s="193"/>
      <c r="L350" s="35"/>
      <c r="M350" s="194" t="s">
        <v>1</v>
      </c>
      <c r="N350" s="195" t="s">
        <v>41</v>
      </c>
      <c r="O350" s="78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8" t="s">
        <v>372</v>
      </c>
      <c r="AT350" s="198" t="s">
        <v>319</v>
      </c>
      <c r="AU350" s="198" t="s">
        <v>87</v>
      </c>
      <c r="AY350" s="15" t="s">
        <v>317</v>
      </c>
      <c r="BE350" s="199">
        <f>IF(N350="základná",J350,0)</f>
        <v>0</v>
      </c>
      <c r="BF350" s="199">
        <f>IF(N350="znížená",J350,0)</f>
        <v>0</v>
      </c>
      <c r="BG350" s="199">
        <f>IF(N350="zákl. prenesená",J350,0)</f>
        <v>0</v>
      </c>
      <c r="BH350" s="199">
        <f>IF(N350="zníž. prenesená",J350,0)</f>
        <v>0</v>
      </c>
      <c r="BI350" s="199">
        <f>IF(N350="nulová",J350,0)</f>
        <v>0</v>
      </c>
      <c r="BJ350" s="15" t="s">
        <v>87</v>
      </c>
      <c r="BK350" s="199">
        <f>ROUND(I350*H350,2)</f>
        <v>0</v>
      </c>
      <c r="BL350" s="15" t="s">
        <v>372</v>
      </c>
      <c r="BM350" s="198" t="s">
        <v>5529</v>
      </c>
    </row>
    <row r="351" s="12" customFormat="1" ht="22.8" customHeight="1">
      <c r="A351" s="12"/>
      <c r="B351" s="172"/>
      <c r="C351" s="12"/>
      <c r="D351" s="173" t="s">
        <v>74</v>
      </c>
      <c r="E351" s="183" t="s">
        <v>644</v>
      </c>
      <c r="F351" s="183" t="s">
        <v>2867</v>
      </c>
      <c r="G351" s="12"/>
      <c r="H351" s="12"/>
      <c r="I351" s="175"/>
      <c r="J351" s="184">
        <f>BK351</f>
        <v>0</v>
      </c>
      <c r="K351" s="12"/>
      <c r="L351" s="172"/>
      <c r="M351" s="177"/>
      <c r="N351" s="178"/>
      <c r="O351" s="178"/>
      <c r="P351" s="179">
        <f>SUM(P352:P362)</f>
        <v>0</v>
      </c>
      <c r="Q351" s="178"/>
      <c r="R351" s="179">
        <f>SUM(R352:R362)</f>
        <v>0.016597199999999999</v>
      </c>
      <c r="S351" s="178"/>
      <c r="T351" s="180">
        <f>SUM(T352:T362)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73" t="s">
        <v>87</v>
      </c>
      <c r="AT351" s="181" t="s">
        <v>74</v>
      </c>
      <c r="AU351" s="181" t="s">
        <v>82</v>
      </c>
      <c r="AY351" s="173" t="s">
        <v>317</v>
      </c>
      <c r="BK351" s="182">
        <f>SUM(BK352:BK362)</f>
        <v>0</v>
      </c>
    </row>
    <row r="352" s="2" customFormat="1" ht="24.15" customHeight="1">
      <c r="A352" s="34"/>
      <c r="B352" s="185"/>
      <c r="C352" s="186" t="s">
        <v>3403</v>
      </c>
      <c r="D352" s="186" t="s">
        <v>319</v>
      </c>
      <c r="E352" s="187" t="s">
        <v>4634</v>
      </c>
      <c r="F352" s="188" t="s">
        <v>4635</v>
      </c>
      <c r="G352" s="189" t="s">
        <v>452</v>
      </c>
      <c r="H352" s="190">
        <v>6.04</v>
      </c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0.00042999999999999999</v>
      </c>
      <c r="R352" s="196">
        <f>Q352*H352</f>
        <v>0.0025972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5530</v>
      </c>
    </row>
    <row r="353" s="2" customFormat="1" ht="66.75" customHeight="1">
      <c r="A353" s="34"/>
      <c r="B353" s="185"/>
      <c r="C353" s="200" t="s">
        <v>3407</v>
      </c>
      <c r="D353" s="200" t="s">
        <v>353</v>
      </c>
      <c r="E353" s="201" t="s">
        <v>5531</v>
      </c>
      <c r="F353" s="202" t="s">
        <v>5532</v>
      </c>
      <c r="G353" s="203" t="s">
        <v>433</v>
      </c>
      <c r="H353" s="204">
        <v>1</v>
      </c>
      <c r="I353" s="205"/>
      <c r="J353" s="206">
        <f>ROUND(I353*H353,2)</f>
        <v>0</v>
      </c>
      <c r="K353" s="207"/>
      <c r="L353" s="208"/>
      <c r="M353" s="209" t="s">
        <v>1</v>
      </c>
      <c r="N353" s="210" t="s">
        <v>41</v>
      </c>
      <c r="O353" s="78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529</v>
      </c>
      <c r="AT353" s="198" t="s">
        <v>353</v>
      </c>
      <c r="AU353" s="198" t="s">
        <v>87</v>
      </c>
      <c r="AY353" s="15" t="s">
        <v>317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372</v>
      </c>
      <c r="BM353" s="198" t="s">
        <v>5533</v>
      </c>
    </row>
    <row r="354" s="2" customFormat="1" ht="33" customHeight="1">
      <c r="A354" s="34"/>
      <c r="B354" s="185"/>
      <c r="C354" s="186" t="s">
        <v>3411</v>
      </c>
      <c r="D354" s="186" t="s">
        <v>319</v>
      </c>
      <c r="E354" s="187" t="s">
        <v>3377</v>
      </c>
      <c r="F354" s="188" t="s">
        <v>3378</v>
      </c>
      <c r="G354" s="189" t="s">
        <v>433</v>
      </c>
      <c r="H354" s="190">
        <v>14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5534</v>
      </c>
    </row>
    <row r="355" s="2" customFormat="1" ht="24.15" customHeight="1">
      <c r="A355" s="34"/>
      <c r="B355" s="185"/>
      <c r="C355" s="200" t="s">
        <v>3416</v>
      </c>
      <c r="D355" s="200" t="s">
        <v>353</v>
      </c>
      <c r="E355" s="201" t="s">
        <v>3381</v>
      </c>
      <c r="F355" s="202" t="s">
        <v>4652</v>
      </c>
      <c r="G355" s="203" t="s">
        <v>433</v>
      </c>
      <c r="H355" s="204">
        <v>14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0.001</v>
      </c>
      <c r="R355" s="196">
        <f>Q355*H355</f>
        <v>0.014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5535</v>
      </c>
    </row>
    <row r="356" s="2" customFormat="1" ht="77.1" customHeight="1">
      <c r="A356" s="34"/>
      <c r="B356" s="185"/>
      <c r="C356" s="200" t="s">
        <v>3419</v>
      </c>
      <c r="D356" s="200" t="s">
        <v>353</v>
      </c>
      <c r="E356" s="201" t="s">
        <v>5536</v>
      </c>
      <c r="F356" s="202" t="s">
        <v>5537</v>
      </c>
      <c r="G356" s="203" t="s">
        <v>433</v>
      </c>
      <c r="H356" s="204">
        <v>7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529</v>
      </c>
      <c r="AT356" s="198" t="s">
        <v>353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5538</v>
      </c>
    </row>
    <row r="357" s="2" customFormat="1" ht="62.7" customHeight="1">
      <c r="A357" s="34"/>
      <c r="B357" s="185"/>
      <c r="C357" s="200" t="s">
        <v>3423</v>
      </c>
      <c r="D357" s="200" t="s">
        <v>353</v>
      </c>
      <c r="E357" s="201" t="s">
        <v>5539</v>
      </c>
      <c r="F357" s="202" t="s">
        <v>5540</v>
      </c>
      <c r="G357" s="203" t="s">
        <v>433</v>
      </c>
      <c r="H357" s="204">
        <v>1</v>
      </c>
      <c r="I357" s="205"/>
      <c r="J357" s="206">
        <f>ROUND(I357*H357,2)</f>
        <v>0</v>
      </c>
      <c r="K357" s="207"/>
      <c r="L357" s="208"/>
      <c r="M357" s="209" t="s">
        <v>1</v>
      </c>
      <c r="N357" s="210" t="s">
        <v>41</v>
      </c>
      <c r="O357" s="78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529</v>
      </c>
      <c r="AT357" s="198" t="s">
        <v>353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5541</v>
      </c>
    </row>
    <row r="358" s="2" customFormat="1" ht="78.75" customHeight="1">
      <c r="A358" s="34"/>
      <c r="B358" s="185"/>
      <c r="C358" s="200" t="s">
        <v>3427</v>
      </c>
      <c r="D358" s="200" t="s">
        <v>353</v>
      </c>
      <c r="E358" s="201" t="s">
        <v>5542</v>
      </c>
      <c r="F358" s="202" t="s">
        <v>5543</v>
      </c>
      <c r="G358" s="203" t="s">
        <v>433</v>
      </c>
      <c r="H358" s="204">
        <v>1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529</v>
      </c>
      <c r="AT358" s="198" t="s">
        <v>353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5544</v>
      </c>
    </row>
    <row r="359" s="2" customFormat="1" ht="62.7" customHeight="1">
      <c r="A359" s="34"/>
      <c r="B359" s="185"/>
      <c r="C359" s="200" t="s">
        <v>3431</v>
      </c>
      <c r="D359" s="200" t="s">
        <v>353</v>
      </c>
      <c r="E359" s="201" t="s">
        <v>5545</v>
      </c>
      <c r="F359" s="202" t="s">
        <v>5546</v>
      </c>
      <c r="G359" s="203" t="s">
        <v>433</v>
      </c>
      <c r="H359" s="204">
        <v>4</v>
      </c>
      <c r="I359" s="205"/>
      <c r="J359" s="206">
        <f>ROUND(I359*H359,2)</f>
        <v>0</v>
      </c>
      <c r="K359" s="207"/>
      <c r="L359" s="208"/>
      <c r="M359" s="209" t="s">
        <v>1</v>
      </c>
      <c r="N359" s="210" t="s">
        <v>41</v>
      </c>
      <c r="O359" s="78"/>
      <c r="P359" s="196">
        <f>O359*H359</f>
        <v>0</v>
      </c>
      <c r="Q359" s="196">
        <v>0</v>
      </c>
      <c r="R359" s="196">
        <f>Q359*H359</f>
        <v>0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529</v>
      </c>
      <c r="AT359" s="198" t="s">
        <v>353</v>
      </c>
      <c r="AU359" s="198" t="s">
        <v>87</v>
      </c>
      <c r="AY359" s="15" t="s">
        <v>317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372</v>
      </c>
      <c r="BM359" s="198" t="s">
        <v>5547</v>
      </c>
    </row>
    <row r="360" s="2" customFormat="1" ht="62.7" customHeight="1">
      <c r="A360" s="34"/>
      <c r="B360" s="185"/>
      <c r="C360" s="200" t="s">
        <v>3436</v>
      </c>
      <c r="D360" s="200" t="s">
        <v>353</v>
      </c>
      <c r="E360" s="201" t="s">
        <v>5548</v>
      </c>
      <c r="F360" s="202" t="s">
        <v>5549</v>
      </c>
      <c r="G360" s="203" t="s">
        <v>433</v>
      </c>
      <c r="H360" s="204">
        <v>1</v>
      </c>
      <c r="I360" s="205"/>
      <c r="J360" s="206">
        <f>ROUND(I360*H360,2)</f>
        <v>0</v>
      </c>
      <c r="K360" s="207"/>
      <c r="L360" s="208"/>
      <c r="M360" s="209" t="s">
        <v>1</v>
      </c>
      <c r="N360" s="210" t="s">
        <v>41</v>
      </c>
      <c r="O360" s="78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529</v>
      </c>
      <c r="AT360" s="198" t="s">
        <v>353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5550</v>
      </c>
    </row>
    <row r="361" s="2" customFormat="1" ht="24.15" customHeight="1">
      <c r="A361" s="34"/>
      <c r="B361" s="185"/>
      <c r="C361" s="186" t="s">
        <v>3441</v>
      </c>
      <c r="D361" s="186" t="s">
        <v>319</v>
      </c>
      <c r="E361" s="187" t="s">
        <v>4663</v>
      </c>
      <c r="F361" s="188" t="s">
        <v>4664</v>
      </c>
      <c r="G361" s="189" t="s">
        <v>4665</v>
      </c>
      <c r="H361" s="190">
        <v>45.399999999999999</v>
      </c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5551</v>
      </c>
    </row>
    <row r="362" s="2" customFormat="1" ht="24.15" customHeight="1">
      <c r="A362" s="34"/>
      <c r="B362" s="185"/>
      <c r="C362" s="186" t="s">
        <v>3446</v>
      </c>
      <c r="D362" s="186" t="s">
        <v>319</v>
      </c>
      <c r="E362" s="187" t="s">
        <v>2877</v>
      </c>
      <c r="F362" s="188" t="s">
        <v>2878</v>
      </c>
      <c r="G362" s="189" t="s">
        <v>652</v>
      </c>
      <c r="H362" s="223"/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</v>
      </c>
      <c r="R362" s="196">
        <f>Q362*H362</f>
        <v>0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5552</v>
      </c>
    </row>
    <row r="363" s="12" customFormat="1" ht="22.8" customHeight="1">
      <c r="A363" s="12"/>
      <c r="B363" s="172"/>
      <c r="C363" s="12"/>
      <c r="D363" s="173" t="s">
        <v>74</v>
      </c>
      <c r="E363" s="183" t="s">
        <v>1908</v>
      </c>
      <c r="F363" s="183" t="s">
        <v>4668</v>
      </c>
      <c r="G363" s="12"/>
      <c r="H363" s="12"/>
      <c r="I363" s="175"/>
      <c r="J363" s="184">
        <f>BK363</f>
        <v>0</v>
      </c>
      <c r="K363" s="12"/>
      <c r="L363" s="172"/>
      <c r="M363" s="177"/>
      <c r="N363" s="178"/>
      <c r="O363" s="178"/>
      <c r="P363" s="179">
        <f>SUM(P364:P368)</f>
        <v>0</v>
      </c>
      <c r="Q363" s="178"/>
      <c r="R363" s="179">
        <f>SUM(R364:R368)</f>
        <v>0.008763400000000001</v>
      </c>
      <c r="S363" s="178"/>
      <c r="T363" s="180">
        <f>SUM(T364:T368)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3" t="s">
        <v>87</v>
      </c>
      <c r="AT363" s="181" t="s">
        <v>74</v>
      </c>
      <c r="AU363" s="181" t="s">
        <v>82</v>
      </c>
      <c r="AY363" s="173" t="s">
        <v>317</v>
      </c>
      <c r="BK363" s="182">
        <f>SUM(BK364:BK368)</f>
        <v>0</v>
      </c>
    </row>
    <row r="364" s="2" customFormat="1" ht="37.8" customHeight="1">
      <c r="A364" s="34"/>
      <c r="B364" s="185"/>
      <c r="C364" s="186" t="s">
        <v>3450</v>
      </c>
      <c r="D364" s="186" t="s">
        <v>319</v>
      </c>
      <c r="E364" s="187" t="s">
        <v>5553</v>
      </c>
      <c r="F364" s="188" t="s">
        <v>5554</v>
      </c>
      <c r="G364" s="189" t="s">
        <v>452</v>
      </c>
      <c r="H364" s="190">
        <v>20.379999999999999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0.00022000000000000001</v>
      </c>
      <c r="R364" s="196">
        <f>Q364*H364</f>
        <v>0.0044835999999999999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372</v>
      </c>
      <c r="AT364" s="198" t="s">
        <v>319</v>
      </c>
      <c r="AU364" s="198" t="s">
        <v>87</v>
      </c>
      <c r="AY364" s="15" t="s">
        <v>317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372</v>
      </c>
      <c r="BM364" s="198" t="s">
        <v>5555</v>
      </c>
    </row>
    <row r="365" s="2" customFormat="1" ht="37.8" customHeight="1">
      <c r="A365" s="34"/>
      <c r="B365" s="185"/>
      <c r="C365" s="200" t="s">
        <v>3454</v>
      </c>
      <c r="D365" s="200" t="s">
        <v>353</v>
      </c>
      <c r="E365" s="201" t="s">
        <v>5556</v>
      </c>
      <c r="F365" s="202" t="s">
        <v>5557</v>
      </c>
      <c r="G365" s="203" t="s">
        <v>452</v>
      </c>
      <c r="H365" s="204">
        <v>21.399000000000001</v>
      </c>
      <c r="I365" s="205"/>
      <c r="J365" s="206">
        <f>ROUND(I365*H365,2)</f>
        <v>0</v>
      </c>
      <c r="K365" s="207"/>
      <c r="L365" s="208"/>
      <c r="M365" s="209" t="s">
        <v>1</v>
      </c>
      <c r="N365" s="210" t="s">
        <v>41</v>
      </c>
      <c r="O365" s="78"/>
      <c r="P365" s="196">
        <f>O365*H365</f>
        <v>0</v>
      </c>
      <c r="Q365" s="196">
        <v>0.00010000000000000001</v>
      </c>
      <c r="R365" s="196">
        <f>Q365*H365</f>
        <v>0.0021399000000000001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529</v>
      </c>
      <c r="AT365" s="198" t="s">
        <v>353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5558</v>
      </c>
    </row>
    <row r="366" s="2" customFormat="1" ht="37.8" customHeight="1">
      <c r="A366" s="34"/>
      <c r="B366" s="185"/>
      <c r="C366" s="200" t="s">
        <v>3458</v>
      </c>
      <c r="D366" s="200" t="s">
        <v>353</v>
      </c>
      <c r="E366" s="201" t="s">
        <v>5559</v>
      </c>
      <c r="F366" s="202" t="s">
        <v>5560</v>
      </c>
      <c r="G366" s="203" t="s">
        <v>452</v>
      </c>
      <c r="H366" s="204">
        <v>21.399000000000001</v>
      </c>
      <c r="I366" s="205"/>
      <c r="J366" s="206">
        <f>ROUND(I366*H366,2)</f>
        <v>0</v>
      </c>
      <c r="K366" s="207"/>
      <c r="L366" s="208"/>
      <c r="M366" s="209" t="s">
        <v>1</v>
      </c>
      <c r="N366" s="210" t="s">
        <v>41</v>
      </c>
      <c r="O366" s="78"/>
      <c r="P366" s="196">
        <f>O366*H366</f>
        <v>0</v>
      </c>
      <c r="Q366" s="196">
        <v>0.00010000000000000001</v>
      </c>
      <c r="R366" s="196">
        <f>Q366*H366</f>
        <v>0.0021399000000000001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529</v>
      </c>
      <c r="AT366" s="198" t="s">
        <v>353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5561</v>
      </c>
    </row>
    <row r="367" s="2" customFormat="1" ht="78" customHeight="1">
      <c r="A367" s="34"/>
      <c r="B367" s="185"/>
      <c r="C367" s="200" t="s">
        <v>3462</v>
      </c>
      <c r="D367" s="200" t="s">
        <v>353</v>
      </c>
      <c r="E367" s="201" t="s">
        <v>5562</v>
      </c>
      <c r="F367" s="202" t="s">
        <v>5563</v>
      </c>
      <c r="G367" s="203" t="s">
        <v>4649</v>
      </c>
      <c r="H367" s="204">
        <v>1</v>
      </c>
      <c r="I367" s="205"/>
      <c r="J367" s="206">
        <f>ROUND(I367*H367,2)</f>
        <v>0</v>
      </c>
      <c r="K367" s="207"/>
      <c r="L367" s="208"/>
      <c r="M367" s="209" t="s">
        <v>1</v>
      </c>
      <c r="N367" s="210" t="s">
        <v>41</v>
      </c>
      <c r="O367" s="78"/>
      <c r="P367" s="196">
        <f>O367*H367</f>
        <v>0</v>
      </c>
      <c r="Q367" s="196">
        <v>0</v>
      </c>
      <c r="R367" s="196">
        <f>Q367*H367</f>
        <v>0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529</v>
      </c>
      <c r="AT367" s="198" t="s">
        <v>353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5564</v>
      </c>
    </row>
    <row r="368" s="2" customFormat="1" ht="24.15" customHeight="1">
      <c r="A368" s="34"/>
      <c r="B368" s="185"/>
      <c r="C368" s="186" t="s">
        <v>3466</v>
      </c>
      <c r="D368" s="186" t="s">
        <v>319</v>
      </c>
      <c r="E368" s="187" t="s">
        <v>4679</v>
      </c>
      <c r="F368" s="188" t="s">
        <v>4680</v>
      </c>
      <c r="G368" s="189" t="s">
        <v>652</v>
      </c>
      <c r="H368" s="223"/>
      <c r="I368" s="191"/>
      <c r="J368" s="192">
        <f>ROUND(I368*H368,2)</f>
        <v>0</v>
      </c>
      <c r="K368" s="193"/>
      <c r="L368" s="35"/>
      <c r="M368" s="194" t="s">
        <v>1</v>
      </c>
      <c r="N368" s="195" t="s">
        <v>41</v>
      </c>
      <c r="O368" s="78"/>
      <c r="P368" s="196">
        <f>O368*H368</f>
        <v>0</v>
      </c>
      <c r="Q368" s="196">
        <v>0</v>
      </c>
      <c r="R368" s="196">
        <f>Q368*H368</f>
        <v>0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372</v>
      </c>
      <c r="AT368" s="198" t="s">
        <v>319</v>
      </c>
      <c r="AU368" s="198" t="s">
        <v>87</v>
      </c>
      <c r="AY368" s="15" t="s">
        <v>317</v>
      </c>
      <c r="BE368" s="199">
        <f>IF(N368="základná",J368,0)</f>
        <v>0</v>
      </c>
      <c r="BF368" s="199">
        <f>IF(N368="znížená",J368,0)</f>
        <v>0</v>
      </c>
      <c r="BG368" s="199">
        <f>IF(N368="zákl. prenesená",J368,0)</f>
        <v>0</v>
      </c>
      <c r="BH368" s="199">
        <f>IF(N368="zníž. prenesená",J368,0)</f>
        <v>0</v>
      </c>
      <c r="BI368" s="199">
        <f>IF(N368="nulová",J368,0)</f>
        <v>0</v>
      </c>
      <c r="BJ368" s="15" t="s">
        <v>87</v>
      </c>
      <c r="BK368" s="199">
        <f>ROUND(I368*H368,2)</f>
        <v>0</v>
      </c>
      <c r="BL368" s="15" t="s">
        <v>372</v>
      </c>
      <c r="BM368" s="198" t="s">
        <v>5565</v>
      </c>
    </row>
    <row r="369" s="12" customFormat="1" ht="22.8" customHeight="1">
      <c r="A369" s="12"/>
      <c r="B369" s="172"/>
      <c r="C369" s="12"/>
      <c r="D369" s="173" t="s">
        <v>74</v>
      </c>
      <c r="E369" s="183" t="s">
        <v>1913</v>
      </c>
      <c r="F369" s="183" t="s">
        <v>3398</v>
      </c>
      <c r="G369" s="12"/>
      <c r="H369" s="12"/>
      <c r="I369" s="175"/>
      <c r="J369" s="184">
        <f>BK369</f>
        <v>0</v>
      </c>
      <c r="K369" s="12"/>
      <c r="L369" s="172"/>
      <c r="M369" s="177"/>
      <c r="N369" s="178"/>
      <c r="O369" s="178"/>
      <c r="P369" s="179">
        <f>SUM(P370:P374)</f>
        <v>0</v>
      </c>
      <c r="Q369" s="178"/>
      <c r="R369" s="179">
        <f>SUM(R370:R374)</f>
        <v>2.6631711500000002</v>
      </c>
      <c r="S369" s="178"/>
      <c r="T369" s="180">
        <f>SUM(T370:T374)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173" t="s">
        <v>87</v>
      </c>
      <c r="AT369" s="181" t="s">
        <v>74</v>
      </c>
      <c r="AU369" s="181" t="s">
        <v>82</v>
      </c>
      <c r="AY369" s="173" t="s">
        <v>317</v>
      </c>
      <c r="BK369" s="182">
        <f>SUM(BK370:BK374)</f>
        <v>0</v>
      </c>
    </row>
    <row r="370" s="2" customFormat="1" ht="16.5" customHeight="1">
      <c r="A370" s="34"/>
      <c r="B370" s="185"/>
      <c r="C370" s="186" t="s">
        <v>3468</v>
      </c>
      <c r="D370" s="186" t="s">
        <v>319</v>
      </c>
      <c r="E370" s="187" t="s">
        <v>5566</v>
      </c>
      <c r="F370" s="188" t="s">
        <v>5567</v>
      </c>
      <c r="G370" s="189" t="s">
        <v>452</v>
      </c>
      <c r="H370" s="190">
        <v>6.2999999999999998</v>
      </c>
      <c r="I370" s="191"/>
      <c r="J370" s="192">
        <f>ROUND(I370*H370,2)</f>
        <v>0</v>
      </c>
      <c r="K370" s="193"/>
      <c r="L370" s="35"/>
      <c r="M370" s="194" t="s">
        <v>1</v>
      </c>
      <c r="N370" s="195" t="s">
        <v>41</v>
      </c>
      <c r="O370" s="78"/>
      <c r="P370" s="196">
        <f>O370*H370</f>
        <v>0</v>
      </c>
      <c r="Q370" s="196">
        <v>0.0041099999999999999</v>
      </c>
      <c r="R370" s="196">
        <f>Q370*H370</f>
        <v>0.025892999999999999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372</v>
      </c>
      <c r="AT370" s="198" t="s">
        <v>319</v>
      </c>
      <c r="AU370" s="198" t="s">
        <v>87</v>
      </c>
      <c r="AY370" s="15" t="s">
        <v>317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372</v>
      </c>
      <c r="BM370" s="198" t="s">
        <v>5568</v>
      </c>
    </row>
    <row r="371" s="2" customFormat="1" ht="16.5" customHeight="1">
      <c r="A371" s="34"/>
      <c r="B371" s="185"/>
      <c r="C371" s="200" t="s">
        <v>4699</v>
      </c>
      <c r="D371" s="200" t="s">
        <v>353</v>
      </c>
      <c r="E371" s="201" t="s">
        <v>5569</v>
      </c>
      <c r="F371" s="202" t="s">
        <v>5570</v>
      </c>
      <c r="G371" s="203" t="s">
        <v>375</v>
      </c>
      <c r="H371" s="204">
        <v>0.65500000000000003</v>
      </c>
      <c r="I371" s="205"/>
      <c r="J371" s="206">
        <f>ROUND(I371*H371,2)</f>
        <v>0</v>
      </c>
      <c r="K371" s="207"/>
      <c r="L371" s="208"/>
      <c r="M371" s="209" t="s">
        <v>1</v>
      </c>
      <c r="N371" s="210" t="s">
        <v>41</v>
      </c>
      <c r="O371" s="78"/>
      <c r="P371" s="196">
        <f>O371*H371</f>
        <v>0</v>
      </c>
      <c r="Q371" s="196">
        <v>0.018499999999999999</v>
      </c>
      <c r="R371" s="196">
        <f>Q371*H371</f>
        <v>0.0121175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529</v>
      </c>
      <c r="AT371" s="198" t="s">
        <v>353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5571</v>
      </c>
    </row>
    <row r="372" s="2" customFormat="1" ht="24.15" customHeight="1">
      <c r="A372" s="34"/>
      <c r="B372" s="185"/>
      <c r="C372" s="186" t="s">
        <v>4703</v>
      </c>
      <c r="D372" s="186" t="s">
        <v>319</v>
      </c>
      <c r="E372" s="187" t="s">
        <v>5572</v>
      </c>
      <c r="F372" s="188" t="s">
        <v>5573</v>
      </c>
      <c r="G372" s="189" t="s">
        <v>375</v>
      </c>
      <c r="H372" s="190">
        <v>95.025000000000006</v>
      </c>
      <c r="I372" s="191"/>
      <c r="J372" s="192">
        <f>ROUND(I372*H372,2)</f>
        <v>0</v>
      </c>
      <c r="K372" s="193"/>
      <c r="L372" s="35"/>
      <c r="M372" s="194" t="s">
        <v>1</v>
      </c>
      <c r="N372" s="195" t="s">
        <v>41</v>
      </c>
      <c r="O372" s="78"/>
      <c r="P372" s="196">
        <f>O372*H372</f>
        <v>0</v>
      </c>
      <c r="Q372" s="196">
        <v>0.0035500000000000002</v>
      </c>
      <c r="R372" s="196">
        <f>Q372*H372</f>
        <v>0.33733875000000002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372</v>
      </c>
      <c r="AT372" s="198" t="s">
        <v>319</v>
      </c>
      <c r="AU372" s="198" t="s">
        <v>87</v>
      </c>
      <c r="AY372" s="15" t="s">
        <v>317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372</v>
      </c>
      <c r="BM372" s="198" t="s">
        <v>5574</v>
      </c>
    </row>
    <row r="373" s="2" customFormat="1" ht="24.15" customHeight="1">
      <c r="A373" s="34"/>
      <c r="B373" s="185"/>
      <c r="C373" s="200" t="s">
        <v>4707</v>
      </c>
      <c r="D373" s="200" t="s">
        <v>353</v>
      </c>
      <c r="E373" s="201" t="s">
        <v>3408</v>
      </c>
      <c r="F373" s="202" t="s">
        <v>5575</v>
      </c>
      <c r="G373" s="203" t="s">
        <v>375</v>
      </c>
      <c r="H373" s="204">
        <v>98.825999999999993</v>
      </c>
      <c r="I373" s="205"/>
      <c r="J373" s="206">
        <f>ROUND(I373*H373,2)</f>
        <v>0</v>
      </c>
      <c r="K373" s="207"/>
      <c r="L373" s="208"/>
      <c r="M373" s="209" t="s">
        <v>1</v>
      </c>
      <c r="N373" s="210" t="s">
        <v>41</v>
      </c>
      <c r="O373" s="78"/>
      <c r="P373" s="196">
        <f>O373*H373</f>
        <v>0</v>
      </c>
      <c r="Q373" s="196">
        <v>0.02315</v>
      </c>
      <c r="R373" s="196">
        <f>Q373*H373</f>
        <v>2.2878219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529</v>
      </c>
      <c r="AT373" s="198" t="s">
        <v>353</v>
      </c>
      <c r="AU373" s="198" t="s">
        <v>87</v>
      </c>
      <c r="AY373" s="15" t="s">
        <v>317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372</v>
      </c>
      <c r="BM373" s="198" t="s">
        <v>5576</v>
      </c>
    </row>
    <row r="374" s="2" customFormat="1" ht="24.15" customHeight="1">
      <c r="A374" s="34"/>
      <c r="B374" s="185"/>
      <c r="C374" s="186" t="s">
        <v>4711</v>
      </c>
      <c r="D374" s="186" t="s">
        <v>319</v>
      </c>
      <c r="E374" s="187" t="s">
        <v>3412</v>
      </c>
      <c r="F374" s="188" t="s">
        <v>3413</v>
      </c>
      <c r="G374" s="189" t="s">
        <v>652</v>
      </c>
      <c r="H374" s="223"/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</v>
      </c>
      <c r="R374" s="196">
        <f>Q374*H374</f>
        <v>0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372</v>
      </c>
      <c r="AT374" s="198" t="s">
        <v>319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5577</v>
      </c>
    </row>
    <row r="375" s="12" customFormat="1" ht="22.8" customHeight="1">
      <c r="A375" s="12"/>
      <c r="B375" s="172"/>
      <c r="C375" s="12"/>
      <c r="D375" s="173" t="s">
        <v>74</v>
      </c>
      <c r="E375" s="183" t="s">
        <v>1924</v>
      </c>
      <c r="F375" s="183" t="s">
        <v>3415</v>
      </c>
      <c r="G375" s="12"/>
      <c r="H375" s="12"/>
      <c r="I375" s="175"/>
      <c r="J375" s="184">
        <f>BK375</f>
        <v>0</v>
      </c>
      <c r="K375" s="12"/>
      <c r="L375" s="172"/>
      <c r="M375" s="177"/>
      <c r="N375" s="178"/>
      <c r="O375" s="178"/>
      <c r="P375" s="179">
        <f>SUM(P376:P378)</f>
        <v>0</v>
      </c>
      <c r="Q375" s="178"/>
      <c r="R375" s="179">
        <f>SUM(R376:R378)</f>
        <v>5.5228964479999991</v>
      </c>
      <c r="S375" s="178"/>
      <c r="T375" s="180">
        <f>SUM(T376:T378)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173" t="s">
        <v>87</v>
      </c>
      <c r="AT375" s="181" t="s">
        <v>74</v>
      </c>
      <c r="AU375" s="181" t="s">
        <v>82</v>
      </c>
      <c r="AY375" s="173" t="s">
        <v>317</v>
      </c>
      <c r="BK375" s="182">
        <f>SUM(BK376:BK378)</f>
        <v>0</v>
      </c>
    </row>
    <row r="376" s="2" customFormat="1" ht="24.15" customHeight="1">
      <c r="A376" s="34"/>
      <c r="B376" s="185"/>
      <c r="C376" s="186" t="s">
        <v>4716</v>
      </c>
      <c r="D376" s="186" t="s">
        <v>319</v>
      </c>
      <c r="E376" s="187" t="s">
        <v>5578</v>
      </c>
      <c r="F376" s="188" t="s">
        <v>5579</v>
      </c>
      <c r="G376" s="189" t="s">
        <v>375</v>
      </c>
      <c r="H376" s="190">
        <v>242.464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0.0031470000000000001</v>
      </c>
      <c r="R376" s="196">
        <f>Q376*H376</f>
        <v>0.76303420799999999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372</v>
      </c>
      <c r="AT376" s="198" t="s">
        <v>319</v>
      </c>
      <c r="AU376" s="198" t="s">
        <v>87</v>
      </c>
      <c r="AY376" s="15" t="s">
        <v>317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372</v>
      </c>
      <c r="BM376" s="198" t="s">
        <v>5580</v>
      </c>
    </row>
    <row r="377" s="2" customFormat="1" ht="90" customHeight="1">
      <c r="A377" s="34"/>
      <c r="B377" s="185"/>
      <c r="C377" s="200" t="s">
        <v>4720</v>
      </c>
      <c r="D377" s="200" t="s">
        <v>353</v>
      </c>
      <c r="E377" s="201" t="s">
        <v>5581</v>
      </c>
      <c r="F377" s="202" t="s">
        <v>5582</v>
      </c>
      <c r="G377" s="203" t="s">
        <v>375</v>
      </c>
      <c r="H377" s="204">
        <v>257.012</v>
      </c>
      <c r="I377" s="205"/>
      <c r="J377" s="206">
        <f>ROUND(I377*H377,2)</f>
        <v>0</v>
      </c>
      <c r="K377" s="207"/>
      <c r="L377" s="208"/>
      <c r="M377" s="209" t="s">
        <v>1</v>
      </c>
      <c r="N377" s="210" t="s">
        <v>41</v>
      </c>
      <c r="O377" s="78"/>
      <c r="P377" s="196">
        <f>O377*H377</f>
        <v>0</v>
      </c>
      <c r="Q377" s="196">
        <v>0.018519999999999998</v>
      </c>
      <c r="R377" s="196">
        <f>Q377*H377</f>
        <v>4.7598622399999995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529</v>
      </c>
      <c r="AT377" s="198" t="s">
        <v>353</v>
      </c>
      <c r="AU377" s="198" t="s">
        <v>87</v>
      </c>
      <c r="AY377" s="15" t="s">
        <v>317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372</v>
      </c>
      <c r="BM377" s="198" t="s">
        <v>5583</v>
      </c>
    </row>
    <row r="378" s="2" customFormat="1" ht="24.15" customHeight="1">
      <c r="A378" s="34"/>
      <c r="B378" s="185"/>
      <c r="C378" s="186" t="s">
        <v>4722</v>
      </c>
      <c r="D378" s="186" t="s">
        <v>319</v>
      </c>
      <c r="E378" s="187" t="s">
        <v>3437</v>
      </c>
      <c r="F378" s="188" t="s">
        <v>3438</v>
      </c>
      <c r="G378" s="189" t="s">
        <v>652</v>
      </c>
      <c r="H378" s="223"/>
      <c r="I378" s="191"/>
      <c r="J378" s="192">
        <f>ROUND(I378*H378,2)</f>
        <v>0</v>
      </c>
      <c r="K378" s="193"/>
      <c r="L378" s="35"/>
      <c r="M378" s="194" t="s">
        <v>1</v>
      </c>
      <c r="N378" s="195" t="s">
        <v>41</v>
      </c>
      <c r="O378" s="78"/>
      <c r="P378" s="196">
        <f>O378*H378</f>
        <v>0</v>
      </c>
      <c r="Q378" s="196">
        <v>0</v>
      </c>
      <c r="R378" s="196">
        <f>Q378*H378</f>
        <v>0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372</v>
      </c>
      <c r="AT378" s="198" t="s">
        <v>319</v>
      </c>
      <c r="AU378" s="198" t="s">
        <v>87</v>
      </c>
      <c r="AY378" s="15" t="s">
        <v>317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87</v>
      </c>
      <c r="BK378" s="199">
        <f>ROUND(I378*H378,2)</f>
        <v>0</v>
      </c>
      <c r="BL378" s="15" t="s">
        <v>372</v>
      </c>
      <c r="BM378" s="198" t="s">
        <v>5584</v>
      </c>
    </row>
    <row r="379" s="12" customFormat="1" ht="22.8" customHeight="1">
      <c r="A379" s="12"/>
      <c r="B379" s="172"/>
      <c r="C379" s="12"/>
      <c r="D379" s="173" t="s">
        <v>74</v>
      </c>
      <c r="E379" s="183" t="s">
        <v>5585</v>
      </c>
      <c r="F379" s="183" t="s">
        <v>5586</v>
      </c>
      <c r="G379" s="12"/>
      <c r="H379" s="12"/>
      <c r="I379" s="175"/>
      <c r="J379" s="184">
        <f>BK379</f>
        <v>0</v>
      </c>
      <c r="K379" s="12"/>
      <c r="L379" s="172"/>
      <c r="M379" s="177"/>
      <c r="N379" s="178"/>
      <c r="O379" s="178"/>
      <c r="P379" s="179">
        <f>SUM(P380:P382)</f>
        <v>0</v>
      </c>
      <c r="Q379" s="178"/>
      <c r="R379" s="179">
        <f>SUM(R380:R382)</f>
        <v>0.36417731000000003</v>
      </c>
      <c r="S379" s="178"/>
      <c r="T379" s="180">
        <f>SUM(T380:T382)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173" t="s">
        <v>87</v>
      </c>
      <c r="AT379" s="181" t="s">
        <v>74</v>
      </c>
      <c r="AU379" s="181" t="s">
        <v>82</v>
      </c>
      <c r="AY379" s="173" t="s">
        <v>317</v>
      </c>
      <c r="BK379" s="182">
        <f>SUM(BK380:BK382)</f>
        <v>0</v>
      </c>
    </row>
    <row r="380" s="2" customFormat="1" ht="24.15" customHeight="1">
      <c r="A380" s="34"/>
      <c r="B380" s="185"/>
      <c r="C380" s="186" t="s">
        <v>4724</v>
      </c>
      <c r="D380" s="186" t="s">
        <v>319</v>
      </c>
      <c r="E380" s="187" t="s">
        <v>5587</v>
      </c>
      <c r="F380" s="188" t="s">
        <v>5588</v>
      </c>
      <c r="G380" s="189" t="s">
        <v>375</v>
      </c>
      <c r="H380" s="190">
        <v>13.727</v>
      </c>
      <c r="I380" s="191"/>
      <c r="J380" s="192">
        <f>ROUND(I380*H380,2)</f>
        <v>0</v>
      </c>
      <c r="K380" s="193"/>
      <c r="L380" s="35"/>
      <c r="M380" s="194" t="s">
        <v>1</v>
      </c>
      <c r="N380" s="195" t="s">
        <v>41</v>
      </c>
      <c r="O380" s="78"/>
      <c r="P380" s="196">
        <f>O380*H380</f>
        <v>0</v>
      </c>
      <c r="Q380" s="196">
        <v>0.026530000000000001</v>
      </c>
      <c r="R380" s="196">
        <f>Q380*H380</f>
        <v>0.36417731000000003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372</v>
      </c>
      <c r="AT380" s="198" t="s">
        <v>319</v>
      </c>
      <c r="AU380" s="198" t="s">
        <v>87</v>
      </c>
      <c r="AY380" s="15" t="s">
        <v>317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372</v>
      </c>
      <c r="BM380" s="198" t="s">
        <v>5589</v>
      </c>
    </row>
    <row r="381" s="2" customFormat="1" ht="24.15" customHeight="1">
      <c r="A381" s="34"/>
      <c r="B381" s="185"/>
      <c r="C381" s="200" t="s">
        <v>4728</v>
      </c>
      <c r="D381" s="200" t="s">
        <v>353</v>
      </c>
      <c r="E381" s="201" t="s">
        <v>5590</v>
      </c>
      <c r="F381" s="202" t="s">
        <v>5591</v>
      </c>
      <c r="G381" s="203" t="s">
        <v>375</v>
      </c>
      <c r="H381" s="204">
        <v>14.413</v>
      </c>
      <c r="I381" s="205"/>
      <c r="J381" s="206">
        <f>ROUND(I381*H381,2)</f>
        <v>0</v>
      </c>
      <c r="K381" s="207"/>
      <c r="L381" s="208"/>
      <c r="M381" s="209" t="s">
        <v>1</v>
      </c>
      <c r="N381" s="210" t="s">
        <v>41</v>
      </c>
      <c r="O381" s="78"/>
      <c r="P381" s="196">
        <f>O381*H381</f>
        <v>0</v>
      </c>
      <c r="Q381" s="196">
        <v>0</v>
      </c>
      <c r="R381" s="196">
        <f>Q381*H381</f>
        <v>0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529</v>
      </c>
      <c r="AT381" s="198" t="s">
        <v>353</v>
      </c>
      <c r="AU381" s="198" t="s">
        <v>87</v>
      </c>
      <c r="AY381" s="15" t="s">
        <v>317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372</v>
      </c>
      <c r="BM381" s="198" t="s">
        <v>5592</v>
      </c>
    </row>
    <row r="382" s="2" customFormat="1" ht="24.15" customHeight="1">
      <c r="A382" s="34"/>
      <c r="B382" s="185"/>
      <c r="C382" s="186" t="s">
        <v>4732</v>
      </c>
      <c r="D382" s="186" t="s">
        <v>319</v>
      </c>
      <c r="E382" s="187" t="s">
        <v>5593</v>
      </c>
      <c r="F382" s="188" t="s">
        <v>5594</v>
      </c>
      <c r="G382" s="189" t="s">
        <v>652</v>
      </c>
      <c r="H382" s="223"/>
      <c r="I382" s="191"/>
      <c r="J382" s="192">
        <f>ROUND(I382*H382,2)</f>
        <v>0</v>
      </c>
      <c r="K382" s="193"/>
      <c r="L382" s="35"/>
      <c r="M382" s="194" t="s">
        <v>1</v>
      </c>
      <c r="N382" s="195" t="s">
        <v>41</v>
      </c>
      <c r="O382" s="78"/>
      <c r="P382" s="196">
        <f>O382*H382</f>
        <v>0</v>
      </c>
      <c r="Q382" s="196">
        <v>0</v>
      </c>
      <c r="R382" s="196">
        <f>Q382*H382</f>
        <v>0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372</v>
      </c>
      <c r="AT382" s="198" t="s">
        <v>319</v>
      </c>
      <c r="AU382" s="198" t="s">
        <v>87</v>
      </c>
      <c r="AY382" s="15" t="s">
        <v>317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372</v>
      </c>
      <c r="BM382" s="198" t="s">
        <v>5595</v>
      </c>
    </row>
    <row r="383" s="12" customFormat="1" ht="22.8" customHeight="1">
      <c r="A383" s="12"/>
      <c r="B383" s="172"/>
      <c r="C383" s="12"/>
      <c r="D383" s="173" t="s">
        <v>74</v>
      </c>
      <c r="E383" s="183" t="s">
        <v>654</v>
      </c>
      <c r="F383" s="183" t="s">
        <v>3440</v>
      </c>
      <c r="G383" s="12"/>
      <c r="H383" s="12"/>
      <c r="I383" s="175"/>
      <c r="J383" s="184">
        <f>BK383</f>
        <v>0</v>
      </c>
      <c r="K383" s="12"/>
      <c r="L383" s="172"/>
      <c r="M383" s="177"/>
      <c r="N383" s="178"/>
      <c r="O383" s="178"/>
      <c r="P383" s="179">
        <f>SUM(P384:P389)</f>
        <v>0</v>
      </c>
      <c r="Q383" s="178"/>
      <c r="R383" s="179">
        <f>SUM(R384:R389)</f>
        <v>0.15754708149999999</v>
      </c>
      <c r="S383" s="178"/>
      <c r="T383" s="180">
        <f>SUM(T384:T389)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173" t="s">
        <v>87</v>
      </c>
      <c r="AT383" s="181" t="s">
        <v>74</v>
      </c>
      <c r="AU383" s="181" t="s">
        <v>82</v>
      </c>
      <c r="AY383" s="173" t="s">
        <v>317</v>
      </c>
      <c r="BK383" s="182">
        <f>SUM(BK384:BK389)</f>
        <v>0</v>
      </c>
    </row>
    <row r="384" s="2" customFormat="1" ht="24.15" customHeight="1">
      <c r="A384" s="34"/>
      <c r="B384" s="185"/>
      <c r="C384" s="186" t="s">
        <v>5596</v>
      </c>
      <c r="D384" s="186" t="s">
        <v>319</v>
      </c>
      <c r="E384" s="187" t="s">
        <v>4690</v>
      </c>
      <c r="F384" s="188" t="s">
        <v>4691</v>
      </c>
      <c r="G384" s="189" t="s">
        <v>375</v>
      </c>
      <c r="H384" s="190">
        <v>7.2489999999999997</v>
      </c>
      <c r="I384" s="191"/>
      <c r="J384" s="192">
        <f>ROUND(I384*H384,2)</f>
        <v>0</v>
      </c>
      <c r="K384" s="193"/>
      <c r="L384" s="35"/>
      <c r="M384" s="194" t="s">
        <v>1</v>
      </c>
      <c r="N384" s="195" t="s">
        <v>41</v>
      </c>
      <c r="O384" s="78"/>
      <c r="P384" s="196">
        <f>O384*H384</f>
        <v>0</v>
      </c>
      <c r="Q384" s="196">
        <v>0.00016000000000000001</v>
      </c>
      <c r="R384" s="196">
        <f>Q384*H384</f>
        <v>0.0011598400000000001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372</v>
      </c>
      <c r="AT384" s="198" t="s">
        <v>319</v>
      </c>
      <c r="AU384" s="198" t="s">
        <v>87</v>
      </c>
      <c r="AY384" s="15" t="s">
        <v>317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87</v>
      </c>
      <c r="BK384" s="199">
        <f>ROUND(I384*H384,2)</f>
        <v>0</v>
      </c>
      <c r="BL384" s="15" t="s">
        <v>372</v>
      </c>
      <c r="BM384" s="198" t="s">
        <v>5597</v>
      </c>
    </row>
    <row r="385" s="2" customFormat="1" ht="24.15" customHeight="1">
      <c r="A385" s="34"/>
      <c r="B385" s="185"/>
      <c r="C385" s="186" t="s">
        <v>5598</v>
      </c>
      <c r="D385" s="186" t="s">
        <v>319</v>
      </c>
      <c r="E385" s="187" t="s">
        <v>4693</v>
      </c>
      <c r="F385" s="188" t="s">
        <v>4694</v>
      </c>
      <c r="G385" s="189" t="s">
        <v>375</v>
      </c>
      <c r="H385" s="190">
        <v>7.2489999999999997</v>
      </c>
      <c r="I385" s="191"/>
      <c r="J385" s="192">
        <f>ROUND(I385*H385,2)</f>
        <v>0</v>
      </c>
      <c r="K385" s="193"/>
      <c r="L385" s="35"/>
      <c r="M385" s="194" t="s">
        <v>1</v>
      </c>
      <c r="N385" s="195" t="s">
        <v>41</v>
      </c>
      <c r="O385" s="78"/>
      <c r="P385" s="196">
        <f>O385*H385</f>
        <v>0</v>
      </c>
      <c r="Q385" s="196">
        <v>8.0000000000000007E-05</v>
      </c>
      <c r="R385" s="196">
        <f>Q385*H385</f>
        <v>0.00057992000000000004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372</v>
      </c>
      <c r="AT385" s="198" t="s">
        <v>319</v>
      </c>
      <c r="AU385" s="198" t="s">
        <v>87</v>
      </c>
      <c r="AY385" s="15" t="s">
        <v>317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372</v>
      </c>
      <c r="BM385" s="198" t="s">
        <v>5599</v>
      </c>
    </row>
    <row r="386" s="2" customFormat="1" ht="24.15" customHeight="1">
      <c r="A386" s="34"/>
      <c r="B386" s="185"/>
      <c r="C386" s="186" t="s">
        <v>5600</v>
      </c>
      <c r="D386" s="186" t="s">
        <v>319</v>
      </c>
      <c r="E386" s="187" t="s">
        <v>4696</v>
      </c>
      <c r="F386" s="188" t="s">
        <v>4697</v>
      </c>
      <c r="G386" s="189" t="s">
        <v>375</v>
      </c>
      <c r="H386" s="190">
        <v>122.03100000000001</v>
      </c>
      <c r="I386" s="191"/>
      <c r="J386" s="192">
        <f>ROUND(I386*H386,2)</f>
        <v>0</v>
      </c>
      <c r="K386" s="193"/>
      <c r="L386" s="35"/>
      <c r="M386" s="194" t="s">
        <v>1</v>
      </c>
      <c r="N386" s="195" t="s">
        <v>41</v>
      </c>
      <c r="O386" s="78"/>
      <c r="P386" s="196">
        <f>O386*H386</f>
        <v>0</v>
      </c>
      <c r="Q386" s="196">
        <v>0.00029999999999999997</v>
      </c>
      <c r="R386" s="196">
        <f>Q386*H386</f>
        <v>0.036609299999999997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372</v>
      </c>
      <c r="AT386" s="198" t="s">
        <v>319</v>
      </c>
      <c r="AU386" s="198" t="s">
        <v>87</v>
      </c>
      <c r="AY386" s="15" t="s">
        <v>317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372</v>
      </c>
      <c r="BM386" s="198" t="s">
        <v>5601</v>
      </c>
    </row>
    <row r="387" s="2" customFormat="1" ht="24.15" customHeight="1">
      <c r="A387" s="34"/>
      <c r="B387" s="185"/>
      <c r="C387" s="186" t="s">
        <v>5602</v>
      </c>
      <c r="D387" s="186" t="s">
        <v>319</v>
      </c>
      <c r="E387" s="187" t="s">
        <v>4700</v>
      </c>
      <c r="F387" s="188" t="s">
        <v>4701</v>
      </c>
      <c r="G387" s="189" t="s">
        <v>375</v>
      </c>
      <c r="H387" s="190">
        <v>122.03100000000001</v>
      </c>
      <c r="I387" s="191"/>
      <c r="J387" s="192">
        <f>ROUND(I387*H387,2)</f>
        <v>0</v>
      </c>
      <c r="K387" s="193"/>
      <c r="L387" s="35"/>
      <c r="M387" s="194" t="s">
        <v>1</v>
      </c>
      <c r="N387" s="195" t="s">
        <v>41</v>
      </c>
      <c r="O387" s="78"/>
      <c r="P387" s="196">
        <f>O387*H387</f>
        <v>0</v>
      </c>
      <c r="Q387" s="196">
        <v>0.0002265</v>
      </c>
      <c r="R387" s="196">
        <f>Q387*H387</f>
        <v>0.0276400215</v>
      </c>
      <c r="S387" s="196">
        <v>0</v>
      </c>
      <c r="T387" s="197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8" t="s">
        <v>372</v>
      </c>
      <c r="AT387" s="198" t="s">
        <v>319</v>
      </c>
      <c r="AU387" s="198" t="s">
        <v>87</v>
      </c>
      <c r="AY387" s="15" t="s">
        <v>317</v>
      </c>
      <c r="BE387" s="199">
        <f>IF(N387="základná",J387,0)</f>
        <v>0</v>
      </c>
      <c r="BF387" s="199">
        <f>IF(N387="znížená",J387,0)</f>
        <v>0</v>
      </c>
      <c r="BG387" s="199">
        <f>IF(N387="zákl. prenesená",J387,0)</f>
        <v>0</v>
      </c>
      <c r="BH387" s="199">
        <f>IF(N387="zníž. prenesená",J387,0)</f>
        <v>0</v>
      </c>
      <c r="BI387" s="199">
        <f>IF(N387="nulová",J387,0)</f>
        <v>0</v>
      </c>
      <c r="BJ387" s="15" t="s">
        <v>87</v>
      </c>
      <c r="BK387" s="199">
        <f>ROUND(I387*H387,2)</f>
        <v>0</v>
      </c>
      <c r="BL387" s="15" t="s">
        <v>372</v>
      </c>
      <c r="BM387" s="198" t="s">
        <v>5603</v>
      </c>
    </row>
    <row r="388" s="2" customFormat="1" ht="24.15" customHeight="1">
      <c r="A388" s="34"/>
      <c r="B388" s="185"/>
      <c r="C388" s="186" t="s">
        <v>5604</v>
      </c>
      <c r="D388" s="186" t="s">
        <v>319</v>
      </c>
      <c r="E388" s="187" t="s">
        <v>5605</v>
      </c>
      <c r="F388" s="188" t="s">
        <v>5606</v>
      </c>
      <c r="G388" s="189" t="s">
        <v>375</v>
      </c>
      <c r="H388" s="190">
        <v>95.025000000000006</v>
      </c>
      <c r="I388" s="191"/>
      <c r="J388" s="192">
        <f>ROUND(I388*H388,2)</f>
        <v>0</v>
      </c>
      <c r="K388" s="193"/>
      <c r="L388" s="35"/>
      <c r="M388" s="194" t="s">
        <v>1</v>
      </c>
      <c r="N388" s="195" t="s">
        <v>41</v>
      </c>
      <c r="O388" s="78"/>
      <c r="P388" s="196">
        <f>O388*H388</f>
        <v>0</v>
      </c>
      <c r="Q388" s="196">
        <v>0.00040000000000000002</v>
      </c>
      <c r="R388" s="196">
        <f>Q388*H388</f>
        <v>0.038010000000000002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372</v>
      </c>
      <c r="AT388" s="198" t="s">
        <v>319</v>
      </c>
      <c r="AU388" s="198" t="s">
        <v>87</v>
      </c>
      <c r="AY388" s="15" t="s">
        <v>317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372</v>
      </c>
      <c r="BM388" s="198" t="s">
        <v>5607</v>
      </c>
    </row>
    <row r="389" s="2" customFormat="1" ht="24.15" customHeight="1">
      <c r="A389" s="34"/>
      <c r="B389" s="185"/>
      <c r="C389" s="186" t="s">
        <v>5608</v>
      </c>
      <c r="D389" s="186" t="s">
        <v>319</v>
      </c>
      <c r="E389" s="187" t="s">
        <v>4712</v>
      </c>
      <c r="F389" s="188" t="s">
        <v>4713</v>
      </c>
      <c r="G389" s="189" t="s">
        <v>375</v>
      </c>
      <c r="H389" s="190">
        <v>133.87000000000001</v>
      </c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0.00040000000000000002</v>
      </c>
      <c r="R389" s="196">
        <f>Q389*H389</f>
        <v>0.053548000000000005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372</v>
      </c>
      <c r="AT389" s="198" t="s">
        <v>319</v>
      </c>
      <c r="AU389" s="198" t="s">
        <v>87</v>
      </c>
      <c r="AY389" s="15" t="s">
        <v>317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372</v>
      </c>
      <c r="BM389" s="198" t="s">
        <v>5609</v>
      </c>
    </row>
    <row r="390" s="12" customFormat="1" ht="22.8" customHeight="1">
      <c r="A390" s="12"/>
      <c r="B390" s="172"/>
      <c r="C390" s="12"/>
      <c r="D390" s="173" t="s">
        <v>74</v>
      </c>
      <c r="E390" s="183" t="s">
        <v>1390</v>
      </c>
      <c r="F390" s="183" t="s">
        <v>4715</v>
      </c>
      <c r="G390" s="12"/>
      <c r="H390" s="12"/>
      <c r="I390" s="175"/>
      <c r="J390" s="184">
        <f>BK390</f>
        <v>0</v>
      </c>
      <c r="K390" s="12"/>
      <c r="L390" s="172"/>
      <c r="M390" s="177"/>
      <c r="N390" s="178"/>
      <c r="O390" s="178"/>
      <c r="P390" s="179">
        <f>SUM(P391:P393)</f>
        <v>0</v>
      </c>
      <c r="Q390" s="178"/>
      <c r="R390" s="179">
        <f>SUM(R391:R393)</f>
        <v>0.049548450519999995</v>
      </c>
      <c r="S390" s="178"/>
      <c r="T390" s="180">
        <f>SUM(T391:T393)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173" t="s">
        <v>87</v>
      </c>
      <c r="AT390" s="181" t="s">
        <v>74</v>
      </c>
      <c r="AU390" s="181" t="s">
        <v>82</v>
      </c>
      <c r="AY390" s="173" t="s">
        <v>317</v>
      </c>
      <c r="BK390" s="182">
        <f>SUM(BK391:BK393)</f>
        <v>0</v>
      </c>
    </row>
    <row r="391" s="2" customFormat="1" ht="24.15" customHeight="1">
      <c r="A391" s="34"/>
      <c r="B391" s="185"/>
      <c r="C391" s="186" t="s">
        <v>5610</v>
      </c>
      <c r="D391" s="186" t="s">
        <v>319</v>
      </c>
      <c r="E391" s="187" t="s">
        <v>3447</v>
      </c>
      <c r="F391" s="188" t="s">
        <v>3448</v>
      </c>
      <c r="G391" s="189" t="s">
        <v>375</v>
      </c>
      <c r="H391" s="190">
        <v>235.59899999999999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0.00012999999999999999</v>
      </c>
      <c r="R391" s="196">
        <f>Q391*H391</f>
        <v>0.030627869999999995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372</v>
      </c>
      <c r="AT391" s="198" t="s">
        <v>319</v>
      </c>
      <c r="AU391" s="198" t="s">
        <v>87</v>
      </c>
      <c r="AY391" s="15" t="s">
        <v>317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372</v>
      </c>
      <c r="BM391" s="198" t="s">
        <v>5611</v>
      </c>
    </row>
    <row r="392" s="2" customFormat="1" ht="24.15" customHeight="1">
      <c r="A392" s="34"/>
      <c r="B392" s="185"/>
      <c r="C392" s="186" t="s">
        <v>5612</v>
      </c>
      <c r="D392" s="186" t="s">
        <v>319</v>
      </c>
      <c r="E392" s="187" t="s">
        <v>3451</v>
      </c>
      <c r="F392" s="188" t="s">
        <v>3452</v>
      </c>
      <c r="G392" s="189" t="s">
        <v>375</v>
      </c>
      <c r="H392" s="190">
        <v>235.79900000000001</v>
      </c>
      <c r="I392" s="191"/>
      <c r="J392" s="192">
        <f>ROUND(I392*H392,2)</f>
        <v>0</v>
      </c>
      <c r="K392" s="193"/>
      <c r="L392" s="35"/>
      <c r="M392" s="194" t="s">
        <v>1</v>
      </c>
      <c r="N392" s="195" t="s">
        <v>41</v>
      </c>
      <c r="O392" s="78"/>
      <c r="P392" s="196">
        <f>O392*H392</f>
        <v>0</v>
      </c>
      <c r="Q392" s="196">
        <v>3.4800000000000001E-06</v>
      </c>
      <c r="R392" s="196">
        <f>Q392*H392</f>
        <v>0.0008205805200000001</v>
      </c>
      <c r="S392" s="196">
        <v>0</v>
      </c>
      <c r="T392" s="197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372</v>
      </c>
      <c r="AT392" s="198" t="s">
        <v>319</v>
      </c>
      <c r="AU392" s="198" t="s">
        <v>87</v>
      </c>
      <c r="AY392" s="15" t="s">
        <v>317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372</v>
      </c>
      <c r="BM392" s="198" t="s">
        <v>5613</v>
      </c>
    </row>
    <row r="393" s="2" customFormat="1" ht="24.15" customHeight="1">
      <c r="A393" s="34"/>
      <c r="B393" s="185"/>
      <c r="C393" s="186" t="s">
        <v>5614</v>
      </c>
      <c r="D393" s="186" t="s">
        <v>319</v>
      </c>
      <c r="E393" s="187" t="s">
        <v>4725</v>
      </c>
      <c r="F393" s="188" t="s">
        <v>4726</v>
      </c>
      <c r="G393" s="189" t="s">
        <v>375</v>
      </c>
      <c r="H393" s="190">
        <v>90.5</v>
      </c>
      <c r="I393" s="191"/>
      <c r="J393" s="192">
        <f>ROUND(I393*H393,2)</f>
        <v>0</v>
      </c>
      <c r="K393" s="193"/>
      <c r="L393" s="35"/>
      <c r="M393" s="194" t="s">
        <v>1</v>
      </c>
      <c r="N393" s="195" t="s">
        <v>41</v>
      </c>
      <c r="O393" s="78"/>
      <c r="P393" s="196">
        <f>O393*H393</f>
        <v>0</v>
      </c>
      <c r="Q393" s="196">
        <v>0.00020000000000000001</v>
      </c>
      <c r="R393" s="196">
        <f>Q393*H393</f>
        <v>0.018100000000000002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372</v>
      </c>
      <c r="AT393" s="198" t="s">
        <v>319</v>
      </c>
      <c r="AU393" s="198" t="s">
        <v>87</v>
      </c>
      <c r="AY393" s="15" t="s">
        <v>317</v>
      </c>
      <c r="BE393" s="199">
        <f>IF(N393="základná",J393,0)</f>
        <v>0</v>
      </c>
      <c r="BF393" s="199">
        <f>IF(N393="znížená",J393,0)</f>
        <v>0</v>
      </c>
      <c r="BG393" s="199">
        <f>IF(N393="zákl. prenesená",J393,0)</f>
        <v>0</v>
      </c>
      <c r="BH393" s="199">
        <f>IF(N393="zníž. prenesená",J393,0)</f>
        <v>0</v>
      </c>
      <c r="BI393" s="199">
        <f>IF(N393="nulová",J393,0)</f>
        <v>0</v>
      </c>
      <c r="BJ393" s="15" t="s">
        <v>87</v>
      </c>
      <c r="BK393" s="199">
        <f>ROUND(I393*H393,2)</f>
        <v>0</v>
      </c>
      <c r="BL393" s="15" t="s">
        <v>372</v>
      </c>
      <c r="BM393" s="198" t="s">
        <v>5615</v>
      </c>
    </row>
    <row r="394" s="12" customFormat="1" ht="25.92" customHeight="1">
      <c r="A394" s="12"/>
      <c r="B394" s="172"/>
      <c r="C394" s="12"/>
      <c r="D394" s="173" t="s">
        <v>74</v>
      </c>
      <c r="E394" s="174" t="s">
        <v>5616</v>
      </c>
      <c r="F394" s="174" t="s">
        <v>890</v>
      </c>
      <c r="G394" s="12"/>
      <c r="H394" s="12"/>
      <c r="I394" s="175"/>
      <c r="J394" s="176">
        <f>BK394</f>
        <v>0</v>
      </c>
      <c r="K394" s="12"/>
      <c r="L394" s="172"/>
      <c r="M394" s="177"/>
      <c r="N394" s="178"/>
      <c r="O394" s="178"/>
      <c r="P394" s="179">
        <f>SUM(P395:P399)</f>
        <v>0</v>
      </c>
      <c r="Q394" s="178"/>
      <c r="R394" s="179">
        <f>SUM(R395:R399)</f>
        <v>0</v>
      </c>
      <c r="S394" s="178"/>
      <c r="T394" s="180">
        <f>SUM(T395:T399)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73" t="s">
        <v>259</v>
      </c>
      <c r="AT394" s="181" t="s">
        <v>74</v>
      </c>
      <c r="AU394" s="181" t="s">
        <v>75</v>
      </c>
      <c r="AY394" s="173" t="s">
        <v>317</v>
      </c>
      <c r="BK394" s="182">
        <f>SUM(BK395:BK399)</f>
        <v>0</v>
      </c>
    </row>
    <row r="395" s="2" customFormat="1" ht="16.5" customHeight="1">
      <c r="A395" s="34"/>
      <c r="B395" s="185"/>
      <c r="C395" s="186" t="s">
        <v>5617</v>
      </c>
      <c r="D395" s="186" t="s">
        <v>319</v>
      </c>
      <c r="E395" s="187" t="s">
        <v>892</v>
      </c>
      <c r="F395" s="188" t="s">
        <v>893</v>
      </c>
      <c r="G395" s="189" t="s">
        <v>433</v>
      </c>
      <c r="H395" s="190">
        <v>2</v>
      </c>
      <c r="I395" s="191"/>
      <c r="J395" s="192">
        <f>ROUND(I395*H395,2)</f>
        <v>0</v>
      </c>
      <c r="K395" s="193"/>
      <c r="L395" s="35"/>
      <c r="M395" s="194" t="s">
        <v>1</v>
      </c>
      <c r="N395" s="195" t="s">
        <v>41</v>
      </c>
      <c r="O395" s="78"/>
      <c r="P395" s="196">
        <f>O395*H395</f>
        <v>0</v>
      </c>
      <c r="Q395" s="196">
        <v>0</v>
      </c>
      <c r="R395" s="196">
        <f>Q395*H395</f>
        <v>0</v>
      </c>
      <c r="S395" s="196">
        <v>0</v>
      </c>
      <c r="T395" s="197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8" t="s">
        <v>894</v>
      </c>
      <c r="AT395" s="198" t="s">
        <v>319</v>
      </c>
      <c r="AU395" s="198" t="s">
        <v>82</v>
      </c>
      <c r="AY395" s="15" t="s">
        <v>317</v>
      </c>
      <c r="BE395" s="199">
        <f>IF(N395="základná",J395,0)</f>
        <v>0</v>
      </c>
      <c r="BF395" s="199">
        <f>IF(N395="znížená",J395,0)</f>
        <v>0</v>
      </c>
      <c r="BG395" s="199">
        <f>IF(N395="zákl. prenesená",J395,0)</f>
        <v>0</v>
      </c>
      <c r="BH395" s="199">
        <f>IF(N395="zníž. prenesená",J395,0)</f>
        <v>0</v>
      </c>
      <c r="BI395" s="199">
        <f>IF(N395="nulová",J395,0)</f>
        <v>0</v>
      </c>
      <c r="BJ395" s="15" t="s">
        <v>87</v>
      </c>
      <c r="BK395" s="199">
        <f>ROUND(I395*H395,2)</f>
        <v>0</v>
      </c>
      <c r="BL395" s="15" t="s">
        <v>894</v>
      </c>
      <c r="BM395" s="198" t="s">
        <v>5618</v>
      </c>
    </row>
    <row r="396" s="2" customFormat="1" ht="24.9" customHeight="1">
      <c r="A396" s="34"/>
      <c r="B396" s="185"/>
      <c r="C396" s="186" t="s">
        <v>5619</v>
      </c>
      <c r="D396" s="186" t="s">
        <v>319</v>
      </c>
      <c r="E396" s="187" t="s">
        <v>5620</v>
      </c>
      <c r="F396" s="188" t="s">
        <v>5621</v>
      </c>
      <c r="G396" s="189" t="s">
        <v>433</v>
      </c>
      <c r="H396" s="190">
        <v>13</v>
      </c>
      <c r="I396" s="191"/>
      <c r="J396" s="192">
        <f>ROUND(I396*H396,2)</f>
        <v>0</v>
      </c>
      <c r="K396" s="193"/>
      <c r="L396" s="35"/>
      <c r="M396" s="194" t="s">
        <v>1</v>
      </c>
      <c r="N396" s="195" t="s">
        <v>41</v>
      </c>
      <c r="O396" s="78"/>
      <c r="P396" s="196">
        <f>O396*H396</f>
        <v>0</v>
      </c>
      <c r="Q396" s="196">
        <v>0</v>
      </c>
      <c r="R396" s="196">
        <f>Q396*H396</f>
        <v>0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259</v>
      </c>
      <c r="AT396" s="198" t="s">
        <v>319</v>
      </c>
      <c r="AU396" s="198" t="s">
        <v>82</v>
      </c>
      <c r="AY396" s="15" t="s">
        <v>317</v>
      </c>
      <c r="BE396" s="199">
        <f>IF(N396="základná",J396,0)</f>
        <v>0</v>
      </c>
      <c r="BF396" s="199">
        <f>IF(N396="znížená",J396,0)</f>
        <v>0</v>
      </c>
      <c r="BG396" s="199">
        <f>IF(N396="zákl. prenesená",J396,0)</f>
        <v>0</v>
      </c>
      <c r="BH396" s="199">
        <f>IF(N396="zníž. prenesená",J396,0)</f>
        <v>0</v>
      </c>
      <c r="BI396" s="199">
        <f>IF(N396="nulová",J396,0)</f>
        <v>0</v>
      </c>
      <c r="BJ396" s="15" t="s">
        <v>87</v>
      </c>
      <c r="BK396" s="199">
        <f>ROUND(I396*H396,2)</f>
        <v>0</v>
      </c>
      <c r="BL396" s="15" t="s">
        <v>259</v>
      </c>
      <c r="BM396" s="198" t="s">
        <v>5622</v>
      </c>
    </row>
    <row r="397" s="2" customFormat="1" ht="24.9" customHeight="1">
      <c r="A397" s="34"/>
      <c r="B397" s="185"/>
      <c r="C397" s="186" t="s">
        <v>5623</v>
      </c>
      <c r="D397" s="186" t="s">
        <v>319</v>
      </c>
      <c r="E397" s="187" t="s">
        <v>5624</v>
      </c>
      <c r="F397" s="188" t="s">
        <v>5625</v>
      </c>
      <c r="G397" s="189" t="s">
        <v>433</v>
      </c>
      <c r="H397" s="190">
        <v>13</v>
      </c>
      <c r="I397" s="191"/>
      <c r="J397" s="192">
        <f>ROUND(I397*H397,2)</f>
        <v>0</v>
      </c>
      <c r="K397" s="193"/>
      <c r="L397" s="35"/>
      <c r="M397" s="194" t="s">
        <v>1</v>
      </c>
      <c r="N397" s="195" t="s">
        <v>41</v>
      </c>
      <c r="O397" s="78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259</v>
      </c>
      <c r="AT397" s="198" t="s">
        <v>319</v>
      </c>
      <c r="AU397" s="198" t="s">
        <v>82</v>
      </c>
      <c r="AY397" s="15" t="s">
        <v>317</v>
      </c>
      <c r="BE397" s="199">
        <f>IF(N397="základná",J397,0)</f>
        <v>0</v>
      </c>
      <c r="BF397" s="199">
        <f>IF(N397="znížená",J397,0)</f>
        <v>0</v>
      </c>
      <c r="BG397" s="199">
        <f>IF(N397="zákl. prenesená",J397,0)</f>
        <v>0</v>
      </c>
      <c r="BH397" s="199">
        <f>IF(N397="zníž. prenesená",J397,0)</f>
        <v>0</v>
      </c>
      <c r="BI397" s="199">
        <f>IF(N397="nulová",J397,0)</f>
        <v>0</v>
      </c>
      <c r="BJ397" s="15" t="s">
        <v>87</v>
      </c>
      <c r="BK397" s="199">
        <f>ROUND(I397*H397,2)</f>
        <v>0</v>
      </c>
      <c r="BL397" s="15" t="s">
        <v>259</v>
      </c>
      <c r="BM397" s="198" t="s">
        <v>5626</v>
      </c>
    </row>
    <row r="398" s="2" customFormat="1" ht="24.9" customHeight="1">
      <c r="A398" s="34"/>
      <c r="B398" s="185"/>
      <c r="C398" s="186" t="s">
        <v>5627</v>
      </c>
      <c r="D398" s="186" t="s">
        <v>319</v>
      </c>
      <c r="E398" s="187" t="s">
        <v>5628</v>
      </c>
      <c r="F398" s="188" t="s">
        <v>5629</v>
      </c>
      <c r="G398" s="189" t="s">
        <v>433</v>
      </c>
      <c r="H398" s="190">
        <v>3</v>
      </c>
      <c r="I398" s="191"/>
      <c r="J398" s="192">
        <f>ROUND(I398*H398,2)</f>
        <v>0</v>
      </c>
      <c r="K398" s="193"/>
      <c r="L398" s="35"/>
      <c r="M398" s="194" t="s">
        <v>1</v>
      </c>
      <c r="N398" s="195" t="s">
        <v>41</v>
      </c>
      <c r="O398" s="78"/>
      <c r="P398" s="196">
        <f>O398*H398</f>
        <v>0</v>
      </c>
      <c r="Q398" s="196">
        <v>0</v>
      </c>
      <c r="R398" s="196">
        <f>Q398*H398</f>
        <v>0</v>
      </c>
      <c r="S398" s="196">
        <v>0</v>
      </c>
      <c r="T398" s="197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8" t="s">
        <v>259</v>
      </c>
      <c r="AT398" s="198" t="s">
        <v>319</v>
      </c>
      <c r="AU398" s="198" t="s">
        <v>82</v>
      </c>
      <c r="AY398" s="15" t="s">
        <v>317</v>
      </c>
      <c r="BE398" s="199">
        <f>IF(N398="základná",J398,0)</f>
        <v>0</v>
      </c>
      <c r="BF398" s="199">
        <f>IF(N398="znížená",J398,0)</f>
        <v>0</v>
      </c>
      <c r="BG398" s="199">
        <f>IF(N398="zákl. prenesená",J398,0)</f>
        <v>0</v>
      </c>
      <c r="BH398" s="199">
        <f>IF(N398="zníž. prenesená",J398,0)</f>
        <v>0</v>
      </c>
      <c r="BI398" s="199">
        <f>IF(N398="nulová",J398,0)</f>
        <v>0</v>
      </c>
      <c r="BJ398" s="15" t="s">
        <v>87</v>
      </c>
      <c r="BK398" s="199">
        <f>ROUND(I398*H398,2)</f>
        <v>0</v>
      </c>
      <c r="BL398" s="15" t="s">
        <v>259</v>
      </c>
      <c r="BM398" s="198" t="s">
        <v>5630</v>
      </c>
    </row>
    <row r="399" s="2" customFormat="1" ht="24.9" customHeight="1">
      <c r="A399" s="34"/>
      <c r="B399" s="185"/>
      <c r="C399" s="186" t="s">
        <v>5631</v>
      </c>
      <c r="D399" s="186" t="s">
        <v>319</v>
      </c>
      <c r="E399" s="187" t="s">
        <v>5632</v>
      </c>
      <c r="F399" s="188" t="s">
        <v>5633</v>
      </c>
      <c r="G399" s="189" t="s">
        <v>433</v>
      </c>
      <c r="H399" s="190">
        <v>10</v>
      </c>
      <c r="I399" s="191"/>
      <c r="J399" s="192">
        <f>ROUND(I399*H399,2)</f>
        <v>0</v>
      </c>
      <c r="K399" s="193"/>
      <c r="L399" s="35"/>
      <c r="M399" s="211" t="s">
        <v>1</v>
      </c>
      <c r="N399" s="212" t="s">
        <v>41</v>
      </c>
      <c r="O399" s="213"/>
      <c r="P399" s="214">
        <f>O399*H399</f>
        <v>0</v>
      </c>
      <c r="Q399" s="214">
        <v>0</v>
      </c>
      <c r="R399" s="214">
        <f>Q399*H399</f>
        <v>0</v>
      </c>
      <c r="S399" s="214">
        <v>0</v>
      </c>
      <c r="T399" s="215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8" t="s">
        <v>259</v>
      </c>
      <c r="AT399" s="198" t="s">
        <v>319</v>
      </c>
      <c r="AU399" s="198" t="s">
        <v>82</v>
      </c>
      <c r="AY399" s="15" t="s">
        <v>317</v>
      </c>
      <c r="BE399" s="199">
        <f>IF(N399="základná",J399,0)</f>
        <v>0</v>
      </c>
      <c r="BF399" s="199">
        <f>IF(N399="znížená",J399,0)</f>
        <v>0</v>
      </c>
      <c r="BG399" s="199">
        <f>IF(N399="zákl. prenesená",J399,0)</f>
        <v>0</v>
      </c>
      <c r="BH399" s="199">
        <f>IF(N399="zníž. prenesená",J399,0)</f>
        <v>0</v>
      </c>
      <c r="BI399" s="199">
        <f>IF(N399="nulová",J399,0)</f>
        <v>0</v>
      </c>
      <c r="BJ399" s="15" t="s">
        <v>87</v>
      </c>
      <c r="BK399" s="199">
        <f>ROUND(I399*H399,2)</f>
        <v>0</v>
      </c>
      <c r="BL399" s="15" t="s">
        <v>259</v>
      </c>
      <c r="BM399" s="198" t="s">
        <v>5634</v>
      </c>
    </row>
    <row r="400" s="2" customFormat="1" ht="6.96" customHeight="1">
      <c r="A400" s="34"/>
      <c r="B400" s="61"/>
      <c r="C400" s="62"/>
      <c r="D400" s="62"/>
      <c r="E400" s="62"/>
      <c r="F400" s="62"/>
      <c r="G400" s="62"/>
      <c r="H400" s="62"/>
      <c r="I400" s="62"/>
      <c r="J400" s="62"/>
      <c r="K400" s="62"/>
      <c r="L400" s="35"/>
      <c r="M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</row>
  </sheetData>
  <autoFilter ref="C149:K39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6:H136"/>
    <mergeCell ref="E140:H140"/>
    <mergeCell ref="E138:H138"/>
    <mergeCell ref="E142:H14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5635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ROUND((SUM(BE129:BE166)),  2)</f>
        <v>0</v>
      </c>
      <c r="G37" s="138"/>
      <c r="H37" s="138"/>
      <c r="I37" s="139">
        <v>0.20000000000000001</v>
      </c>
      <c r="J37" s="137">
        <f>ROUND(((SUM(BE129:BE166))*I37),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ROUND((SUM(BF129:BF166)),  2)</f>
        <v>0</v>
      </c>
      <c r="G38" s="138"/>
      <c r="H38" s="138"/>
      <c r="I38" s="139">
        <v>0.20000000000000001</v>
      </c>
      <c r="J38" s="137">
        <f>ROUND(((SUM(BF129:BF166))*I38),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5636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5637</v>
      </c>
      <c r="E103" s="159"/>
      <c r="F103" s="159"/>
      <c r="G103" s="159"/>
      <c r="H103" s="159"/>
      <c r="I103" s="159"/>
      <c r="J103" s="160">
        <f>J134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5638</v>
      </c>
      <c r="E104" s="159"/>
      <c r="F104" s="159"/>
      <c r="G104" s="159"/>
      <c r="H104" s="159"/>
      <c r="I104" s="159"/>
      <c r="J104" s="160">
        <f>J138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3732</v>
      </c>
      <c r="E105" s="159"/>
      <c r="F105" s="159"/>
      <c r="G105" s="159"/>
      <c r="H105" s="159"/>
      <c r="I105" s="159"/>
      <c r="J105" s="160">
        <f>J147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4177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5296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SO-5.1.2_ELE - Elektroinštalácia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353</v>
      </c>
      <c r="F130" s="174" t="s">
        <v>474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P131+P134+P138+P147</f>
        <v>0</v>
      </c>
      <c r="Q130" s="178"/>
      <c r="R130" s="179">
        <f>R131+R134+R138+R147</f>
        <v>0</v>
      </c>
      <c r="S130" s="178"/>
      <c r="T130" s="180">
        <f>T131+T134+T138+T147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92</v>
      </c>
      <c r="AT130" s="181" t="s">
        <v>74</v>
      </c>
      <c r="AU130" s="181" t="s">
        <v>75</v>
      </c>
      <c r="AY130" s="173" t="s">
        <v>317</v>
      </c>
      <c r="BK130" s="182">
        <f>BK131+BK134+BK138+BK147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546</v>
      </c>
      <c r="F131" s="183" t="s">
        <v>4822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SUM(P132:P133)</f>
        <v>0</v>
      </c>
      <c r="Q131" s="178"/>
      <c r="R131" s="179">
        <f>SUM(R132:R133)</f>
        <v>0</v>
      </c>
      <c r="S131" s="178"/>
      <c r="T131" s="180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SUM(BK132:BK133)</f>
        <v>0</v>
      </c>
    </row>
    <row r="132" s="2" customFormat="1" ht="37.8" customHeight="1">
      <c r="A132" s="34"/>
      <c r="B132" s="185"/>
      <c r="C132" s="186" t="s">
        <v>82</v>
      </c>
      <c r="D132" s="186" t="s">
        <v>319</v>
      </c>
      <c r="E132" s="187" t="s">
        <v>4823</v>
      </c>
      <c r="F132" s="188" t="s">
        <v>4824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5639</v>
      </c>
    </row>
    <row r="133" s="2" customFormat="1" ht="16.5" customHeight="1">
      <c r="A133" s="34"/>
      <c r="B133" s="185"/>
      <c r="C133" s="186" t="s">
        <v>87</v>
      </c>
      <c r="D133" s="186" t="s">
        <v>319</v>
      </c>
      <c r="E133" s="187" t="s">
        <v>4859</v>
      </c>
      <c r="F133" s="188" t="s">
        <v>4860</v>
      </c>
      <c r="G133" s="189" t="s">
        <v>452</v>
      </c>
      <c r="H133" s="190">
        <v>70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5640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601</v>
      </c>
      <c r="F134" s="183" t="s">
        <v>3582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SUM(P135:P137)</f>
        <v>0</v>
      </c>
      <c r="Q134" s="178"/>
      <c r="R134" s="179">
        <f>SUM(R135:R137)</f>
        <v>0</v>
      </c>
      <c r="S134" s="178"/>
      <c r="T134" s="180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SUM(BK135:BK137)</f>
        <v>0</v>
      </c>
    </row>
    <row r="135" s="2" customFormat="1" ht="16.5" customHeight="1">
      <c r="A135" s="34"/>
      <c r="B135" s="185"/>
      <c r="C135" s="186" t="s">
        <v>92</v>
      </c>
      <c r="D135" s="186" t="s">
        <v>319</v>
      </c>
      <c r="E135" s="187" t="s">
        <v>4863</v>
      </c>
      <c r="F135" s="188" t="s">
        <v>5641</v>
      </c>
      <c r="G135" s="189" t="s">
        <v>433</v>
      </c>
      <c r="H135" s="190">
        <v>12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5642</v>
      </c>
    </row>
    <row r="136" s="2" customFormat="1" ht="16.5" customHeight="1">
      <c r="A136" s="34"/>
      <c r="B136" s="185"/>
      <c r="C136" s="186" t="s">
        <v>259</v>
      </c>
      <c r="D136" s="186" t="s">
        <v>319</v>
      </c>
      <c r="E136" s="187" t="s">
        <v>4869</v>
      </c>
      <c r="F136" s="188" t="s">
        <v>5643</v>
      </c>
      <c r="G136" s="189" t="s">
        <v>433</v>
      </c>
      <c r="H136" s="190">
        <v>18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5644</v>
      </c>
    </row>
    <row r="137" s="2" customFormat="1" ht="16.5" customHeight="1">
      <c r="A137" s="34"/>
      <c r="B137" s="185"/>
      <c r="C137" s="186" t="s">
        <v>262</v>
      </c>
      <c r="D137" s="186" t="s">
        <v>319</v>
      </c>
      <c r="E137" s="187" t="s">
        <v>4872</v>
      </c>
      <c r="F137" s="188" t="s">
        <v>3590</v>
      </c>
      <c r="G137" s="189" t="s">
        <v>433</v>
      </c>
      <c r="H137" s="190">
        <v>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5645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1271</v>
      </c>
      <c r="F138" s="183" t="s">
        <v>3592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SUM(P139:P146)</f>
        <v>0</v>
      </c>
      <c r="Q138" s="178"/>
      <c r="R138" s="179">
        <f>SUM(R139:R146)</f>
        <v>0</v>
      </c>
      <c r="S138" s="178"/>
      <c r="T138" s="180">
        <f>SUM(T139:T146)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317</v>
      </c>
      <c r="BK138" s="182">
        <f>SUM(BK139:BK146)</f>
        <v>0</v>
      </c>
    </row>
    <row r="139" s="2" customFormat="1" ht="16.5" customHeight="1">
      <c r="A139" s="34"/>
      <c r="B139" s="185"/>
      <c r="C139" s="186" t="s">
        <v>265</v>
      </c>
      <c r="D139" s="186" t="s">
        <v>319</v>
      </c>
      <c r="E139" s="187" t="s">
        <v>4875</v>
      </c>
      <c r="F139" s="188" t="s">
        <v>3594</v>
      </c>
      <c r="G139" s="189" t="s">
        <v>599</v>
      </c>
      <c r="H139" s="190">
        <v>16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5646</v>
      </c>
    </row>
    <row r="140" s="2" customFormat="1" ht="16.5" customHeight="1">
      <c r="A140" s="34"/>
      <c r="B140" s="185"/>
      <c r="C140" s="186" t="s">
        <v>268</v>
      </c>
      <c r="D140" s="186" t="s">
        <v>319</v>
      </c>
      <c r="E140" s="187" t="s">
        <v>4877</v>
      </c>
      <c r="F140" s="188" t="s">
        <v>3597</v>
      </c>
      <c r="G140" s="189" t="s">
        <v>599</v>
      </c>
      <c r="H140" s="190">
        <v>16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5647</v>
      </c>
    </row>
    <row r="141" s="2" customFormat="1" ht="16.5" customHeight="1">
      <c r="A141" s="34"/>
      <c r="B141" s="185"/>
      <c r="C141" s="186" t="s">
        <v>271</v>
      </c>
      <c r="D141" s="186" t="s">
        <v>319</v>
      </c>
      <c r="E141" s="187" t="s">
        <v>4879</v>
      </c>
      <c r="F141" s="188" t="s">
        <v>3600</v>
      </c>
      <c r="G141" s="189" t="s">
        <v>440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5648</v>
      </c>
    </row>
    <row r="142" s="2" customFormat="1" ht="21.75" customHeight="1">
      <c r="A142" s="34"/>
      <c r="B142" s="185"/>
      <c r="C142" s="186" t="s">
        <v>274</v>
      </c>
      <c r="D142" s="186" t="s">
        <v>319</v>
      </c>
      <c r="E142" s="187" t="s">
        <v>4884</v>
      </c>
      <c r="F142" s="188" t="s">
        <v>3606</v>
      </c>
      <c r="G142" s="189" t="s">
        <v>599</v>
      </c>
      <c r="H142" s="190">
        <v>80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5649</v>
      </c>
    </row>
    <row r="143" s="2" customFormat="1" ht="16.5" customHeight="1">
      <c r="A143" s="34"/>
      <c r="B143" s="185"/>
      <c r="C143" s="186" t="s">
        <v>277</v>
      </c>
      <c r="D143" s="186" t="s">
        <v>319</v>
      </c>
      <c r="E143" s="187" t="s">
        <v>4886</v>
      </c>
      <c r="F143" s="188" t="s">
        <v>3609</v>
      </c>
      <c r="G143" s="189" t="s">
        <v>440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5650</v>
      </c>
    </row>
    <row r="144" s="2" customFormat="1" ht="37.8" customHeight="1">
      <c r="A144" s="34"/>
      <c r="B144" s="185"/>
      <c r="C144" s="186" t="s">
        <v>280</v>
      </c>
      <c r="D144" s="186" t="s">
        <v>319</v>
      </c>
      <c r="E144" s="187" t="s">
        <v>4890</v>
      </c>
      <c r="F144" s="188" t="s">
        <v>3615</v>
      </c>
      <c r="G144" s="189" t="s">
        <v>440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5651</v>
      </c>
    </row>
    <row r="145" s="2" customFormat="1" ht="24.15" customHeight="1">
      <c r="A145" s="34"/>
      <c r="B145" s="185"/>
      <c r="C145" s="186" t="s">
        <v>358</v>
      </c>
      <c r="D145" s="186" t="s">
        <v>319</v>
      </c>
      <c r="E145" s="187" t="s">
        <v>5652</v>
      </c>
      <c r="F145" s="188" t="s">
        <v>4882</v>
      </c>
      <c r="G145" s="189" t="s">
        <v>652</v>
      </c>
      <c r="H145" s="223"/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5653</v>
      </c>
    </row>
    <row r="146" s="2" customFormat="1" ht="24.15" customHeight="1">
      <c r="A146" s="34"/>
      <c r="B146" s="185"/>
      <c r="C146" s="186" t="s">
        <v>362</v>
      </c>
      <c r="D146" s="186" t="s">
        <v>319</v>
      </c>
      <c r="E146" s="187" t="s">
        <v>5654</v>
      </c>
      <c r="F146" s="188" t="s">
        <v>3612</v>
      </c>
      <c r="G146" s="189" t="s">
        <v>440</v>
      </c>
      <c r="H146" s="190">
        <v>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5655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475</v>
      </c>
      <c r="F147" s="183" t="s">
        <v>3733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SUM(P148:P166)</f>
        <v>0</v>
      </c>
      <c r="Q147" s="178"/>
      <c r="R147" s="179">
        <f>SUM(R148:R166)</f>
        <v>0</v>
      </c>
      <c r="S147" s="178"/>
      <c r="T147" s="180">
        <f>SUM(T148:T166)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92</v>
      </c>
      <c r="AT147" s="181" t="s">
        <v>74</v>
      </c>
      <c r="AU147" s="181" t="s">
        <v>82</v>
      </c>
      <c r="AY147" s="173" t="s">
        <v>317</v>
      </c>
      <c r="BK147" s="182">
        <f>SUM(BK148:BK166)</f>
        <v>0</v>
      </c>
    </row>
    <row r="148" s="2" customFormat="1" ht="21.75" customHeight="1">
      <c r="A148" s="34"/>
      <c r="B148" s="185"/>
      <c r="C148" s="186" t="s">
        <v>364</v>
      </c>
      <c r="D148" s="186" t="s">
        <v>319</v>
      </c>
      <c r="E148" s="187" t="s">
        <v>4746</v>
      </c>
      <c r="F148" s="188" t="s">
        <v>3482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453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453</v>
      </c>
      <c r="BM148" s="198" t="s">
        <v>5656</v>
      </c>
    </row>
    <row r="149" s="2" customFormat="1" ht="16.5" customHeight="1">
      <c r="A149" s="34"/>
      <c r="B149" s="185"/>
      <c r="C149" s="186" t="s">
        <v>368</v>
      </c>
      <c r="D149" s="186" t="s">
        <v>319</v>
      </c>
      <c r="E149" s="187" t="s">
        <v>4750</v>
      </c>
      <c r="F149" s="188" t="s">
        <v>3530</v>
      </c>
      <c r="G149" s="189" t="s">
        <v>433</v>
      </c>
      <c r="H149" s="190">
        <v>8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453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453</v>
      </c>
      <c r="BM149" s="198" t="s">
        <v>5657</v>
      </c>
    </row>
    <row r="150" s="2" customFormat="1" ht="16.5" customHeight="1">
      <c r="A150" s="34"/>
      <c r="B150" s="185"/>
      <c r="C150" s="186" t="s">
        <v>372</v>
      </c>
      <c r="D150" s="186" t="s">
        <v>319</v>
      </c>
      <c r="E150" s="187" t="s">
        <v>4755</v>
      </c>
      <c r="F150" s="188" t="s">
        <v>3533</v>
      </c>
      <c r="G150" s="189" t="s">
        <v>433</v>
      </c>
      <c r="H150" s="190">
        <v>10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453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453</v>
      </c>
      <c r="BM150" s="198" t="s">
        <v>5658</v>
      </c>
    </row>
    <row r="151" s="2" customFormat="1" ht="16.5" customHeight="1">
      <c r="A151" s="34"/>
      <c r="B151" s="185"/>
      <c r="C151" s="186" t="s">
        <v>377</v>
      </c>
      <c r="D151" s="186" t="s">
        <v>319</v>
      </c>
      <c r="E151" s="187" t="s">
        <v>4757</v>
      </c>
      <c r="F151" s="188" t="s">
        <v>3536</v>
      </c>
      <c r="G151" s="189" t="s">
        <v>433</v>
      </c>
      <c r="H151" s="190">
        <v>15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453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453</v>
      </c>
      <c r="BM151" s="198" t="s">
        <v>5659</v>
      </c>
    </row>
    <row r="152" s="2" customFormat="1" ht="16.5" customHeight="1">
      <c r="A152" s="34"/>
      <c r="B152" s="185"/>
      <c r="C152" s="186" t="s">
        <v>383</v>
      </c>
      <c r="D152" s="186" t="s">
        <v>319</v>
      </c>
      <c r="E152" s="187" t="s">
        <v>4759</v>
      </c>
      <c r="F152" s="188" t="s">
        <v>4760</v>
      </c>
      <c r="G152" s="189" t="s">
        <v>433</v>
      </c>
      <c r="H152" s="190">
        <v>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453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453</v>
      </c>
      <c r="BM152" s="198" t="s">
        <v>5660</v>
      </c>
    </row>
    <row r="153" s="2" customFormat="1" ht="16.5" customHeight="1">
      <c r="A153" s="34"/>
      <c r="B153" s="185"/>
      <c r="C153" s="186" t="s">
        <v>385</v>
      </c>
      <c r="D153" s="186" t="s">
        <v>319</v>
      </c>
      <c r="E153" s="187" t="s">
        <v>4767</v>
      </c>
      <c r="F153" s="188" t="s">
        <v>3542</v>
      </c>
      <c r="G153" s="189" t="s">
        <v>452</v>
      </c>
      <c r="H153" s="190">
        <v>50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453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453</v>
      </c>
      <c r="BM153" s="198" t="s">
        <v>5661</v>
      </c>
    </row>
    <row r="154" s="2" customFormat="1" ht="16.5" customHeight="1">
      <c r="A154" s="34"/>
      <c r="B154" s="185"/>
      <c r="C154" s="186" t="s">
        <v>7</v>
      </c>
      <c r="D154" s="186" t="s">
        <v>319</v>
      </c>
      <c r="E154" s="187" t="s">
        <v>4769</v>
      </c>
      <c r="F154" s="188" t="s">
        <v>3485</v>
      </c>
      <c r="G154" s="189" t="s">
        <v>452</v>
      </c>
      <c r="H154" s="190">
        <v>150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453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5662</v>
      </c>
    </row>
    <row r="155" s="2" customFormat="1" ht="16.5" customHeight="1">
      <c r="A155" s="34"/>
      <c r="B155" s="185"/>
      <c r="C155" s="186" t="s">
        <v>388</v>
      </c>
      <c r="D155" s="186" t="s">
        <v>319</v>
      </c>
      <c r="E155" s="187" t="s">
        <v>4771</v>
      </c>
      <c r="F155" s="188" t="s">
        <v>3488</v>
      </c>
      <c r="G155" s="189" t="s">
        <v>452</v>
      </c>
      <c r="H155" s="190">
        <v>130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453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453</v>
      </c>
      <c r="BM155" s="198" t="s">
        <v>5663</v>
      </c>
    </row>
    <row r="156" s="2" customFormat="1" ht="16.5" customHeight="1">
      <c r="A156" s="34"/>
      <c r="B156" s="185"/>
      <c r="C156" s="186" t="s">
        <v>392</v>
      </c>
      <c r="D156" s="186" t="s">
        <v>319</v>
      </c>
      <c r="E156" s="187" t="s">
        <v>4773</v>
      </c>
      <c r="F156" s="188" t="s">
        <v>4774</v>
      </c>
      <c r="G156" s="189" t="s">
        <v>452</v>
      </c>
      <c r="H156" s="190">
        <v>80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453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453</v>
      </c>
      <c r="BM156" s="198" t="s">
        <v>5664</v>
      </c>
    </row>
    <row r="157" s="2" customFormat="1" ht="16.5" customHeight="1">
      <c r="A157" s="34"/>
      <c r="B157" s="185"/>
      <c r="C157" s="186" t="s">
        <v>396</v>
      </c>
      <c r="D157" s="186" t="s">
        <v>319</v>
      </c>
      <c r="E157" s="187" t="s">
        <v>4779</v>
      </c>
      <c r="F157" s="188" t="s">
        <v>3494</v>
      </c>
      <c r="G157" s="189" t="s">
        <v>452</v>
      </c>
      <c r="H157" s="190">
        <v>100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453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453</v>
      </c>
      <c r="BM157" s="198" t="s">
        <v>5665</v>
      </c>
    </row>
    <row r="158" s="2" customFormat="1" ht="16.5" customHeight="1">
      <c r="A158" s="34"/>
      <c r="B158" s="185"/>
      <c r="C158" s="186" t="s">
        <v>398</v>
      </c>
      <c r="D158" s="186" t="s">
        <v>319</v>
      </c>
      <c r="E158" s="187" t="s">
        <v>4781</v>
      </c>
      <c r="F158" s="188" t="s">
        <v>3497</v>
      </c>
      <c r="G158" s="189" t="s">
        <v>452</v>
      </c>
      <c r="H158" s="190">
        <v>50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453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453</v>
      </c>
      <c r="BM158" s="198" t="s">
        <v>5666</v>
      </c>
    </row>
    <row r="159" s="2" customFormat="1" ht="16.5" customHeight="1">
      <c r="A159" s="34"/>
      <c r="B159" s="185"/>
      <c r="C159" s="186" t="s">
        <v>402</v>
      </c>
      <c r="D159" s="186" t="s">
        <v>319</v>
      </c>
      <c r="E159" s="187" t="s">
        <v>4794</v>
      </c>
      <c r="F159" s="188" t="s">
        <v>5667</v>
      </c>
      <c r="G159" s="189" t="s">
        <v>375</v>
      </c>
      <c r="H159" s="190">
        <v>0.5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453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453</v>
      </c>
      <c r="BM159" s="198" t="s">
        <v>5668</v>
      </c>
    </row>
    <row r="160" s="2" customFormat="1" ht="16.5" customHeight="1">
      <c r="A160" s="34"/>
      <c r="B160" s="185"/>
      <c r="C160" s="186" t="s">
        <v>408</v>
      </c>
      <c r="D160" s="186" t="s">
        <v>319</v>
      </c>
      <c r="E160" s="187" t="s">
        <v>4797</v>
      </c>
      <c r="F160" s="188" t="s">
        <v>3509</v>
      </c>
      <c r="G160" s="189" t="s">
        <v>452</v>
      </c>
      <c r="H160" s="190">
        <v>100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453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5669</v>
      </c>
    </row>
    <row r="161" s="2" customFormat="1" ht="16.5" customHeight="1">
      <c r="A161" s="34"/>
      <c r="B161" s="185"/>
      <c r="C161" s="186" t="s">
        <v>410</v>
      </c>
      <c r="D161" s="186" t="s">
        <v>319</v>
      </c>
      <c r="E161" s="187" t="s">
        <v>4807</v>
      </c>
      <c r="F161" s="188" t="s">
        <v>3518</v>
      </c>
      <c r="G161" s="189" t="s">
        <v>433</v>
      </c>
      <c r="H161" s="190">
        <v>30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453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453</v>
      </c>
      <c r="BM161" s="198" t="s">
        <v>5670</v>
      </c>
    </row>
    <row r="162" s="2" customFormat="1" ht="16.5" customHeight="1">
      <c r="A162" s="34"/>
      <c r="B162" s="185"/>
      <c r="C162" s="186" t="s">
        <v>412</v>
      </c>
      <c r="D162" s="186" t="s">
        <v>319</v>
      </c>
      <c r="E162" s="187" t="s">
        <v>4856</v>
      </c>
      <c r="F162" s="188" t="s">
        <v>4857</v>
      </c>
      <c r="G162" s="189" t="s">
        <v>433</v>
      </c>
      <c r="H162" s="190">
        <v>10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453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453</v>
      </c>
      <c r="BM162" s="198" t="s">
        <v>5671</v>
      </c>
    </row>
    <row r="163" s="2" customFormat="1" ht="21.75" customHeight="1">
      <c r="A163" s="34"/>
      <c r="B163" s="185"/>
      <c r="C163" s="186" t="s">
        <v>414</v>
      </c>
      <c r="D163" s="186" t="s">
        <v>319</v>
      </c>
      <c r="E163" s="187" t="s">
        <v>5672</v>
      </c>
      <c r="F163" s="188" t="s">
        <v>3524</v>
      </c>
      <c r="G163" s="189" t="s">
        <v>433</v>
      </c>
      <c r="H163" s="190">
        <v>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453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453</v>
      </c>
      <c r="BM163" s="198" t="s">
        <v>5673</v>
      </c>
    </row>
    <row r="164" s="2" customFormat="1" ht="16.5" customHeight="1">
      <c r="A164" s="34"/>
      <c r="B164" s="185"/>
      <c r="C164" s="186" t="s">
        <v>416</v>
      </c>
      <c r="D164" s="186" t="s">
        <v>319</v>
      </c>
      <c r="E164" s="187" t="s">
        <v>5674</v>
      </c>
      <c r="F164" s="188" t="s">
        <v>5675</v>
      </c>
      <c r="G164" s="189" t="s">
        <v>433</v>
      </c>
      <c r="H164" s="190">
        <v>7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453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453</v>
      </c>
      <c r="BM164" s="198" t="s">
        <v>5676</v>
      </c>
    </row>
    <row r="165" s="2" customFormat="1" ht="16.5" customHeight="1">
      <c r="A165" s="34"/>
      <c r="B165" s="185"/>
      <c r="C165" s="186" t="s">
        <v>418</v>
      </c>
      <c r="D165" s="186" t="s">
        <v>319</v>
      </c>
      <c r="E165" s="187" t="s">
        <v>5677</v>
      </c>
      <c r="F165" s="188" t="s">
        <v>5678</v>
      </c>
      <c r="G165" s="189" t="s">
        <v>375</v>
      </c>
      <c r="H165" s="190">
        <v>85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453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453</v>
      </c>
      <c r="BM165" s="198" t="s">
        <v>5679</v>
      </c>
    </row>
    <row r="166" s="2" customFormat="1" ht="24.15" customHeight="1">
      <c r="A166" s="34"/>
      <c r="B166" s="185"/>
      <c r="C166" s="186" t="s">
        <v>529</v>
      </c>
      <c r="D166" s="186" t="s">
        <v>319</v>
      </c>
      <c r="E166" s="187" t="s">
        <v>5680</v>
      </c>
      <c r="F166" s="188" t="s">
        <v>5681</v>
      </c>
      <c r="G166" s="189" t="s">
        <v>452</v>
      </c>
      <c r="H166" s="190">
        <v>30</v>
      </c>
      <c r="I166" s="191"/>
      <c r="J166" s="192">
        <f>ROUND(I166*H166,2)</f>
        <v>0</v>
      </c>
      <c r="K166" s="193"/>
      <c r="L166" s="35"/>
      <c r="M166" s="211" t="s">
        <v>1</v>
      </c>
      <c r="N166" s="212" t="s">
        <v>41</v>
      </c>
      <c r="O166" s="213"/>
      <c r="P166" s="214">
        <f>O166*H166</f>
        <v>0</v>
      </c>
      <c r="Q166" s="214">
        <v>0</v>
      </c>
      <c r="R166" s="214">
        <f>Q166*H166</f>
        <v>0</v>
      </c>
      <c r="S166" s="214">
        <v>0</v>
      </c>
      <c r="T166" s="21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453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453</v>
      </c>
      <c r="BM166" s="198" t="s">
        <v>5682</v>
      </c>
    </row>
    <row r="167" s="2" customFormat="1" ht="6.96" customHeight="1">
      <c r="A167" s="34"/>
      <c r="B167" s="61"/>
      <c r="C167" s="62"/>
      <c r="D167" s="62"/>
      <c r="E167" s="62"/>
      <c r="F167" s="62"/>
      <c r="G167" s="62"/>
      <c r="H167" s="62"/>
      <c r="I167" s="62"/>
      <c r="J167" s="62"/>
      <c r="K167" s="62"/>
      <c r="L167" s="35"/>
      <c r="M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</sheetData>
  <autoFilter ref="C128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5683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ROUND((SUM(BE126:BE132)),  2)</f>
        <v>0</v>
      </c>
      <c r="G37" s="138"/>
      <c r="H37" s="138"/>
      <c r="I37" s="139">
        <v>0.20000000000000001</v>
      </c>
      <c r="J37" s="137">
        <f>ROUND(((SUM(BE126:BE132))*I37),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ROUND((SUM(BF126:BF132)),  2)</f>
        <v>0</v>
      </c>
      <c r="G38" s="138"/>
      <c r="H38" s="138"/>
      <c r="I38" s="139">
        <v>0.20000000000000001</v>
      </c>
      <c r="J38" s="137">
        <f>ROUND(((SUM(BF126:BF132))*I38),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3732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4177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5296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SO-5.1.2_UK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3733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3734</v>
      </c>
      <c r="F129" s="188" t="s">
        <v>3735</v>
      </c>
      <c r="G129" s="189" t="s">
        <v>452</v>
      </c>
      <c r="H129" s="190">
        <v>90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5684</v>
      </c>
    </row>
    <row r="130" s="2" customFormat="1" ht="24.15" customHeight="1">
      <c r="A130" s="34"/>
      <c r="B130" s="185"/>
      <c r="C130" s="200" t="s">
        <v>87</v>
      </c>
      <c r="D130" s="200" t="s">
        <v>353</v>
      </c>
      <c r="E130" s="201" t="s">
        <v>5685</v>
      </c>
      <c r="F130" s="202" t="s">
        <v>5686</v>
      </c>
      <c r="G130" s="203" t="s">
        <v>433</v>
      </c>
      <c r="H130" s="204">
        <v>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5687</v>
      </c>
    </row>
    <row r="131" s="2" customFormat="1" ht="24.15" customHeight="1">
      <c r="A131" s="34"/>
      <c r="B131" s="185"/>
      <c r="C131" s="200" t="s">
        <v>92</v>
      </c>
      <c r="D131" s="200" t="s">
        <v>353</v>
      </c>
      <c r="E131" s="201" t="s">
        <v>3737</v>
      </c>
      <c r="F131" s="202" t="s">
        <v>3738</v>
      </c>
      <c r="G131" s="203" t="s">
        <v>433</v>
      </c>
      <c r="H131" s="204">
        <v>3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5688</v>
      </c>
    </row>
    <row r="132" s="2" customFormat="1" ht="16.5" customHeight="1">
      <c r="A132" s="34"/>
      <c r="B132" s="185"/>
      <c r="C132" s="200" t="s">
        <v>259</v>
      </c>
      <c r="D132" s="200" t="s">
        <v>353</v>
      </c>
      <c r="E132" s="201" t="s">
        <v>3740</v>
      </c>
      <c r="F132" s="202" t="s">
        <v>3741</v>
      </c>
      <c r="G132" s="203" t="s">
        <v>433</v>
      </c>
      <c r="H132" s="204">
        <v>9</v>
      </c>
      <c r="I132" s="205"/>
      <c r="J132" s="206">
        <f>ROUND(I132*H132,2)</f>
        <v>0</v>
      </c>
      <c r="K132" s="207"/>
      <c r="L132" s="208"/>
      <c r="M132" s="221" t="s">
        <v>1</v>
      </c>
      <c r="N132" s="222" t="s">
        <v>41</v>
      </c>
      <c r="O132" s="213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5689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5:K1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5690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ROUND(J125,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ROUND((SUM(BE125:BE163)),  2)</f>
        <v>0</v>
      </c>
      <c r="G37" s="138"/>
      <c r="H37" s="138"/>
      <c r="I37" s="139">
        <v>0.20000000000000001</v>
      </c>
      <c r="J37" s="137">
        <f>ROUND(((SUM(BE125:BE163))*I37),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ROUND((SUM(BF125:BF163)),  2)</f>
        <v>0</v>
      </c>
      <c r="G38" s="138"/>
      <c r="H38" s="138"/>
      <c r="I38" s="139">
        <v>0.20000000000000001</v>
      </c>
      <c r="J38" s="137">
        <f>ROUND(((SUM(BF125:BF163))*I38),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ROUND((SUM(BG125:BG163)),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ROUND((SUM(BH125:BH163)),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ROUND((SUM(BI125:BI163)),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J125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5691</v>
      </c>
      <c r="E101" s="155"/>
      <c r="F101" s="155"/>
      <c r="G101" s="155"/>
      <c r="H101" s="155"/>
      <c r="I101" s="155"/>
      <c r="J101" s="156">
        <f>J126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1" customFormat="1" ht="16.5" customHeight="1">
      <c r="B113" s="18"/>
      <c r="E113" s="131" t="s">
        <v>4177</v>
      </c>
      <c r="F113" s="1"/>
      <c r="G113" s="1"/>
      <c r="H113" s="1"/>
      <c r="L113" s="18"/>
    </row>
    <row r="114" s="1" customFormat="1" ht="12" customHeight="1">
      <c r="B114" s="18"/>
      <c r="C114" s="28" t="s">
        <v>289</v>
      </c>
      <c r="L114" s="18"/>
    </row>
    <row r="115" s="2" customFormat="1" ht="16.5" customHeight="1">
      <c r="A115" s="34"/>
      <c r="B115" s="35"/>
      <c r="C115" s="34"/>
      <c r="D115" s="34"/>
      <c r="E115" s="132" t="s">
        <v>5296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291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E13</f>
        <v>SO-5.1.2_VZT - Vzduchotechnika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F16</f>
        <v>okrajová časť obce Bojná</v>
      </c>
      <c r="G119" s="34"/>
      <c r="H119" s="34"/>
      <c r="I119" s="28" t="s">
        <v>21</v>
      </c>
      <c r="J119" s="70" t="str">
        <f>IF(J16="","",J16)</f>
        <v>19. 6. 2024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05" customHeight="1">
      <c r="A121" s="34"/>
      <c r="B121" s="35"/>
      <c r="C121" s="28" t="s">
        <v>23</v>
      </c>
      <c r="D121" s="34"/>
      <c r="E121" s="34"/>
      <c r="F121" s="23" t="str">
        <f>E19</f>
        <v>Obec Bojná, 201 Bojná, 956 01 Bojná</v>
      </c>
      <c r="G121" s="34"/>
      <c r="H121" s="34"/>
      <c r="I121" s="28" t="s">
        <v>29</v>
      </c>
      <c r="J121" s="32" t="str">
        <f>E25</f>
        <v>Projekt design s.r.o., Brezová 89/1B, Tovarníky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27</v>
      </c>
      <c r="D122" s="34"/>
      <c r="E122" s="34"/>
      <c r="F122" s="23" t="str">
        <f>IF(E22="","",E22)</f>
        <v>Vyplň údaj</v>
      </c>
      <c r="G122" s="34"/>
      <c r="H122" s="34"/>
      <c r="I122" s="28" t="s">
        <v>32</v>
      </c>
      <c r="J122" s="32" t="str">
        <f>E28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304</v>
      </c>
      <c r="D124" s="164" t="s">
        <v>60</v>
      </c>
      <c r="E124" s="164" t="s">
        <v>56</v>
      </c>
      <c r="F124" s="164" t="s">
        <v>57</v>
      </c>
      <c r="G124" s="164" t="s">
        <v>305</v>
      </c>
      <c r="H124" s="164" t="s">
        <v>306</v>
      </c>
      <c r="I124" s="164" t="s">
        <v>307</v>
      </c>
      <c r="J124" s="165" t="s">
        <v>295</v>
      </c>
      <c r="K124" s="166" t="s">
        <v>308</v>
      </c>
      <c r="L124" s="167"/>
      <c r="M124" s="87" t="s">
        <v>1</v>
      </c>
      <c r="N124" s="88" t="s">
        <v>39</v>
      </c>
      <c r="O124" s="88" t="s">
        <v>309</v>
      </c>
      <c r="P124" s="88" t="s">
        <v>310</v>
      </c>
      <c r="Q124" s="88" t="s">
        <v>311</v>
      </c>
      <c r="R124" s="88" t="s">
        <v>312</v>
      </c>
      <c r="S124" s="88" t="s">
        <v>313</v>
      </c>
      <c r="T124" s="89" t="s">
        <v>314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296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</f>
        <v>0</v>
      </c>
      <c r="Q125" s="91"/>
      <c r="R125" s="169">
        <f>R126</f>
        <v>0</v>
      </c>
      <c r="S125" s="91"/>
      <c r="T125" s="170">
        <f>T126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297</v>
      </c>
      <c r="BK125" s="171">
        <f>BK126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546</v>
      </c>
      <c r="F126" s="174" t="s">
        <v>5692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SUM(P127:P163)</f>
        <v>0</v>
      </c>
      <c r="Q126" s="178"/>
      <c r="R126" s="179">
        <f>SUM(R127:R163)</f>
        <v>0</v>
      </c>
      <c r="S126" s="178"/>
      <c r="T126" s="180">
        <f>SUM(T127:T163)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317</v>
      </c>
      <c r="BK126" s="182">
        <f>SUM(BK127:BK163)</f>
        <v>0</v>
      </c>
    </row>
    <row r="127" s="2" customFormat="1" ht="55.5" customHeight="1">
      <c r="A127" s="34"/>
      <c r="B127" s="185"/>
      <c r="C127" s="200" t="s">
        <v>82</v>
      </c>
      <c r="D127" s="200" t="s">
        <v>353</v>
      </c>
      <c r="E127" s="201" t="s">
        <v>5693</v>
      </c>
      <c r="F127" s="202" t="s">
        <v>5694</v>
      </c>
      <c r="G127" s="203" t="s">
        <v>433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82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5695</v>
      </c>
    </row>
    <row r="128" s="2" customFormat="1" ht="16.5" customHeight="1">
      <c r="A128" s="34"/>
      <c r="B128" s="185"/>
      <c r="C128" s="200" t="s">
        <v>87</v>
      </c>
      <c r="D128" s="200" t="s">
        <v>353</v>
      </c>
      <c r="E128" s="201" t="s">
        <v>5108</v>
      </c>
      <c r="F128" s="202" t="s">
        <v>5109</v>
      </c>
      <c r="G128" s="203" t="s">
        <v>433</v>
      </c>
      <c r="H128" s="204">
        <v>2</v>
      </c>
      <c r="I128" s="205"/>
      <c r="J128" s="206">
        <f>ROUND(I128*H128,2)</f>
        <v>0</v>
      </c>
      <c r="K128" s="207"/>
      <c r="L128" s="208"/>
      <c r="M128" s="209" t="s">
        <v>1</v>
      </c>
      <c r="N128" s="210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271</v>
      </c>
      <c r="AT128" s="198" t="s">
        <v>353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5696</v>
      </c>
    </row>
    <row r="129" s="2" customFormat="1" ht="16.5" customHeight="1">
      <c r="A129" s="34"/>
      <c r="B129" s="185"/>
      <c r="C129" s="200" t="s">
        <v>92</v>
      </c>
      <c r="D129" s="200" t="s">
        <v>353</v>
      </c>
      <c r="E129" s="201" t="s">
        <v>5697</v>
      </c>
      <c r="F129" s="202" t="s">
        <v>5112</v>
      </c>
      <c r="G129" s="203" t="s">
        <v>433</v>
      </c>
      <c r="H129" s="204">
        <v>4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5698</v>
      </c>
    </row>
    <row r="130" s="2" customFormat="1" ht="24.15" customHeight="1">
      <c r="A130" s="34"/>
      <c r="B130" s="185"/>
      <c r="C130" s="200" t="s">
        <v>259</v>
      </c>
      <c r="D130" s="200" t="s">
        <v>353</v>
      </c>
      <c r="E130" s="201" t="s">
        <v>5699</v>
      </c>
      <c r="F130" s="202" t="s">
        <v>5700</v>
      </c>
      <c r="G130" s="203" t="s">
        <v>433</v>
      </c>
      <c r="H130" s="204">
        <v>4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5701</v>
      </c>
    </row>
    <row r="131" s="2" customFormat="1" ht="24.15" customHeight="1">
      <c r="A131" s="34"/>
      <c r="B131" s="185"/>
      <c r="C131" s="200" t="s">
        <v>262</v>
      </c>
      <c r="D131" s="200" t="s">
        <v>353</v>
      </c>
      <c r="E131" s="201" t="s">
        <v>5702</v>
      </c>
      <c r="F131" s="202" t="s">
        <v>5703</v>
      </c>
      <c r="G131" s="203" t="s">
        <v>433</v>
      </c>
      <c r="H131" s="204">
        <v>2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5704</v>
      </c>
    </row>
    <row r="132" s="2" customFormat="1" ht="16.5" customHeight="1">
      <c r="A132" s="34"/>
      <c r="B132" s="185"/>
      <c r="C132" s="200" t="s">
        <v>265</v>
      </c>
      <c r="D132" s="200" t="s">
        <v>353</v>
      </c>
      <c r="E132" s="201" t="s">
        <v>5705</v>
      </c>
      <c r="F132" s="202" t="s">
        <v>5706</v>
      </c>
      <c r="G132" s="203" t="s">
        <v>433</v>
      </c>
      <c r="H132" s="204">
        <v>2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5707</v>
      </c>
    </row>
    <row r="133" s="2" customFormat="1" ht="24.9" customHeight="1">
      <c r="A133" s="34"/>
      <c r="B133" s="185"/>
      <c r="C133" s="200" t="s">
        <v>268</v>
      </c>
      <c r="D133" s="200" t="s">
        <v>353</v>
      </c>
      <c r="E133" s="201" t="s">
        <v>5139</v>
      </c>
      <c r="F133" s="202" t="s">
        <v>5708</v>
      </c>
      <c r="G133" s="203" t="s">
        <v>1</v>
      </c>
      <c r="H133" s="204">
        <v>0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5709</v>
      </c>
    </row>
    <row r="134" s="2" customFormat="1" ht="24.9" customHeight="1">
      <c r="A134" s="34"/>
      <c r="B134" s="185"/>
      <c r="C134" s="200" t="s">
        <v>271</v>
      </c>
      <c r="D134" s="200" t="s">
        <v>353</v>
      </c>
      <c r="E134" s="201" t="s">
        <v>5710</v>
      </c>
      <c r="F134" s="202" t="s">
        <v>5711</v>
      </c>
      <c r="G134" s="203" t="s">
        <v>3434</v>
      </c>
      <c r="H134" s="204">
        <v>7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5712</v>
      </c>
    </row>
    <row r="135" s="2" customFormat="1" ht="24.9" customHeight="1">
      <c r="A135" s="34"/>
      <c r="B135" s="185"/>
      <c r="C135" s="200" t="s">
        <v>274</v>
      </c>
      <c r="D135" s="200" t="s">
        <v>353</v>
      </c>
      <c r="E135" s="201" t="s">
        <v>5713</v>
      </c>
      <c r="F135" s="202" t="s">
        <v>5714</v>
      </c>
      <c r="G135" s="203" t="s">
        <v>3434</v>
      </c>
      <c r="H135" s="204">
        <v>24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5715</v>
      </c>
    </row>
    <row r="136" s="2" customFormat="1" ht="24.9" customHeight="1">
      <c r="A136" s="34"/>
      <c r="B136" s="185"/>
      <c r="C136" s="200" t="s">
        <v>277</v>
      </c>
      <c r="D136" s="200" t="s">
        <v>353</v>
      </c>
      <c r="E136" s="201" t="s">
        <v>5716</v>
      </c>
      <c r="F136" s="202" t="s">
        <v>5717</v>
      </c>
      <c r="G136" s="203" t="s">
        <v>3434</v>
      </c>
      <c r="H136" s="204">
        <v>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5718</v>
      </c>
    </row>
    <row r="137" s="2" customFormat="1" ht="24.9" customHeight="1">
      <c r="A137" s="34"/>
      <c r="B137" s="185"/>
      <c r="C137" s="200" t="s">
        <v>280</v>
      </c>
      <c r="D137" s="200" t="s">
        <v>353</v>
      </c>
      <c r="E137" s="201" t="s">
        <v>5719</v>
      </c>
      <c r="F137" s="202" t="s">
        <v>5720</v>
      </c>
      <c r="G137" s="203" t="s">
        <v>3434</v>
      </c>
      <c r="H137" s="204">
        <v>7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5721</v>
      </c>
    </row>
    <row r="138" s="2" customFormat="1" ht="24.9" customHeight="1">
      <c r="A138" s="34"/>
      <c r="B138" s="185"/>
      <c r="C138" s="200" t="s">
        <v>358</v>
      </c>
      <c r="D138" s="200" t="s">
        <v>353</v>
      </c>
      <c r="E138" s="201" t="s">
        <v>5722</v>
      </c>
      <c r="F138" s="202" t="s">
        <v>5723</v>
      </c>
      <c r="G138" s="203" t="s">
        <v>3434</v>
      </c>
      <c r="H138" s="204">
        <v>11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5724</v>
      </c>
    </row>
    <row r="139" s="2" customFormat="1" ht="24.9" customHeight="1">
      <c r="A139" s="34"/>
      <c r="B139" s="185"/>
      <c r="C139" s="200" t="s">
        <v>362</v>
      </c>
      <c r="D139" s="200" t="s">
        <v>353</v>
      </c>
      <c r="E139" s="201" t="s">
        <v>5725</v>
      </c>
      <c r="F139" s="202" t="s">
        <v>5726</v>
      </c>
      <c r="G139" s="203" t="s">
        <v>3434</v>
      </c>
      <c r="H139" s="204">
        <v>2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5727</v>
      </c>
    </row>
    <row r="140" s="2" customFormat="1" ht="24.9" customHeight="1">
      <c r="A140" s="34"/>
      <c r="B140" s="185"/>
      <c r="C140" s="200" t="s">
        <v>364</v>
      </c>
      <c r="D140" s="200" t="s">
        <v>353</v>
      </c>
      <c r="E140" s="201" t="s">
        <v>5728</v>
      </c>
      <c r="F140" s="202" t="s">
        <v>5729</v>
      </c>
      <c r="G140" s="203" t="s">
        <v>3434</v>
      </c>
      <c r="H140" s="204">
        <v>40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5730</v>
      </c>
    </row>
    <row r="141" s="2" customFormat="1" ht="24.9" customHeight="1">
      <c r="A141" s="34"/>
      <c r="B141" s="185"/>
      <c r="C141" s="200" t="s">
        <v>368</v>
      </c>
      <c r="D141" s="200" t="s">
        <v>353</v>
      </c>
      <c r="E141" s="201" t="s">
        <v>5731</v>
      </c>
      <c r="F141" s="202" t="s">
        <v>5732</v>
      </c>
      <c r="G141" s="203" t="s">
        <v>3434</v>
      </c>
      <c r="H141" s="204">
        <v>10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5733</v>
      </c>
    </row>
    <row r="142" s="2" customFormat="1" ht="24.9" customHeight="1">
      <c r="A142" s="34"/>
      <c r="B142" s="185"/>
      <c r="C142" s="200" t="s">
        <v>372</v>
      </c>
      <c r="D142" s="200" t="s">
        <v>353</v>
      </c>
      <c r="E142" s="201" t="s">
        <v>5734</v>
      </c>
      <c r="F142" s="202" t="s">
        <v>5735</v>
      </c>
      <c r="G142" s="203" t="s">
        <v>3434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5736</v>
      </c>
    </row>
    <row r="143" s="2" customFormat="1" ht="24.9" customHeight="1">
      <c r="A143" s="34"/>
      <c r="B143" s="185"/>
      <c r="C143" s="200" t="s">
        <v>377</v>
      </c>
      <c r="D143" s="200" t="s">
        <v>353</v>
      </c>
      <c r="E143" s="201" t="s">
        <v>5157</v>
      </c>
      <c r="F143" s="202" t="s">
        <v>5737</v>
      </c>
      <c r="G143" s="203" t="s">
        <v>1</v>
      </c>
      <c r="H143" s="204">
        <v>0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5738</v>
      </c>
    </row>
    <row r="144" s="2" customFormat="1" ht="24.9" customHeight="1">
      <c r="A144" s="34"/>
      <c r="B144" s="185"/>
      <c r="C144" s="200" t="s">
        <v>383</v>
      </c>
      <c r="D144" s="200" t="s">
        <v>353</v>
      </c>
      <c r="E144" s="201" t="s">
        <v>5739</v>
      </c>
      <c r="F144" s="202" t="s">
        <v>5740</v>
      </c>
      <c r="G144" s="203" t="s">
        <v>3434</v>
      </c>
      <c r="H144" s="204">
        <v>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5741</v>
      </c>
    </row>
    <row r="145" s="2" customFormat="1" ht="24.9" customHeight="1">
      <c r="A145" s="34"/>
      <c r="B145" s="185"/>
      <c r="C145" s="200" t="s">
        <v>385</v>
      </c>
      <c r="D145" s="200" t="s">
        <v>353</v>
      </c>
      <c r="E145" s="201" t="s">
        <v>5742</v>
      </c>
      <c r="F145" s="202" t="s">
        <v>5743</v>
      </c>
      <c r="G145" s="203" t="s">
        <v>3434</v>
      </c>
      <c r="H145" s="204">
        <v>20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5744</v>
      </c>
    </row>
    <row r="146" s="2" customFormat="1" ht="24.9" customHeight="1">
      <c r="A146" s="34"/>
      <c r="B146" s="185"/>
      <c r="C146" s="200" t="s">
        <v>7</v>
      </c>
      <c r="D146" s="200" t="s">
        <v>353</v>
      </c>
      <c r="E146" s="201" t="s">
        <v>5745</v>
      </c>
      <c r="F146" s="202" t="s">
        <v>5746</v>
      </c>
      <c r="G146" s="203" t="s">
        <v>3434</v>
      </c>
      <c r="H146" s="204">
        <v>20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5747</v>
      </c>
    </row>
    <row r="147" s="2" customFormat="1" ht="24.9" customHeight="1">
      <c r="A147" s="34"/>
      <c r="B147" s="185"/>
      <c r="C147" s="200" t="s">
        <v>388</v>
      </c>
      <c r="D147" s="200" t="s">
        <v>353</v>
      </c>
      <c r="E147" s="201" t="s">
        <v>5748</v>
      </c>
      <c r="F147" s="202" t="s">
        <v>5749</v>
      </c>
      <c r="G147" s="203" t="s">
        <v>3434</v>
      </c>
      <c r="H147" s="204">
        <v>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5750</v>
      </c>
    </row>
    <row r="148" s="2" customFormat="1" ht="24.9" customHeight="1">
      <c r="A148" s="34"/>
      <c r="B148" s="185"/>
      <c r="C148" s="200" t="s">
        <v>392</v>
      </c>
      <c r="D148" s="200" t="s">
        <v>353</v>
      </c>
      <c r="E148" s="201" t="s">
        <v>5751</v>
      </c>
      <c r="F148" s="202" t="s">
        <v>5752</v>
      </c>
      <c r="G148" s="203" t="s">
        <v>3434</v>
      </c>
      <c r="H148" s="204">
        <v>6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5753</v>
      </c>
    </row>
    <row r="149" s="2" customFormat="1" ht="16.5" customHeight="1">
      <c r="A149" s="34"/>
      <c r="B149" s="185"/>
      <c r="C149" s="200" t="s">
        <v>396</v>
      </c>
      <c r="D149" s="200" t="s">
        <v>353</v>
      </c>
      <c r="E149" s="201" t="s">
        <v>5754</v>
      </c>
      <c r="F149" s="202" t="s">
        <v>5755</v>
      </c>
      <c r="G149" s="203" t="s">
        <v>3434</v>
      </c>
      <c r="H149" s="204">
        <v>8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5756</v>
      </c>
    </row>
    <row r="150" s="2" customFormat="1" ht="16.5" customHeight="1">
      <c r="A150" s="34"/>
      <c r="B150" s="185"/>
      <c r="C150" s="200" t="s">
        <v>398</v>
      </c>
      <c r="D150" s="200" t="s">
        <v>353</v>
      </c>
      <c r="E150" s="201" t="s">
        <v>5757</v>
      </c>
      <c r="F150" s="202" t="s">
        <v>5758</v>
      </c>
      <c r="G150" s="203" t="s">
        <v>3434</v>
      </c>
      <c r="H150" s="204">
        <v>6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5759</v>
      </c>
    </row>
    <row r="151" s="2" customFormat="1" ht="16.5" customHeight="1">
      <c r="A151" s="34"/>
      <c r="B151" s="185"/>
      <c r="C151" s="200" t="s">
        <v>402</v>
      </c>
      <c r="D151" s="200" t="s">
        <v>353</v>
      </c>
      <c r="E151" s="201" t="s">
        <v>5760</v>
      </c>
      <c r="F151" s="202" t="s">
        <v>5761</v>
      </c>
      <c r="G151" s="203" t="s">
        <v>3434</v>
      </c>
      <c r="H151" s="204">
        <v>2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5762</v>
      </c>
    </row>
    <row r="152" s="2" customFormat="1" ht="24.15" customHeight="1">
      <c r="A152" s="34"/>
      <c r="B152" s="185"/>
      <c r="C152" s="200" t="s">
        <v>408</v>
      </c>
      <c r="D152" s="200" t="s">
        <v>353</v>
      </c>
      <c r="E152" s="201" t="s">
        <v>5763</v>
      </c>
      <c r="F152" s="202" t="s">
        <v>5764</v>
      </c>
      <c r="G152" s="203" t="s">
        <v>433</v>
      </c>
      <c r="H152" s="204">
        <v>4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5765</v>
      </c>
    </row>
    <row r="153" s="2" customFormat="1" ht="21.75" customHeight="1">
      <c r="A153" s="34"/>
      <c r="B153" s="185"/>
      <c r="C153" s="200" t="s">
        <v>410</v>
      </c>
      <c r="D153" s="200" t="s">
        <v>353</v>
      </c>
      <c r="E153" s="201" t="s">
        <v>5766</v>
      </c>
      <c r="F153" s="202" t="s">
        <v>5767</v>
      </c>
      <c r="G153" s="203" t="s">
        <v>433</v>
      </c>
      <c r="H153" s="204">
        <v>9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5768</v>
      </c>
    </row>
    <row r="154" s="2" customFormat="1" ht="16.5" customHeight="1">
      <c r="A154" s="34"/>
      <c r="B154" s="185"/>
      <c r="C154" s="200" t="s">
        <v>412</v>
      </c>
      <c r="D154" s="200" t="s">
        <v>353</v>
      </c>
      <c r="E154" s="201" t="s">
        <v>5769</v>
      </c>
      <c r="F154" s="202" t="s">
        <v>5770</v>
      </c>
      <c r="G154" s="203" t="s">
        <v>433</v>
      </c>
      <c r="H154" s="204">
        <v>6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5771</v>
      </c>
    </row>
    <row r="155" s="2" customFormat="1" ht="16.5" customHeight="1">
      <c r="A155" s="34"/>
      <c r="B155" s="185"/>
      <c r="C155" s="200" t="s">
        <v>414</v>
      </c>
      <c r="D155" s="200" t="s">
        <v>353</v>
      </c>
      <c r="E155" s="201" t="s">
        <v>5772</v>
      </c>
      <c r="F155" s="202" t="s">
        <v>5773</v>
      </c>
      <c r="G155" s="203" t="s">
        <v>433</v>
      </c>
      <c r="H155" s="204">
        <v>1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5774</v>
      </c>
    </row>
    <row r="156" s="2" customFormat="1" ht="16.5" customHeight="1">
      <c r="A156" s="34"/>
      <c r="B156" s="185"/>
      <c r="C156" s="200" t="s">
        <v>416</v>
      </c>
      <c r="D156" s="200" t="s">
        <v>353</v>
      </c>
      <c r="E156" s="201" t="s">
        <v>5193</v>
      </c>
      <c r="F156" s="202" t="s">
        <v>5194</v>
      </c>
      <c r="G156" s="203" t="s">
        <v>433</v>
      </c>
      <c r="H156" s="204">
        <v>4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271</v>
      </c>
      <c r="AT156" s="198" t="s">
        <v>353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5775</v>
      </c>
    </row>
    <row r="157" s="2" customFormat="1" ht="21.75" customHeight="1">
      <c r="A157" s="34"/>
      <c r="B157" s="185"/>
      <c r="C157" s="200" t="s">
        <v>418</v>
      </c>
      <c r="D157" s="200" t="s">
        <v>353</v>
      </c>
      <c r="E157" s="201" t="s">
        <v>5196</v>
      </c>
      <c r="F157" s="202" t="s">
        <v>5197</v>
      </c>
      <c r="G157" s="203" t="s">
        <v>433</v>
      </c>
      <c r="H157" s="204">
        <v>28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5776</v>
      </c>
    </row>
    <row r="158" s="2" customFormat="1" ht="16.5" customHeight="1">
      <c r="A158" s="34"/>
      <c r="B158" s="185"/>
      <c r="C158" s="200" t="s">
        <v>529</v>
      </c>
      <c r="D158" s="200" t="s">
        <v>353</v>
      </c>
      <c r="E158" s="201" t="s">
        <v>5777</v>
      </c>
      <c r="F158" s="202" t="s">
        <v>5200</v>
      </c>
      <c r="G158" s="203" t="s">
        <v>440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5778</v>
      </c>
    </row>
    <row r="159" s="2" customFormat="1" ht="16.5" customHeight="1">
      <c r="A159" s="34"/>
      <c r="B159" s="185"/>
      <c r="C159" s="200" t="s">
        <v>780</v>
      </c>
      <c r="D159" s="200" t="s">
        <v>353</v>
      </c>
      <c r="E159" s="201" t="s">
        <v>5202</v>
      </c>
      <c r="F159" s="202" t="s">
        <v>5203</v>
      </c>
      <c r="G159" s="203" t="s">
        <v>375</v>
      </c>
      <c r="H159" s="204">
        <v>60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5779</v>
      </c>
    </row>
    <row r="160" s="2" customFormat="1" ht="37.8" customHeight="1">
      <c r="A160" s="34"/>
      <c r="B160" s="185"/>
      <c r="C160" s="200" t="s">
        <v>784</v>
      </c>
      <c r="D160" s="200" t="s">
        <v>353</v>
      </c>
      <c r="E160" s="201" t="s">
        <v>5780</v>
      </c>
      <c r="F160" s="202" t="s">
        <v>5239</v>
      </c>
      <c r="G160" s="203" t="s">
        <v>440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5781</v>
      </c>
    </row>
    <row r="161" s="2" customFormat="1" ht="16.5" customHeight="1">
      <c r="A161" s="34"/>
      <c r="B161" s="185"/>
      <c r="C161" s="200" t="s">
        <v>788</v>
      </c>
      <c r="D161" s="200" t="s">
        <v>353</v>
      </c>
      <c r="E161" s="201" t="s">
        <v>5782</v>
      </c>
      <c r="F161" s="202" t="s">
        <v>5242</v>
      </c>
      <c r="G161" s="203" t="s">
        <v>440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5783</v>
      </c>
    </row>
    <row r="162" s="2" customFormat="1" ht="16.5" customHeight="1">
      <c r="A162" s="34"/>
      <c r="B162" s="185"/>
      <c r="C162" s="200" t="s">
        <v>792</v>
      </c>
      <c r="D162" s="200" t="s">
        <v>353</v>
      </c>
      <c r="E162" s="201" t="s">
        <v>5244</v>
      </c>
      <c r="F162" s="202" t="s">
        <v>5245</v>
      </c>
      <c r="G162" s="203" t="s">
        <v>440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5784</v>
      </c>
    </row>
    <row r="163" s="2" customFormat="1" ht="16.5" customHeight="1">
      <c r="A163" s="34"/>
      <c r="B163" s="185"/>
      <c r="C163" s="200" t="s">
        <v>796</v>
      </c>
      <c r="D163" s="200" t="s">
        <v>353</v>
      </c>
      <c r="E163" s="201" t="s">
        <v>5247</v>
      </c>
      <c r="F163" s="202" t="s">
        <v>5248</v>
      </c>
      <c r="G163" s="203" t="s">
        <v>440</v>
      </c>
      <c r="H163" s="204">
        <v>1</v>
      </c>
      <c r="I163" s="205"/>
      <c r="J163" s="206">
        <f>ROUND(I163*H163,2)</f>
        <v>0</v>
      </c>
      <c r="K163" s="207"/>
      <c r="L163" s="208"/>
      <c r="M163" s="221" t="s">
        <v>1</v>
      </c>
      <c r="N163" s="222" t="s">
        <v>41</v>
      </c>
      <c r="O163" s="213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5785</v>
      </c>
    </row>
    <row r="164" s="2" customFormat="1" ht="6.96" customHeight="1">
      <c r="A164" s="34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35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autoFilter ref="C124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5786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ROUND((SUM(BE132:BE266)),  2)</f>
        <v>0</v>
      </c>
      <c r="G37" s="138"/>
      <c r="H37" s="138"/>
      <c r="I37" s="139">
        <v>0.20000000000000001</v>
      </c>
      <c r="J37" s="137">
        <f>ROUND(((SUM(BE132:BE266))*I37),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ROUND((SUM(BF132:BF266)),  2)</f>
        <v>0</v>
      </c>
      <c r="G38" s="138"/>
      <c r="H38" s="138"/>
      <c r="I38" s="139">
        <v>0.20000000000000001</v>
      </c>
      <c r="J38" s="137">
        <f>ROUND(((SUM(BF132:BF266))*I38),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ROUND((SUM(BG132:BG266)),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ROUND((SUM(BH132:BH266)),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ROUND((SUM(BI132:BI266)),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2315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2636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2316</v>
      </c>
      <c r="E104" s="155"/>
      <c r="F104" s="155"/>
      <c r="G104" s="155"/>
      <c r="H104" s="155"/>
      <c r="I104" s="155"/>
      <c r="J104" s="156">
        <f>J157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2317</v>
      </c>
      <c r="E105" s="159"/>
      <c r="F105" s="159"/>
      <c r="G105" s="159"/>
      <c r="H105" s="159"/>
      <c r="I105" s="159"/>
      <c r="J105" s="160">
        <f>J158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2318</v>
      </c>
      <c r="E106" s="159"/>
      <c r="F106" s="159"/>
      <c r="G106" s="159"/>
      <c r="H106" s="159"/>
      <c r="I106" s="159"/>
      <c r="J106" s="160">
        <f>J177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2319</v>
      </c>
      <c r="E107" s="159"/>
      <c r="F107" s="159"/>
      <c r="G107" s="159"/>
      <c r="H107" s="159"/>
      <c r="I107" s="159"/>
      <c r="J107" s="160">
        <f>J183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2320</v>
      </c>
      <c r="E108" s="159"/>
      <c r="F108" s="159"/>
      <c r="G108" s="159"/>
      <c r="H108" s="159"/>
      <c r="I108" s="159"/>
      <c r="J108" s="160">
        <f>J219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4177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5296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SO-5.1.2_ZTI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P133+P157</f>
        <v>0</v>
      </c>
      <c r="Q132" s="91"/>
      <c r="R132" s="169">
        <f>R133+R157</f>
        <v>1.1258200404399998</v>
      </c>
      <c r="S132" s="91"/>
      <c r="T132" s="170">
        <f>T133+T157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BK133+BK157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P134+P155</f>
        <v>0</v>
      </c>
      <c r="Q133" s="178"/>
      <c r="R133" s="179">
        <f>R134+R155</f>
        <v>0.12693570200000001</v>
      </c>
      <c r="S133" s="178"/>
      <c r="T133" s="180">
        <f>T134+T155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BK134+BK155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SUM(P135:P154)</f>
        <v>0</v>
      </c>
      <c r="Q134" s="178"/>
      <c r="R134" s="179">
        <f>SUM(R135:R154)</f>
        <v>0.12693570200000001</v>
      </c>
      <c r="S134" s="178"/>
      <c r="T134" s="180">
        <f>SUM(T135:T154)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SUM(BK135:BK154)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2322</v>
      </c>
      <c r="F135" s="188" t="s">
        <v>2323</v>
      </c>
      <c r="G135" s="189" t="s">
        <v>452</v>
      </c>
      <c r="H135" s="190">
        <v>19.814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5787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2325</v>
      </c>
      <c r="F136" s="202" t="s">
        <v>2326</v>
      </c>
      <c r="G136" s="203" t="s">
        <v>452</v>
      </c>
      <c r="H136" s="204">
        <v>19.814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0.0053497800000000002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5788</v>
      </c>
    </row>
    <row r="137" s="2" customFormat="1" ht="33" customHeight="1">
      <c r="A137" s="34"/>
      <c r="B137" s="185"/>
      <c r="C137" s="186" t="s">
        <v>92</v>
      </c>
      <c r="D137" s="186" t="s">
        <v>319</v>
      </c>
      <c r="E137" s="187" t="s">
        <v>5789</v>
      </c>
      <c r="F137" s="188" t="s">
        <v>5790</v>
      </c>
      <c r="G137" s="189" t="s">
        <v>452</v>
      </c>
      <c r="H137" s="190">
        <v>2.415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5791</v>
      </c>
    </row>
    <row r="138" s="2" customFormat="1" ht="24.15" customHeight="1">
      <c r="A138" s="34"/>
      <c r="B138" s="185"/>
      <c r="C138" s="200" t="s">
        <v>259</v>
      </c>
      <c r="D138" s="200" t="s">
        <v>353</v>
      </c>
      <c r="E138" s="201" t="s">
        <v>5792</v>
      </c>
      <c r="F138" s="202" t="s">
        <v>5793</v>
      </c>
      <c r="G138" s="203" t="s">
        <v>452</v>
      </c>
      <c r="H138" s="204">
        <v>2.415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0.00042999999999999999</v>
      </c>
      <c r="R138" s="196">
        <f>Q138*H138</f>
        <v>0.00103845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5794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2328</v>
      </c>
      <c r="F139" s="188" t="s">
        <v>2329</v>
      </c>
      <c r="G139" s="189" t="s">
        <v>452</v>
      </c>
      <c r="H139" s="190">
        <v>12.632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7.9999999999999996E-06</v>
      </c>
      <c r="R139" s="196">
        <f>Q139*H139</f>
        <v>0.00010105599999999999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5795</v>
      </c>
    </row>
    <row r="140" s="2" customFormat="1" ht="33" customHeight="1">
      <c r="A140" s="34"/>
      <c r="B140" s="185"/>
      <c r="C140" s="200" t="s">
        <v>265</v>
      </c>
      <c r="D140" s="200" t="s">
        <v>353</v>
      </c>
      <c r="E140" s="201" t="s">
        <v>5796</v>
      </c>
      <c r="F140" s="202" t="s">
        <v>5797</v>
      </c>
      <c r="G140" s="203" t="s">
        <v>433</v>
      </c>
      <c r="H140" s="204">
        <v>12.632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0.0064999999999999997</v>
      </c>
      <c r="R140" s="196">
        <f>Q140*H140</f>
        <v>0.082108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5798</v>
      </c>
    </row>
    <row r="141" s="2" customFormat="1">
      <c r="A141" s="34"/>
      <c r="B141" s="35"/>
      <c r="C141" s="34"/>
      <c r="D141" s="216" t="s">
        <v>484</v>
      </c>
      <c r="E141" s="34"/>
      <c r="F141" s="217" t="s">
        <v>2334</v>
      </c>
      <c r="G141" s="34"/>
      <c r="H141" s="34"/>
      <c r="I141" s="218"/>
      <c r="J141" s="34"/>
      <c r="K141" s="34"/>
      <c r="L141" s="35"/>
      <c r="M141" s="219"/>
      <c r="N141" s="220"/>
      <c r="O141" s="78"/>
      <c r="P141" s="78"/>
      <c r="Q141" s="78"/>
      <c r="R141" s="78"/>
      <c r="S141" s="78"/>
      <c r="T141" s="79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484</v>
      </c>
      <c r="AU141" s="15" t="s">
        <v>87</v>
      </c>
    </row>
    <row r="142" s="2" customFormat="1" ht="24.15" customHeight="1">
      <c r="A142" s="34"/>
      <c r="B142" s="185"/>
      <c r="C142" s="186" t="s">
        <v>268</v>
      </c>
      <c r="D142" s="186" t="s">
        <v>319</v>
      </c>
      <c r="E142" s="187" t="s">
        <v>2335</v>
      </c>
      <c r="F142" s="188" t="s">
        <v>2336</v>
      </c>
      <c r="G142" s="189" t="s">
        <v>452</v>
      </c>
      <c r="H142" s="190">
        <v>14.952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7.9999999999999996E-06</v>
      </c>
      <c r="R142" s="196">
        <f>Q142*H142</f>
        <v>0.00011961599999999999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5799</v>
      </c>
    </row>
    <row r="143" s="2" customFormat="1" ht="33" customHeight="1">
      <c r="A143" s="34"/>
      <c r="B143" s="185"/>
      <c r="C143" s="200" t="s">
        <v>271</v>
      </c>
      <c r="D143" s="200" t="s">
        <v>353</v>
      </c>
      <c r="E143" s="201" t="s">
        <v>2338</v>
      </c>
      <c r="F143" s="202" t="s">
        <v>2339</v>
      </c>
      <c r="G143" s="203" t="s">
        <v>433</v>
      </c>
      <c r="H143" s="204">
        <v>14.952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0.0014</v>
      </c>
      <c r="R143" s="196">
        <f>Q143*H143</f>
        <v>0.020932800000000001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5800</v>
      </c>
    </row>
    <row r="144" s="2" customFormat="1">
      <c r="A144" s="34"/>
      <c r="B144" s="35"/>
      <c r="C144" s="34"/>
      <c r="D144" s="216" t="s">
        <v>484</v>
      </c>
      <c r="E144" s="34"/>
      <c r="F144" s="217" t="s">
        <v>2341</v>
      </c>
      <c r="G144" s="34"/>
      <c r="H144" s="34"/>
      <c r="I144" s="218"/>
      <c r="J144" s="34"/>
      <c r="K144" s="34"/>
      <c r="L144" s="35"/>
      <c r="M144" s="219"/>
      <c r="N144" s="220"/>
      <c r="O144" s="78"/>
      <c r="P144" s="78"/>
      <c r="Q144" s="78"/>
      <c r="R144" s="78"/>
      <c r="S144" s="78"/>
      <c r="T144" s="79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484</v>
      </c>
      <c r="AU144" s="15" t="s">
        <v>87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2342</v>
      </c>
      <c r="F145" s="188" t="s">
        <v>2343</v>
      </c>
      <c r="G145" s="189" t="s">
        <v>433</v>
      </c>
      <c r="H145" s="190">
        <v>19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4.0000000000000003E-05</v>
      </c>
      <c r="R145" s="196">
        <f>Q145*H145</f>
        <v>0.00076000000000000004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5801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2345</v>
      </c>
      <c r="F146" s="202" t="s">
        <v>2346</v>
      </c>
      <c r="G146" s="203" t="s">
        <v>433</v>
      </c>
      <c r="H146" s="204">
        <v>19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0.00032000000000000003</v>
      </c>
      <c r="R146" s="196">
        <f>Q146*H146</f>
        <v>0.0060800000000000003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5802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2348</v>
      </c>
      <c r="F147" s="188" t="s">
        <v>2349</v>
      </c>
      <c r="G147" s="189" t="s">
        <v>433</v>
      </c>
      <c r="H147" s="190">
        <v>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0.00039599999999999998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5803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2351</v>
      </c>
      <c r="F148" s="202" t="s">
        <v>2352</v>
      </c>
      <c r="G148" s="203" t="s">
        <v>433</v>
      </c>
      <c r="H148" s="204">
        <v>9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0.00031</v>
      </c>
      <c r="R148" s="196">
        <f>Q148*H148</f>
        <v>0.0027899999999999999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5804</v>
      </c>
    </row>
    <row r="149" s="2" customFormat="1" ht="16.5" customHeight="1">
      <c r="A149" s="34"/>
      <c r="B149" s="185"/>
      <c r="C149" s="186" t="s">
        <v>362</v>
      </c>
      <c r="D149" s="186" t="s">
        <v>319</v>
      </c>
      <c r="E149" s="187" t="s">
        <v>2354</v>
      </c>
      <c r="F149" s="188" t="s">
        <v>2355</v>
      </c>
      <c r="G149" s="189" t="s">
        <v>433</v>
      </c>
      <c r="H149" s="190">
        <v>8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4.3999999999999999E-05</v>
      </c>
      <c r="R149" s="196">
        <f>Q149*H149</f>
        <v>0.00035199999999999999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5805</v>
      </c>
    </row>
    <row r="150" s="2" customFormat="1" ht="24.15" customHeight="1">
      <c r="A150" s="34"/>
      <c r="B150" s="185"/>
      <c r="C150" s="200" t="s">
        <v>364</v>
      </c>
      <c r="D150" s="200" t="s">
        <v>353</v>
      </c>
      <c r="E150" s="201" t="s">
        <v>2357</v>
      </c>
      <c r="F150" s="202" t="s">
        <v>2358</v>
      </c>
      <c r="G150" s="203" t="s">
        <v>433</v>
      </c>
      <c r="H150" s="204">
        <v>5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0.00076999999999999996</v>
      </c>
      <c r="R150" s="196">
        <f>Q150*H150</f>
        <v>0.0038499999999999997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5806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3630</v>
      </c>
      <c r="F151" s="202" t="s">
        <v>3631</v>
      </c>
      <c r="G151" s="203" t="s">
        <v>433</v>
      </c>
      <c r="H151" s="204">
        <v>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0.00080999999999999996</v>
      </c>
      <c r="R151" s="196">
        <f>Q151*H151</f>
        <v>0.0024299999999999999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5807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2360</v>
      </c>
      <c r="F152" s="188" t="s">
        <v>2361</v>
      </c>
      <c r="G152" s="189" t="s">
        <v>433</v>
      </c>
      <c r="H152" s="190">
        <v>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4.3999999999999999E-05</v>
      </c>
      <c r="R152" s="196">
        <f>Q152*H152</f>
        <v>8.7999999999999998E-05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5808</v>
      </c>
    </row>
    <row r="153" s="2" customFormat="1" ht="24.15" customHeight="1">
      <c r="A153" s="34"/>
      <c r="B153" s="185"/>
      <c r="C153" s="200" t="s">
        <v>377</v>
      </c>
      <c r="D153" s="200" t="s">
        <v>353</v>
      </c>
      <c r="E153" s="201" t="s">
        <v>2363</v>
      </c>
      <c r="F153" s="202" t="s">
        <v>2364</v>
      </c>
      <c r="G153" s="203" t="s">
        <v>433</v>
      </c>
      <c r="H153" s="204">
        <v>2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0.00027</v>
      </c>
      <c r="R153" s="196">
        <f>Q153*H153</f>
        <v>0.00054000000000000001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5809</v>
      </c>
    </row>
    <row r="154" s="2" customFormat="1" ht="16.5" customHeight="1">
      <c r="A154" s="34"/>
      <c r="B154" s="185"/>
      <c r="C154" s="186" t="s">
        <v>383</v>
      </c>
      <c r="D154" s="186" t="s">
        <v>319</v>
      </c>
      <c r="E154" s="187" t="s">
        <v>2366</v>
      </c>
      <c r="F154" s="188" t="s">
        <v>2367</v>
      </c>
      <c r="G154" s="189" t="s">
        <v>452</v>
      </c>
      <c r="H154" s="190">
        <v>27.584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5810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589</v>
      </c>
      <c r="F155" s="183" t="s">
        <v>2741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BK156</f>
        <v>0</v>
      </c>
    </row>
    <row r="156" s="2" customFormat="1" ht="33" customHeight="1">
      <c r="A156" s="34"/>
      <c r="B156" s="185"/>
      <c r="C156" s="186" t="s">
        <v>385</v>
      </c>
      <c r="D156" s="186" t="s">
        <v>319</v>
      </c>
      <c r="E156" s="187" t="s">
        <v>3636</v>
      </c>
      <c r="F156" s="188" t="s">
        <v>2370</v>
      </c>
      <c r="G156" s="189" t="s">
        <v>356</v>
      </c>
      <c r="H156" s="190">
        <v>0.13200000000000001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5811</v>
      </c>
    </row>
    <row r="157" s="12" customFormat="1" ht="25.92" customHeight="1">
      <c r="A157" s="12"/>
      <c r="B157" s="172"/>
      <c r="C157" s="12"/>
      <c r="D157" s="173" t="s">
        <v>74</v>
      </c>
      <c r="E157" s="174" t="s">
        <v>2372</v>
      </c>
      <c r="F157" s="174" t="s">
        <v>2373</v>
      </c>
      <c r="G157" s="12"/>
      <c r="H157" s="12"/>
      <c r="I157" s="175"/>
      <c r="J157" s="176">
        <f>BK157</f>
        <v>0</v>
      </c>
      <c r="K157" s="12"/>
      <c r="L157" s="172"/>
      <c r="M157" s="177"/>
      <c r="N157" s="178"/>
      <c r="O157" s="178"/>
      <c r="P157" s="179">
        <f>P158+P177+P183+P219</f>
        <v>0</v>
      </c>
      <c r="Q157" s="178"/>
      <c r="R157" s="179">
        <f>R158+R177+R183+R219</f>
        <v>0.99888433843999991</v>
      </c>
      <c r="S157" s="178"/>
      <c r="T157" s="180">
        <f>T158+T177+T183+T219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87</v>
      </c>
      <c r="AT157" s="181" t="s">
        <v>74</v>
      </c>
      <c r="AU157" s="181" t="s">
        <v>75</v>
      </c>
      <c r="AY157" s="173" t="s">
        <v>317</v>
      </c>
      <c r="BK157" s="182">
        <f>BK158+BK177+BK183+BK219</f>
        <v>0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1765</v>
      </c>
      <c r="F158" s="183" t="s">
        <v>2374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SUM(P159:P176)</f>
        <v>0</v>
      </c>
      <c r="Q158" s="178"/>
      <c r="R158" s="179">
        <f>SUM(R159:R176)</f>
        <v>0.0071180440000000005</v>
      </c>
      <c r="S158" s="178"/>
      <c r="T158" s="180">
        <f>SUM(T159:T176)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87</v>
      </c>
      <c r="AT158" s="181" t="s">
        <v>74</v>
      </c>
      <c r="AU158" s="181" t="s">
        <v>82</v>
      </c>
      <c r="AY158" s="173" t="s">
        <v>317</v>
      </c>
      <c r="BK158" s="182">
        <f>SUM(BK159:BK176)</f>
        <v>0</v>
      </c>
    </row>
    <row r="159" s="2" customFormat="1" ht="24.15" customHeight="1">
      <c r="A159" s="34"/>
      <c r="B159" s="185"/>
      <c r="C159" s="186" t="s">
        <v>7</v>
      </c>
      <c r="D159" s="186" t="s">
        <v>319</v>
      </c>
      <c r="E159" s="187" t="s">
        <v>2375</v>
      </c>
      <c r="F159" s="188" t="s">
        <v>2376</v>
      </c>
      <c r="G159" s="189" t="s">
        <v>452</v>
      </c>
      <c r="H159" s="190">
        <v>63.518999999999998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9.0000000000000002E-06</v>
      </c>
      <c r="R159" s="196">
        <f>Q159*H159</f>
        <v>0.00057167100000000005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372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5812</v>
      </c>
    </row>
    <row r="160" s="2" customFormat="1" ht="33" customHeight="1">
      <c r="A160" s="34"/>
      <c r="B160" s="185"/>
      <c r="C160" s="200" t="s">
        <v>388</v>
      </c>
      <c r="D160" s="200" t="s">
        <v>353</v>
      </c>
      <c r="E160" s="201" t="s">
        <v>2378</v>
      </c>
      <c r="F160" s="202" t="s">
        <v>2379</v>
      </c>
      <c r="G160" s="203" t="s">
        <v>452</v>
      </c>
      <c r="H160" s="204">
        <v>7.1399999999999997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4.0000000000000003E-05</v>
      </c>
      <c r="R160" s="196">
        <f>Q160*H160</f>
        <v>0.0002856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5813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2381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392</v>
      </c>
      <c r="D162" s="200" t="s">
        <v>353</v>
      </c>
      <c r="E162" s="201" t="s">
        <v>2382</v>
      </c>
      <c r="F162" s="202" t="s">
        <v>2383</v>
      </c>
      <c r="G162" s="203" t="s">
        <v>452</v>
      </c>
      <c r="H162" s="204">
        <v>26.954000000000001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1.0000000000000001E-05</v>
      </c>
      <c r="R162" s="196">
        <f>Q162*H162</f>
        <v>0.00026954000000000002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5814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2381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396</v>
      </c>
      <c r="D164" s="200" t="s">
        <v>353</v>
      </c>
      <c r="E164" s="201" t="s">
        <v>2385</v>
      </c>
      <c r="F164" s="202" t="s">
        <v>2386</v>
      </c>
      <c r="G164" s="203" t="s">
        <v>452</v>
      </c>
      <c r="H164" s="204">
        <v>14.673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9.0000000000000006E-05</v>
      </c>
      <c r="R164" s="196">
        <f>Q164*H164</f>
        <v>0.0013205700000000001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5815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2381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33" customHeight="1">
      <c r="A166" s="34"/>
      <c r="B166" s="185"/>
      <c r="C166" s="200" t="s">
        <v>398</v>
      </c>
      <c r="D166" s="200" t="s">
        <v>353</v>
      </c>
      <c r="E166" s="201" t="s">
        <v>2388</v>
      </c>
      <c r="F166" s="202" t="s">
        <v>2389</v>
      </c>
      <c r="G166" s="203" t="s">
        <v>452</v>
      </c>
      <c r="H166" s="204">
        <v>16.622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8.0000000000000007E-05</v>
      </c>
      <c r="R166" s="196">
        <f>Q166*H166</f>
        <v>0.0013297600000000001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529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5816</v>
      </c>
    </row>
    <row r="167" s="2" customFormat="1">
      <c r="A167" s="34"/>
      <c r="B167" s="35"/>
      <c r="C167" s="34"/>
      <c r="D167" s="216" t="s">
        <v>484</v>
      </c>
      <c r="E167" s="34"/>
      <c r="F167" s="217" t="s">
        <v>2381</v>
      </c>
      <c r="G167" s="34"/>
      <c r="H167" s="34"/>
      <c r="I167" s="218"/>
      <c r="J167" s="34"/>
      <c r="K167" s="34"/>
      <c r="L167" s="35"/>
      <c r="M167" s="219"/>
      <c r="N167" s="220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484</v>
      </c>
      <c r="AU167" s="15" t="s">
        <v>87</v>
      </c>
    </row>
    <row r="168" s="2" customFormat="1" ht="24.15" customHeight="1">
      <c r="A168" s="34"/>
      <c r="B168" s="185"/>
      <c r="C168" s="186" t="s">
        <v>402</v>
      </c>
      <c r="D168" s="186" t="s">
        <v>319</v>
      </c>
      <c r="E168" s="187" t="s">
        <v>2391</v>
      </c>
      <c r="F168" s="188" t="s">
        <v>2392</v>
      </c>
      <c r="G168" s="189" t="s">
        <v>452</v>
      </c>
      <c r="H168" s="190">
        <v>18.827000000000002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2.0000000000000002E-05</v>
      </c>
      <c r="R168" s="196">
        <f>Q168*H168</f>
        <v>0.00037654000000000008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5817</v>
      </c>
    </row>
    <row r="169" s="2" customFormat="1" ht="33" customHeight="1">
      <c r="A169" s="34"/>
      <c r="B169" s="185"/>
      <c r="C169" s="200" t="s">
        <v>408</v>
      </c>
      <c r="D169" s="200" t="s">
        <v>353</v>
      </c>
      <c r="E169" s="201" t="s">
        <v>3644</v>
      </c>
      <c r="F169" s="202" t="s">
        <v>3645</v>
      </c>
      <c r="G169" s="203" t="s">
        <v>452</v>
      </c>
      <c r="H169" s="204">
        <v>18.827000000000002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3.0000000000000001E-05</v>
      </c>
      <c r="R169" s="196">
        <f>Q169*H169</f>
        <v>0.00056481000000000012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5818</v>
      </c>
    </row>
    <row r="170" s="2" customFormat="1">
      <c r="A170" s="34"/>
      <c r="B170" s="35"/>
      <c r="C170" s="34"/>
      <c r="D170" s="216" t="s">
        <v>484</v>
      </c>
      <c r="E170" s="34"/>
      <c r="F170" s="217" t="s">
        <v>2381</v>
      </c>
      <c r="G170" s="34"/>
      <c r="H170" s="34"/>
      <c r="I170" s="218"/>
      <c r="J170" s="34"/>
      <c r="K170" s="34"/>
      <c r="L170" s="35"/>
      <c r="M170" s="219"/>
      <c r="N170" s="220"/>
      <c r="O170" s="78"/>
      <c r="P170" s="78"/>
      <c r="Q170" s="78"/>
      <c r="R170" s="78"/>
      <c r="S170" s="78"/>
      <c r="T170" s="79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5" t="s">
        <v>484</v>
      </c>
      <c r="AU170" s="15" t="s">
        <v>87</v>
      </c>
    </row>
    <row r="171" s="2" customFormat="1" ht="21.75" customHeight="1">
      <c r="A171" s="34"/>
      <c r="B171" s="185"/>
      <c r="C171" s="186" t="s">
        <v>410</v>
      </c>
      <c r="D171" s="186" t="s">
        <v>319</v>
      </c>
      <c r="E171" s="187" t="s">
        <v>2397</v>
      </c>
      <c r="F171" s="188" t="s">
        <v>2398</v>
      </c>
      <c r="G171" s="189" t="s">
        <v>452</v>
      </c>
      <c r="H171" s="190">
        <v>28.600999999999999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3.3000000000000003E-05</v>
      </c>
      <c r="R171" s="196">
        <f>Q171*H171</f>
        <v>0.00094383300000000004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5819</v>
      </c>
    </row>
    <row r="172" s="2" customFormat="1" ht="33" customHeight="1">
      <c r="A172" s="34"/>
      <c r="B172" s="185"/>
      <c r="C172" s="200" t="s">
        <v>412</v>
      </c>
      <c r="D172" s="200" t="s">
        <v>353</v>
      </c>
      <c r="E172" s="201" t="s">
        <v>2400</v>
      </c>
      <c r="F172" s="202" t="s">
        <v>2401</v>
      </c>
      <c r="G172" s="203" t="s">
        <v>452</v>
      </c>
      <c r="H172" s="204">
        <v>13.901999999999999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6.0000000000000002E-05</v>
      </c>
      <c r="R172" s="196">
        <f>Q172*H172</f>
        <v>0.00083411999999999994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5820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2381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33" customHeight="1">
      <c r="A174" s="34"/>
      <c r="B174" s="185"/>
      <c r="C174" s="200" t="s">
        <v>414</v>
      </c>
      <c r="D174" s="200" t="s">
        <v>353</v>
      </c>
      <c r="E174" s="201" t="s">
        <v>2403</v>
      </c>
      <c r="F174" s="202" t="s">
        <v>2404</v>
      </c>
      <c r="G174" s="203" t="s">
        <v>452</v>
      </c>
      <c r="H174" s="204">
        <v>15.539999999999999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4.0000000000000003E-05</v>
      </c>
      <c r="R174" s="196">
        <f>Q174*H174</f>
        <v>0.00062160000000000004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529</v>
      </c>
      <c r="AT174" s="198" t="s">
        <v>353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5821</v>
      </c>
    </row>
    <row r="175" s="2" customFormat="1">
      <c r="A175" s="34"/>
      <c r="B175" s="35"/>
      <c r="C175" s="34"/>
      <c r="D175" s="216" t="s">
        <v>484</v>
      </c>
      <c r="E175" s="34"/>
      <c r="F175" s="217" t="s">
        <v>2381</v>
      </c>
      <c r="G175" s="34"/>
      <c r="H175" s="34"/>
      <c r="I175" s="218"/>
      <c r="J175" s="34"/>
      <c r="K175" s="34"/>
      <c r="L175" s="35"/>
      <c r="M175" s="219"/>
      <c r="N175" s="220"/>
      <c r="O175" s="78"/>
      <c r="P175" s="78"/>
      <c r="Q175" s="78"/>
      <c r="R175" s="78"/>
      <c r="S175" s="78"/>
      <c r="T175" s="79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T175" s="15" t="s">
        <v>484</v>
      </c>
      <c r="AU175" s="15" t="s">
        <v>87</v>
      </c>
    </row>
    <row r="176" s="2" customFormat="1" ht="24.15" customHeight="1">
      <c r="A176" s="34"/>
      <c r="B176" s="185"/>
      <c r="C176" s="186" t="s">
        <v>416</v>
      </c>
      <c r="D176" s="186" t="s">
        <v>319</v>
      </c>
      <c r="E176" s="187" t="s">
        <v>2406</v>
      </c>
      <c r="F176" s="188" t="s">
        <v>2407</v>
      </c>
      <c r="G176" s="189" t="s">
        <v>652</v>
      </c>
      <c r="H176" s="223"/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5822</v>
      </c>
    </row>
    <row r="177" s="12" customFormat="1" ht="22.8" customHeight="1">
      <c r="A177" s="12"/>
      <c r="B177" s="172"/>
      <c r="C177" s="12"/>
      <c r="D177" s="173" t="s">
        <v>74</v>
      </c>
      <c r="E177" s="183" t="s">
        <v>2409</v>
      </c>
      <c r="F177" s="183" t="s">
        <v>2410</v>
      </c>
      <c r="G177" s="12"/>
      <c r="H177" s="12"/>
      <c r="I177" s="175"/>
      <c r="J177" s="184">
        <f>BK177</f>
        <v>0</v>
      </c>
      <c r="K177" s="12"/>
      <c r="L177" s="172"/>
      <c r="M177" s="177"/>
      <c r="N177" s="178"/>
      <c r="O177" s="178"/>
      <c r="P177" s="179">
        <f>SUM(P178:P182)</f>
        <v>0</v>
      </c>
      <c r="Q177" s="178"/>
      <c r="R177" s="179">
        <f>SUM(R178:R182)</f>
        <v>0.056656693320000007</v>
      </c>
      <c r="S177" s="178"/>
      <c r="T177" s="180">
        <f>SUM(T178:T182)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3" t="s">
        <v>87</v>
      </c>
      <c r="AT177" s="181" t="s">
        <v>74</v>
      </c>
      <c r="AU177" s="181" t="s">
        <v>82</v>
      </c>
      <c r="AY177" s="173" t="s">
        <v>317</v>
      </c>
      <c r="BK177" s="182">
        <f>SUM(BK178:BK182)</f>
        <v>0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2411</v>
      </c>
      <c r="F178" s="188" t="s">
        <v>2412</v>
      </c>
      <c r="G178" s="189" t="s">
        <v>452</v>
      </c>
      <c r="H178" s="190">
        <v>13.01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0.00086355000000000004</v>
      </c>
      <c r="R178" s="196">
        <f>Q178*H178</f>
        <v>0.0112347855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5823</v>
      </c>
    </row>
    <row r="179" s="2" customFormat="1" ht="16.5" customHeight="1">
      <c r="A179" s="34"/>
      <c r="B179" s="185"/>
      <c r="C179" s="186" t="s">
        <v>529</v>
      </c>
      <c r="D179" s="186" t="s">
        <v>319</v>
      </c>
      <c r="E179" s="187" t="s">
        <v>2414</v>
      </c>
      <c r="F179" s="188" t="s">
        <v>2415</v>
      </c>
      <c r="G179" s="189" t="s">
        <v>452</v>
      </c>
      <c r="H179" s="190">
        <v>2.468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0.0013770500000000001</v>
      </c>
      <c r="R179" s="196">
        <f>Q179*H179</f>
        <v>0.0033985594000000004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5824</v>
      </c>
    </row>
    <row r="180" s="2" customFormat="1" ht="16.5" customHeight="1">
      <c r="A180" s="34"/>
      <c r="B180" s="185"/>
      <c r="C180" s="186" t="s">
        <v>780</v>
      </c>
      <c r="D180" s="186" t="s">
        <v>319</v>
      </c>
      <c r="E180" s="187" t="s">
        <v>2417</v>
      </c>
      <c r="F180" s="188" t="s">
        <v>2418</v>
      </c>
      <c r="G180" s="189" t="s">
        <v>452</v>
      </c>
      <c r="H180" s="190">
        <v>14.459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0.0029063800000000001</v>
      </c>
      <c r="R180" s="196">
        <f>Q180*H180</f>
        <v>0.042023348420000002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5825</v>
      </c>
    </row>
    <row r="181" s="2" customFormat="1" ht="24.15" customHeight="1">
      <c r="A181" s="34"/>
      <c r="B181" s="185"/>
      <c r="C181" s="186" t="s">
        <v>784</v>
      </c>
      <c r="D181" s="186" t="s">
        <v>319</v>
      </c>
      <c r="E181" s="187" t="s">
        <v>2420</v>
      </c>
      <c r="F181" s="188" t="s">
        <v>2421</v>
      </c>
      <c r="G181" s="189" t="s">
        <v>452</v>
      </c>
      <c r="H181" s="190">
        <v>30.533999999999999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372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5826</v>
      </c>
    </row>
    <row r="182" s="2" customFormat="1" ht="24.15" customHeight="1">
      <c r="A182" s="34"/>
      <c r="B182" s="185"/>
      <c r="C182" s="186" t="s">
        <v>788</v>
      </c>
      <c r="D182" s="186" t="s">
        <v>319</v>
      </c>
      <c r="E182" s="187" t="s">
        <v>2423</v>
      </c>
      <c r="F182" s="188" t="s">
        <v>2424</v>
      </c>
      <c r="G182" s="189" t="s">
        <v>652</v>
      </c>
      <c r="H182" s="223"/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5827</v>
      </c>
    </row>
    <row r="183" s="12" customFormat="1" ht="22.8" customHeight="1">
      <c r="A183" s="12"/>
      <c r="B183" s="172"/>
      <c r="C183" s="12"/>
      <c r="D183" s="173" t="s">
        <v>74</v>
      </c>
      <c r="E183" s="183" t="s">
        <v>2426</v>
      </c>
      <c r="F183" s="183" t="s">
        <v>2427</v>
      </c>
      <c r="G183" s="12"/>
      <c r="H183" s="12"/>
      <c r="I183" s="175"/>
      <c r="J183" s="184">
        <f>BK183</f>
        <v>0</v>
      </c>
      <c r="K183" s="12"/>
      <c r="L183" s="172"/>
      <c r="M183" s="177"/>
      <c r="N183" s="178"/>
      <c r="O183" s="178"/>
      <c r="P183" s="179">
        <f>SUM(P184:P218)</f>
        <v>0</v>
      </c>
      <c r="Q183" s="178"/>
      <c r="R183" s="179">
        <f>SUM(R184:R218)</f>
        <v>0.12392821111999999</v>
      </c>
      <c r="S183" s="178"/>
      <c r="T183" s="180">
        <f>SUM(T184:T218)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3" t="s">
        <v>87</v>
      </c>
      <c r="AT183" s="181" t="s">
        <v>74</v>
      </c>
      <c r="AU183" s="181" t="s">
        <v>82</v>
      </c>
      <c r="AY183" s="173" t="s">
        <v>317</v>
      </c>
      <c r="BK183" s="182">
        <f>SUM(BK184:BK218)</f>
        <v>0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5277</v>
      </c>
      <c r="F184" s="188" t="s">
        <v>5278</v>
      </c>
      <c r="G184" s="189" t="s">
        <v>452</v>
      </c>
      <c r="H184" s="190">
        <v>1.7849999999999999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0.00098999999999999999</v>
      </c>
      <c r="R184" s="196">
        <f>Q184*H184</f>
        <v>0.0017671499999999999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5828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2431</v>
      </c>
      <c r="F185" s="188" t="s">
        <v>2432</v>
      </c>
      <c r="G185" s="189" t="s">
        <v>452</v>
      </c>
      <c r="H185" s="190">
        <v>7.1399999999999997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0.00036010000000000003</v>
      </c>
      <c r="R185" s="196">
        <f>Q185*H185</f>
        <v>0.0025711140000000002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5829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2437</v>
      </c>
      <c r="F186" s="188" t="s">
        <v>2435</v>
      </c>
      <c r="G186" s="189" t="s">
        <v>452</v>
      </c>
      <c r="H186" s="190">
        <v>45.780000000000001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0.00040000000000000002</v>
      </c>
      <c r="R186" s="196">
        <f>Q186*H186</f>
        <v>0.018312000000000002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5830</v>
      </c>
    </row>
    <row r="187" s="2" customFormat="1" ht="24.15" customHeight="1">
      <c r="A187" s="34"/>
      <c r="B187" s="185"/>
      <c r="C187" s="186" t="s">
        <v>804</v>
      </c>
      <c r="D187" s="186" t="s">
        <v>319</v>
      </c>
      <c r="E187" s="187" t="s">
        <v>2440</v>
      </c>
      <c r="F187" s="188" t="s">
        <v>2438</v>
      </c>
      <c r="G187" s="189" t="s">
        <v>452</v>
      </c>
      <c r="H187" s="190">
        <v>28.574999999999999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0.00042999999999999999</v>
      </c>
      <c r="R187" s="196">
        <f>Q187*H187</f>
        <v>0.01228725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5831</v>
      </c>
    </row>
    <row r="188" s="2" customFormat="1" ht="24.15" customHeight="1">
      <c r="A188" s="34"/>
      <c r="B188" s="185"/>
      <c r="C188" s="186" t="s">
        <v>808</v>
      </c>
      <c r="D188" s="186" t="s">
        <v>319</v>
      </c>
      <c r="E188" s="187" t="s">
        <v>5832</v>
      </c>
      <c r="F188" s="188" t="s">
        <v>2441</v>
      </c>
      <c r="G188" s="189" t="s">
        <v>452</v>
      </c>
      <c r="H188" s="190">
        <v>32.161999999999999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0.00055999999999999995</v>
      </c>
      <c r="R188" s="196">
        <f>Q188*H188</f>
        <v>0.018010719999999997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5833</v>
      </c>
    </row>
    <row r="189" s="2" customFormat="1" ht="24.15" customHeight="1">
      <c r="A189" s="34"/>
      <c r="B189" s="185"/>
      <c r="C189" s="186" t="s">
        <v>812</v>
      </c>
      <c r="D189" s="186" t="s">
        <v>319</v>
      </c>
      <c r="E189" s="187" t="s">
        <v>2443</v>
      </c>
      <c r="F189" s="188" t="s">
        <v>2444</v>
      </c>
      <c r="G189" s="189" t="s">
        <v>433</v>
      </c>
      <c r="H189" s="190">
        <v>2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2.2670000000000001E-05</v>
      </c>
      <c r="R189" s="196">
        <f>Q189*H189</f>
        <v>4.5340000000000003E-05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5834</v>
      </c>
    </row>
    <row r="190" s="2" customFormat="1" ht="24.15" customHeight="1">
      <c r="A190" s="34"/>
      <c r="B190" s="185"/>
      <c r="C190" s="200" t="s">
        <v>816</v>
      </c>
      <c r="D190" s="200" t="s">
        <v>353</v>
      </c>
      <c r="E190" s="201" t="s">
        <v>5835</v>
      </c>
      <c r="F190" s="202" t="s">
        <v>3662</v>
      </c>
      <c r="G190" s="203" t="s">
        <v>433</v>
      </c>
      <c r="H190" s="204">
        <v>2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3.0000000000000001E-05</v>
      </c>
      <c r="R190" s="196">
        <f>Q190*H190</f>
        <v>6.0000000000000002E-05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5836</v>
      </c>
    </row>
    <row r="191" s="2" customFormat="1" ht="24.15" customHeight="1">
      <c r="A191" s="34"/>
      <c r="B191" s="185"/>
      <c r="C191" s="186" t="s">
        <v>820</v>
      </c>
      <c r="D191" s="186" t="s">
        <v>319</v>
      </c>
      <c r="E191" s="187" t="s">
        <v>2449</v>
      </c>
      <c r="F191" s="188" t="s">
        <v>2450</v>
      </c>
      <c r="G191" s="189" t="s">
        <v>433</v>
      </c>
      <c r="H191" s="190">
        <v>2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5.1539999999999998E-05</v>
      </c>
      <c r="R191" s="196">
        <f>Q191*H191</f>
        <v>0.00010308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5837</v>
      </c>
    </row>
    <row r="192" s="2" customFormat="1" ht="24.15" customHeight="1">
      <c r="A192" s="34"/>
      <c r="B192" s="185"/>
      <c r="C192" s="200" t="s">
        <v>824</v>
      </c>
      <c r="D192" s="200" t="s">
        <v>353</v>
      </c>
      <c r="E192" s="201" t="s">
        <v>5838</v>
      </c>
      <c r="F192" s="202" t="s">
        <v>3666</v>
      </c>
      <c r="G192" s="203" t="s">
        <v>433</v>
      </c>
      <c r="H192" s="204">
        <v>2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8.0000000000000007E-05</v>
      </c>
      <c r="R192" s="196">
        <f>Q192*H192</f>
        <v>0.00016000000000000001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529</v>
      </c>
      <c r="AT192" s="198" t="s">
        <v>353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5839</v>
      </c>
    </row>
    <row r="193" s="2" customFormat="1" ht="24.15" customHeight="1">
      <c r="A193" s="34"/>
      <c r="B193" s="185"/>
      <c r="C193" s="186" t="s">
        <v>828</v>
      </c>
      <c r="D193" s="186" t="s">
        <v>319</v>
      </c>
      <c r="E193" s="187" t="s">
        <v>2455</v>
      </c>
      <c r="F193" s="188" t="s">
        <v>2456</v>
      </c>
      <c r="G193" s="189" t="s">
        <v>433</v>
      </c>
      <c r="H193" s="190">
        <v>2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6.0000000000000002E-05</v>
      </c>
      <c r="R193" s="196">
        <f>Q193*H193</f>
        <v>0.00012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5840</v>
      </c>
    </row>
    <row r="194" s="2" customFormat="1" ht="24.15" customHeight="1">
      <c r="A194" s="34"/>
      <c r="B194" s="185"/>
      <c r="C194" s="200" t="s">
        <v>832</v>
      </c>
      <c r="D194" s="200" t="s">
        <v>353</v>
      </c>
      <c r="E194" s="201" t="s">
        <v>2458</v>
      </c>
      <c r="F194" s="202" t="s">
        <v>2459</v>
      </c>
      <c r="G194" s="203" t="s">
        <v>433</v>
      </c>
      <c r="H194" s="204">
        <v>2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0.00075000000000000002</v>
      </c>
      <c r="R194" s="196">
        <f>Q194*H194</f>
        <v>0.0015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529</v>
      </c>
      <c r="AT194" s="198" t="s">
        <v>353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5841</v>
      </c>
    </row>
    <row r="195" s="2" customFormat="1" ht="21.75" customHeight="1">
      <c r="A195" s="34"/>
      <c r="B195" s="185"/>
      <c r="C195" s="186" t="s">
        <v>836</v>
      </c>
      <c r="D195" s="186" t="s">
        <v>319</v>
      </c>
      <c r="E195" s="187" t="s">
        <v>2461</v>
      </c>
      <c r="F195" s="188" t="s">
        <v>2462</v>
      </c>
      <c r="G195" s="189" t="s">
        <v>433</v>
      </c>
      <c r="H195" s="190">
        <v>4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2.2670000000000001E-05</v>
      </c>
      <c r="R195" s="196">
        <f>Q195*H195</f>
        <v>9.0680000000000006E-05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5842</v>
      </c>
    </row>
    <row r="196" s="2" customFormat="1" ht="21.75" customHeight="1">
      <c r="A196" s="34"/>
      <c r="B196" s="185"/>
      <c r="C196" s="200" t="s">
        <v>840</v>
      </c>
      <c r="D196" s="200" t="s">
        <v>353</v>
      </c>
      <c r="E196" s="201" t="s">
        <v>2464</v>
      </c>
      <c r="F196" s="202" t="s">
        <v>2465</v>
      </c>
      <c r="G196" s="203" t="s">
        <v>433</v>
      </c>
      <c r="H196" s="204">
        <v>4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0.00012999999999999999</v>
      </c>
      <c r="R196" s="196">
        <f>Q196*H196</f>
        <v>0.00051999999999999995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529</v>
      </c>
      <c r="AT196" s="198" t="s">
        <v>353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5843</v>
      </c>
    </row>
    <row r="197" s="2" customFormat="1" ht="21.75" customHeight="1">
      <c r="A197" s="34"/>
      <c r="B197" s="185"/>
      <c r="C197" s="186" t="s">
        <v>844</v>
      </c>
      <c r="D197" s="186" t="s">
        <v>319</v>
      </c>
      <c r="E197" s="187" t="s">
        <v>2467</v>
      </c>
      <c r="F197" s="188" t="s">
        <v>2468</v>
      </c>
      <c r="G197" s="189" t="s">
        <v>433</v>
      </c>
      <c r="H197" s="190">
        <v>2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2.0000000000000002E-05</v>
      </c>
      <c r="R197" s="196">
        <f>Q197*H197</f>
        <v>4.0000000000000003E-05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372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5844</v>
      </c>
    </row>
    <row r="198" s="2" customFormat="1" ht="24.15" customHeight="1">
      <c r="A198" s="34"/>
      <c r="B198" s="185"/>
      <c r="C198" s="200" t="s">
        <v>848</v>
      </c>
      <c r="D198" s="200" t="s">
        <v>353</v>
      </c>
      <c r="E198" s="201" t="s">
        <v>2470</v>
      </c>
      <c r="F198" s="202" t="s">
        <v>5845</v>
      </c>
      <c r="G198" s="203" t="s">
        <v>433</v>
      </c>
      <c r="H198" s="204">
        <v>2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0.00012999999999999999</v>
      </c>
      <c r="R198" s="196">
        <f>Q198*H198</f>
        <v>0.00025999999999999998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529</v>
      </c>
      <c r="AT198" s="198" t="s">
        <v>353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5846</v>
      </c>
    </row>
    <row r="199" s="2" customFormat="1" ht="21.75" customHeight="1">
      <c r="A199" s="34"/>
      <c r="B199" s="185"/>
      <c r="C199" s="186" t="s">
        <v>852</v>
      </c>
      <c r="D199" s="186" t="s">
        <v>319</v>
      </c>
      <c r="E199" s="187" t="s">
        <v>2473</v>
      </c>
      <c r="F199" s="188" t="s">
        <v>2474</v>
      </c>
      <c r="G199" s="189" t="s">
        <v>433</v>
      </c>
      <c r="H199" s="190">
        <v>2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4.5479999999999998E-05</v>
      </c>
      <c r="R199" s="196">
        <f>Q199*H199</f>
        <v>9.0959999999999996E-05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5847</v>
      </c>
    </row>
    <row r="200" s="2" customFormat="1" ht="24.15" customHeight="1">
      <c r="A200" s="34"/>
      <c r="B200" s="185"/>
      <c r="C200" s="200" t="s">
        <v>858</v>
      </c>
      <c r="D200" s="200" t="s">
        <v>353</v>
      </c>
      <c r="E200" s="201" t="s">
        <v>5848</v>
      </c>
      <c r="F200" s="202" t="s">
        <v>5849</v>
      </c>
      <c r="G200" s="203" t="s">
        <v>433</v>
      </c>
      <c r="H200" s="204">
        <v>2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0.00050000000000000001</v>
      </c>
      <c r="R200" s="196">
        <f>Q200*H200</f>
        <v>0.001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529</v>
      </c>
      <c r="AT200" s="198" t="s">
        <v>353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5850</v>
      </c>
    </row>
    <row r="201" s="2" customFormat="1" ht="16.5" customHeight="1">
      <c r="A201" s="34"/>
      <c r="B201" s="185"/>
      <c r="C201" s="186" t="s">
        <v>862</v>
      </c>
      <c r="D201" s="186" t="s">
        <v>319</v>
      </c>
      <c r="E201" s="187" t="s">
        <v>2479</v>
      </c>
      <c r="F201" s="188" t="s">
        <v>2480</v>
      </c>
      <c r="G201" s="189" t="s">
        <v>433</v>
      </c>
      <c r="H201" s="190">
        <v>2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4.5479999999999998E-05</v>
      </c>
      <c r="R201" s="196">
        <f>Q201*H201</f>
        <v>9.0959999999999996E-05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5851</v>
      </c>
    </row>
    <row r="202" s="2" customFormat="1" ht="24.15" customHeight="1">
      <c r="A202" s="34"/>
      <c r="B202" s="185"/>
      <c r="C202" s="200" t="s">
        <v>866</v>
      </c>
      <c r="D202" s="200" t="s">
        <v>353</v>
      </c>
      <c r="E202" s="201" t="s">
        <v>2482</v>
      </c>
      <c r="F202" s="202" t="s">
        <v>2483</v>
      </c>
      <c r="G202" s="203" t="s">
        <v>433</v>
      </c>
      <c r="H202" s="204">
        <v>2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0.00067000000000000002</v>
      </c>
      <c r="R202" s="196">
        <f>Q202*H202</f>
        <v>0.0013400000000000001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529</v>
      </c>
      <c r="AT202" s="198" t="s">
        <v>353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5852</v>
      </c>
    </row>
    <row r="203" s="2" customFormat="1" ht="16.5" customHeight="1">
      <c r="A203" s="34"/>
      <c r="B203" s="185"/>
      <c r="C203" s="186" t="s">
        <v>870</v>
      </c>
      <c r="D203" s="186" t="s">
        <v>319</v>
      </c>
      <c r="E203" s="187" t="s">
        <v>2485</v>
      </c>
      <c r="F203" s="188" t="s">
        <v>2486</v>
      </c>
      <c r="G203" s="189" t="s">
        <v>433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5.0000000000000002E-05</v>
      </c>
      <c r="R203" s="196">
        <f>Q203*H203</f>
        <v>5.0000000000000002E-05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5853</v>
      </c>
    </row>
    <row r="204" s="2" customFormat="1" ht="24.15" customHeight="1">
      <c r="A204" s="34"/>
      <c r="B204" s="185"/>
      <c r="C204" s="200" t="s">
        <v>874</v>
      </c>
      <c r="D204" s="200" t="s">
        <v>353</v>
      </c>
      <c r="E204" s="201" t="s">
        <v>2488</v>
      </c>
      <c r="F204" s="202" t="s">
        <v>2489</v>
      </c>
      <c r="G204" s="203" t="s">
        <v>433</v>
      </c>
      <c r="H204" s="204">
        <v>1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0.00077999999999999999</v>
      </c>
      <c r="R204" s="196">
        <f>Q204*H204</f>
        <v>0.00077999999999999999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529</v>
      </c>
      <c r="AT204" s="198" t="s">
        <v>353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5854</v>
      </c>
    </row>
    <row r="205" s="2" customFormat="1" ht="16.5" customHeight="1">
      <c r="A205" s="34"/>
      <c r="B205" s="185"/>
      <c r="C205" s="186" t="s">
        <v>876</v>
      </c>
      <c r="D205" s="186" t="s">
        <v>319</v>
      </c>
      <c r="E205" s="187" t="s">
        <v>2491</v>
      </c>
      <c r="F205" s="188" t="s">
        <v>2492</v>
      </c>
      <c r="G205" s="189" t="s">
        <v>433</v>
      </c>
      <c r="H205" s="190">
        <v>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5.1539999999999998E-05</v>
      </c>
      <c r="R205" s="196">
        <f>Q205*H205</f>
        <v>0.00010308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5855</v>
      </c>
    </row>
    <row r="206" s="2" customFormat="1" ht="16.5" customHeight="1">
      <c r="A206" s="34"/>
      <c r="B206" s="185"/>
      <c r="C206" s="200" t="s">
        <v>881</v>
      </c>
      <c r="D206" s="200" t="s">
        <v>353</v>
      </c>
      <c r="E206" s="201" t="s">
        <v>2494</v>
      </c>
      <c r="F206" s="202" t="s">
        <v>2495</v>
      </c>
      <c r="G206" s="203" t="s">
        <v>433</v>
      </c>
      <c r="H206" s="204">
        <v>2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0.00068999999999999997</v>
      </c>
      <c r="R206" s="196">
        <f>Q206*H206</f>
        <v>0.0013799999999999999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529</v>
      </c>
      <c r="AT206" s="198" t="s">
        <v>353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5856</v>
      </c>
    </row>
    <row r="207" s="2" customFormat="1" ht="16.5" customHeight="1">
      <c r="A207" s="34"/>
      <c r="B207" s="185"/>
      <c r="C207" s="186" t="s">
        <v>885</v>
      </c>
      <c r="D207" s="186" t="s">
        <v>319</v>
      </c>
      <c r="E207" s="187" t="s">
        <v>2497</v>
      </c>
      <c r="F207" s="188" t="s">
        <v>2498</v>
      </c>
      <c r="G207" s="189" t="s">
        <v>433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2.0000000000000002E-05</v>
      </c>
      <c r="R207" s="196">
        <f>Q207*H207</f>
        <v>2.0000000000000002E-05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5857</v>
      </c>
    </row>
    <row r="208" s="2" customFormat="1" ht="21.75" customHeight="1">
      <c r="A208" s="34"/>
      <c r="B208" s="185"/>
      <c r="C208" s="200" t="s">
        <v>891</v>
      </c>
      <c r="D208" s="200" t="s">
        <v>353</v>
      </c>
      <c r="E208" s="201" t="s">
        <v>5285</v>
      </c>
      <c r="F208" s="202" t="s">
        <v>2501</v>
      </c>
      <c r="G208" s="203" t="s">
        <v>433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6.9999999999999994E-05</v>
      </c>
      <c r="R208" s="196">
        <f>Q208*H208</f>
        <v>6.9999999999999994E-05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5858</v>
      </c>
    </row>
    <row r="209" s="2" customFormat="1" ht="16.5" customHeight="1">
      <c r="A209" s="34"/>
      <c r="B209" s="185"/>
      <c r="C209" s="186" t="s">
        <v>1236</v>
      </c>
      <c r="D209" s="186" t="s">
        <v>319</v>
      </c>
      <c r="E209" s="187" t="s">
        <v>2503</v>
      </c>
      <c r="F209" s="188" t="s">
        <v>5288</v>
      </c>
      <c r="G209" s="189" t="s">
        <v>2505</v>
      </c>
      <c r="H209" s="190">
        <v>2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0.00026509999999999999</v>
      </c>
      <c r="R209" s="196">
        <f>Q209*H209</f>
        <v>0.00053019999999999999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5859</v>
      </c>
    </row>
    <row r="210" s="2" customFormat="1" ht="21.75" customHeight="1">
      <c r="A210" s="34"/>
      <c r="B210" s="185"/>
      <c r="C210" s="200" t="s">
        <v>1240</v>
      </c>
      <c r="D210" s="200" t="s">
        <v>353</v>
      </c>
      <c r="E210" s="201" t="s">
        <v>2507</v>
      </c>
      <c r="F210" s="202" t="s">
        <v>5290</v>
      </c>
      <c r="G210" s="203" t="s">
        <v>433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0.018499999999999999</v>
      </c>
      <c r="R210" s="196">
        <f>Q210*H210</f>
        <v>0.018499999999999999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5860</v>
      </c>
    </row>
    <row r="211" s="2" customFormat="1">
      <c r="A211" s="34"/>
      <c r="B211" s="35"/>
      <c r="C211" s="34"/>
      <c r="D211" s="216" t="s">
        <v>484</v>
      </c>
      <c r="E211" s="34"/>
      <c r="F211" s="217" t="s">
        <v>2510</v>
      </c>
      <c r="G211" s="34"/>
      <c r="H211" s="34"/>
      <c r="I211" s="218"/>
      <c r="J211" s="34"/>
      <c r="K211" s="34"/>
      <c r="L211" s="35"/>
      <c r="M211" s="219"/>
      <c r="N211" s="220"/>
      <c r="O211" s="78"/>
      <c r="P211" s="78"/>
      <c r="Q211" s="78"/>
      <c r="R211" s="78"/>
      <c r="S211" s="78"/>
      <c r="T211" s="79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T211" s="15" t="s">
        <v>484</v>
      </c>
      <c r="AU211" s="15" t="s">
        <v>87</v>
      </c>
    </row>
    <row r="212" s="2" customFormat="1" ht="24.15" customHeight="1">
      <c r="A212" s="34"/>
      <c r="B212" s="185"/>
      <c r="C212" s="200" t="s">
        <v>1244</v>
      </c>
      <c r="D212" s="200" t="s">
        <v>353</v>
      </c>
      <c r="E212" s="201" t="s">
        <v>2511</v>
      </c>
      <c r="F212" s="202" t="s">
        <v>2512</v>
      </c>
      <c r="G212" s="203" t="s">
        <v>433</v>
      </c>
      <c r="H212" s="204">
        <v>1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0.016789999999999999</v>
      </c>
      <c r="R212" s="196">
        <f>Q212*H212</f>
        <v>0.016789999999999999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529</v>
      </c>
      <c r="AT212" s="198" t="s">
        <v>353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5861</v>
      </c>
    </row>
    <row r="213" s="2" customFormat="1" ht="24.15" customHeight="1">
      <c r="A213" s="34"/>
      <c r="B213" s="185"/>
      <c r="C213" s="186" t="s">
        <v>453</v>
      </c>
      <c r="D213" s="186" t="s">
        <v>319</v>
      </c>
      <c r="E213" s="187" t="s">
        <v>2514</v>
      </c>
      <c r="F213" s="188" t="s">
        <v>2515</v>
      </c>
      <c r="G213" s="189" t="s">
        <v>452</v>
      </c>
      <c r="H213" s="190">
        <v>113.65600000000001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0.00018652</v>
      </c>
      <c r="R213" s="196">
        <f>Q213*H213</f>
        <v>0.021199117119999999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372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5862</v>
      </c>
    </row>
    <row r="214" s="2" customFormat="1" ht="24.15" customHeight="1">
      <c r="A214" s="34"/>
      <c r="B214" s="185"/>
      <c r="C214" s="186" t="s">
        <v>1251</v>
      </c>
      <c r="D214" s="186" t="s">
        <v>319</v>
      </c>
      <c r="E214" s="187" t="s">
        <v>2517</v>
      </c>
      <c r="F214" s="188" t="s">
        <v>2518</v>
      </c>
      <c r="G214" s="189" t="s">
        <v>452</v>
      </c>
      <c r="H214" s="190">
        <v>113.65600000000001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1.0000000000000001E-05</v>
      </c>
      <c r="R214" s="196">
        <f>Q214*H214</f>
        <v>0.0011365600000000002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5863</v>
      </c>
    </row>
    <row r="215" s="2" customFormat="1" ht="24.15" customHeight="1">
      <c r="A215" s="34"/>
      <c r="B215" s="185"/>
      <c r="C215" s="186" t="s">
        <v>1255</v>
      </c>
      <c r="D215" s="186" t="s">
        <v>319</v>
      </c>
      <c r="E215" s="187" t="s">
        <v>2520</v>
      </c>
      <c r="F215" s="188" t="s">
        <v>2521</v>
      </c>
      <c r="G215" s="189" t="s">
        <v>433</v>
      </c>
      <c r="H215" s="190">
        <v>2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5864</v>
      </c>
    </row>
    <row r="216" s="2" customFormat="1" ht="24.15" customHeight="1">
      <c r="A216" s="34"/>
      <c r="B216" s="185"/>
      <c r="C216" s="200" t="s">
        <v>1259</v>
      </c>
      <c r="D216" s="200" t="s">
        <v>353</v>
      </c>
      <c r="E216" s="201" t="s">
        <v>2523</v>
      </c>
      <c r="F216" s="202" t="s">
        <v>2524</v>
      </c>
      <c r="G216" s="203" t="s">
        <v>433</v>
      </c>
      <c r="H216" s="204">
        <v>2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0.0025000000000000001</v>
      </c>
      <c r="R216" s="196">
        <f>Q216*H216</f>
        <v>0.0050000000000000001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271</v>
      </c>
      <c r="AT216" s="198" t="s">
        <v>353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5865</v>
      </c>
    </row>
    <row r="217" s="2" customFormat="1">
      <c r="A217" s="34"/>
      <c r="B217" s="35"/>
      <c r="C217" s="34"/>
      <c r="D217" s="216" t="s">
        <v>484</v>
      </c>
      <c r="E217" s="34"/>
      <c r="F217" s="217" t="s">
        <v>2526</v>
      </c>
      <c r="G217" s="34"/>
      <c r="H217" s="34"/>
      <c r="I217" s="218"/>
      <c r="J217" s="34"/>
      <c r="K217" s="34"/>
      <c r="L217" s="35"/>
      <c r="M217" s="219"/>
      <c r="N217" s="220"/>
      <c r="O217" s="78"/>
      <c r="P217" s="78"/>
      <c r="Q217" s="78"/>
      <c r="R217" s="78"/>
      <c r="S217" s="78"/>
      <c r="T217" s="79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T217" s="15" t="s">
        <v>484</v>
      </c>
      <c r="AU217" s="15" t="s">
        <v>87</v>
      </c>
    </row>
    <row r="218" s="2" customFormat="1" ht="24.15" customHeight="1">
      <c r="A218" s="34"/>
      <c r="B218" s="185"/>
      <c r="C218" s="186" t="s">
        <v>1263</v>
      </c>
      <c r="D218" s="186" t="s">
        <v>319</v>
      </c>
      <c r="E218" s="187" t="s">
        <v>2527</v>
      </c>
      <c r="F218" s="188" t="s">
        <v>2528</v>
      </c>
      <c r="G218" s="189" t="s">
        <v>652</v>
      </c>
      <c r="H218" s="223"/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5866</v>
      </c>
    </row>
    <row r="219" s="12" customFormat="1" ht="22.8" customHeight="1">
      <c r="A219" s="12"/>
      <c r="B219" s="172"/>
      <c r="C219" s="12"/>
      <c r="D219" s="173" t="s">
        <v>74</v>
      </c>
      <c r="E219" s="183" t="s">
        <v>2530</v>
      </c>
      <c r="F219" s="183" t="s">
        <v>2531</v>
      </c>
      <c r="G219" s="12"/>
      <c r="H219" s="12"/>
      <c r="I219" s="175"/>
      <c r="J219" s="184">
        <f>BK219</f>
        <v>0</v>
      </c>
      <c r="K219" s="12"/>
      <c r="L219" s="172"/>
      <c r="M219" s="177"/>
      <c r="N219" s="178"/>
      <c r="O219" s="178"/>
      <c r="P219" s="179">
        <f>SUM(P220:P266)</f>
        <v>0</v>
      </c>
      <c r="Q219" s="178"/>
      <c r="R219" s="179">
        <f>SUM(R220:R266)</f>
        <v>0.81118138999999989</v>
      </c>
      <c r="S219" s="178"/>
      <c r="T219" s="180">
        <f>SUM(T220:T266)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73" t="s">
        <v>87</v>
      </c>
      <c r="AT219" s="181" t="s">
        <v>74</v>
      </c>
      <c r="AU219" s="181" t="s">
        <v>82</v>
      </c>
      <c r="AY219" s="173" t="s">
        <v>317</v>
      </c>
      <c r="BK219" s="182">
        <f>SUM(BK220:BK266)</f>
        <v>0</v>
      </c>
    </row>
    <row r="220" s="2" customFormat="1" ht="24.15" customHeight="1">
      <c r="A220" s="34"/>
      <c r="B220" s="185"/>
      <c r="C220" s="186" t="s">
        <v>1265</v>
      </c>
      <c r="D220" s="186" t="s">
        <v>319</v>
      </c>
      <c r="E220" s="187" t="s">
        <v>5867</v>
      </c>
      <c r="F220" s="188" t="s">
        <v>5868</v>
      </c>
      <c r="G220" s="189" t="s">
        <v>433</v>
      </c>
      <c r="H220" s="190">
        <v>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0.00072999999999999996</v>
      </c>
      <c r="R220" s="196">
        <f>Q220*H220</f>
        <v>0.00072999999999999996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5869</v>
      </c>
    </row>
    <row r="221" s="2" customFormat="1" ht="24.15" customHeight="1">
      <c r="A221" s="34"/>
      <c r="B221" s="185"/>
      <c r="C221" s="200" t="s">
        <v>1269</v>
      </c>
      <c r="D221" s="200" t="s">
        <v>353</v>
      </c>
      <c r="E221" s="201" t="s">
        <v>5870</v>
      </c>
      <c r="F221" s="202" t="s">
        <v>5871</v>
      </c>
      <c r="G221" s="203" t="s">
        <v>433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0.023</v>
      </c>
      <c r="R221" s="196">
        <f>Q221*H221</f>
        <v>0.023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5872</v>
      </c>
    </row>
    <row r="222" s="2" customFormat="1" ht="24.15" customHeight="1">
      <c r="A222" s="34"/>
      <c r="B222" s="185"/>
      <c r="C222" s="186" t="s">
        <v>1274</v>
      </c>
      <c r="D222" s="186" t="s">
        <v>319</v>
      </c>
      <c r="E222" s="187" t="s">
        <v>2538</v>
      </c>
      <c r="F222" s="188" t="s">
        <v>2539</v>
      </c>
      <c r="G222" s="189" t="s">
        <v>433</v>
      </c>
      <c r="H222" s="190">
        <v>9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5873</v>
      </c>
    </row>
    <row r="223" s="2" customFormat="1" ht="37.8" customHeight="1">
      <c r="A223" s="34"/>
      <c r="B223" s="185"/>
      <c r="C223" s="200" t="s">
        <v>1278</v>
      </c>
      <c r="D223" s="200" t="s">
        <v>353</v>
      </c>
      <c r="E223" s="201" t="s">
        <v>2541</v>
      </c>
      <c r="F223" s="202" t="s">
        <v>2542</v>
      </c>
      <c r="G223" s="203" t="s">
        <v>433</v>
      </c>
      <c r="H223" s="204">
        <v>9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0.016049999999999998</v>
      </c>
      <c r="R223" s="196">
        <f>Q223*H223</f>
        <v>0.14445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5874</v>
      </c>
    </row>
    <row r="224" s="2" customFormat="1" ht="16.5" customHeight="1">
      <c r="A224" s="34"/>
      <c r="B224" s="185"/>
      <c r="C224" s="186" t="s">
        <v>1282</v>
      </c>
      <c r="D224" s="186" t="s">
        <v>319</v>
      </c>
      <c r="E224" s="187" t="s">
        <v>2544</v>
      </c>
      <c r="F224" s="188" t="s">
        <v>2545</v>
      </c>
      <c r="G224" s="189" t="s">
        <v>433</v>
      </c>
      <c r="H224" s="190">
        <v>9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372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5875</v>
      </c>
    </row>
    <row r="225" s="2" customFormat="1" ht="24.15" customHeight="1">
      <c r="A225" s="34"/>
      <c r="B225" s="185"/>
      <c r="C225" s="200" t="s">
        <v>1286</v>
      </c>
      <c r="D225" s="200" t="s">
        <v>353</v>
      </c>
      <c r="E225" s="201" t="s">
        <v>2547</v>
      </c>
      <c r="F225" s="202" t="s">
        <v>2548</v>
      </c>
      <c r="G225" s="203" t="s">
        <v>433</v>
      </c>
      <c r="H225" s="204">
        <v>9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0.0135</v>
      </c>
      <c r="R225" s="196">
        <f>Q225*H225</f>
        <v>0.1215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5876</v>
      </c>
    </row>
    <row r="226" s="2" customFormat="1" ht="24.15" customHeight="1">
      <c r="A226" s="34"/>
      <c r="B226" s="185"/>
      <c r="C226" s="200" t="s">
        <v>1290</v>
      </c>
      <c r="D226" s="200" t="s">
        <v>353</v>
      </c>
      <c r="E226" s="201" t="s">
        <v>2550</v>
      </c>
      <c r="F226" s="202" t="s">
        <v>2551</v>
      </c>
      <c r="G226" s="203" t="s">
        <v>433</v>
      </c>
      <c r="H226" s="204">
        <v>9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0.00033</v>
      </c>
      <c r="R226" s="196">
        <f>Q226*H226</f>
        <v>0.00297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5877</v>
      </c>
    </row>
    <row r="227" s="2" customFormat="1" ht="24.15" customHeight="1">
      <c r="A227" s="34"/>
      <c r="B227" s="185"/>
      <c r="C227" s="186" t="s">
        <v>1294</v>
      </c>
      <c r="D227" s="186" t="s">
        <v>319</v>
      </c>
      <c r="E227" s="187" t="s">
        <v>2553</v>
      </c>
      <c r="F227" s="188" t="s">
        <v>2554</v>
      </c>
      <c r="G227" s="189" t="s">
        <v>433</v>
      </c>
      <c r="H227" s="190">
        <v>4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372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5878</v>
      </c>
    </row>
    <row r="228" s="2" customFormat="1" ht="24.15" customHeight="1">
      <c r="A228" s="34"/>
      <c r="B228" s="185"/>
      <c r="C228" s="200" t="s">
        <v>1298</v>
      </c>
      <c r="D228" s="200" t="s">
        <v>353</v>
      </c>
      <c r="E228" s="201" t="s">
        <v>2556</v>
      </c>
      <c r="F228" s="202" t="s">
        <v>2557</v>
      </c>
      <c r="G228" s="203" t="s">
        <v>433</v>
      </c>
      <c r="H228" s="204">
        <v>4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0.013100000000000001</v>
      </c>
      <c r="R228" s="196">
        <f>Q228*H228</f>
        <v>0.052400000000000002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5879</v>
      </c>
    </row>
    <row r="229" s="2" customFormat="1" ht="16.5" customHeight="1">
      <c r="A229" s="34"/>
      <c r="B229" s="185"/>
      <c r="C229" s="186" t="s">
        <v>1303</v>
      </c>
      <c r="D229" s="186" t="s">
        <v>319</v>
      </c>
      <c r="E229" s="187" t="s">
        <v>2559</v>
      </c>
      <c r="F229" s="188" t="s">
        <v>2560</v>
      </c>
      <c r="G229" s="189" t="s">
        <v>433</v>
      </c>
      <c r="H229" s="190">
        <v>4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372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5880</v>
      </c>
    </row>
    <row r="230" s="2" customFormat="1" ht="16.5" customHeight="1">
      <c r="A230" s="34"/>
      <c r="B230" s="185"/>
      <c r="C230" s="200" t="s">
        <v>1307</v>
      </c>
      <c r="D230" s="200" t="s">
        <v>353</v>
      </c>
      <c r="E230" s="201" t="s">
        <v>2562</v>
      </c>
      <c r="F230" s="202" t="s">
        <v>2563</v>
      </c>
      <c r="G230" s="203" t="s">
        <v>433</v>
      </c>
      <c r="H230" s="204">
        <v>4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0.02</v>
      </c>
      <c r="R230" s="196">
        <f>Q230*H230</f>
        <v>0.080000000000000002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529</v>
      </c>
      <c r="AT230" s="198" t="s">
        <v>353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5881</v>
      </c>
    </row>
    <row r="231" s="2" customFormat="1" ht="24.15" customHeight="1">
      <c r="A231" s="34"/>
      <c r="B231" s="185"/>
      <c r="C231" s="186" t="s">
        <v>1312</v>
      </c>
      <c r="D231" s="186" t="s">
        <v>319</v>
      </c>
      <c r="E231" s="187" t="s">
        <v>2565</v>
      </c>
      <c r="F231" s="188" t="s">
        <v>2566</v>
      </c>
      <c r="G231" s="189" t="s">
        <v>433</v>
      </c>
      <c r="H231" s="190">
        <v>12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0.00027999999999999998</v>
      </c>
      <c r="R231" s="196">
        <f>Q231*H231</f>
        <v>0.0033599999999999997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372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5882</v>
      </c>
    </row>
    <row r="232" s="2" customFormat="1" ht="16.5" customHeight="1">
      <c r="A232" s="34"/>
      <c r="B232" s="185"/>
      <c r="C232" s="200" t="s">
        <v>1316</v>
      </c>
      <c r="D232" s="200" t="s">
        <v>353</v>
      </c>
      <c r="E232" s="201" t="s">
        <v>2568</v>
      </c>
      <c r="F232" s="202" t="s">
        <v>2569</v>
      </c>
      <c r="G232" s="203" t="s">
        <v>433</v>
      </c>
      <c r="H232" s="204">
        <v>12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0.0141</v>
      </c>
      <c r="R232" s="196">
        <f>Q232*H232</f>
        <v>0.16919999999999999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529</v>
      </c>
      <c r="AT232" s="198" t="s">
        <v>353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5883</v>
      </c>
    </row>
    <row r="233" s="2" customFormat="1" ht="24.15" customHeight="1">
      <c r="A233" s="34"/>
      <c r="B233" s="185"/>
      <c r="C233" s="186" t="s">
        <v>1320</v>
      </c>
      <c r="D233" s="186" t="s">
        <v>319</v>
      </c>
      <c r="E233" s="187" t="s">
        <v>5884</v>
      </c>
      <c r="F233" s="188" t="s">
        <v>5885</v>
      </c>
      <c r="G233" s="189" t="s">
        <v>2505</v>
      </c>
      <c r="H233" s="190">
        <v>1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0.00027999999999999998</v>
      </c>
      <c r="R233" s="196">
        <f>Q233*H233</f>
        <v>0.00027999999999999998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5886</v>
      </c>
    </row>
    <row r="234" s="2" customFormat="1" ht="24.15" customHeight="1">
      <c r="A234" s="34"/>
      <c r="B234" s="185"/>
      <c r="C234" s="200" t="s">
        <v>1324</v>
      </c>
      <c r="D234" s="200" t="s">
        <v>353</v>
      </c>
      <c r="E234" s="201" t="s">
        <v>5887</v>
      </c>
      <c r="F234" s="202" t="s">
        <v>5888</v>
      </c>
      <c r="G234" s="203" t="s">
        <v>433</v>
      </c>
      <c r="H234" s="204">
        <v>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0.0141</v>
      </c>
      <c r="R234" s="196">
        <f>Q234*H234</f>
        <v>0.0141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5889</v>
      </c>
    </row>
    <row r="235" s="2" customFormat="1" ht="16.5" customHeight="1">
      <c r="A235" s="34"/>
      <c r="B235" s="185"/>
      <c r="C235" s="186" t="s">
        <v>1328</v>
      </c>
      <c r="D235" s="186" t="s">
        <v>319</v>
      </c>
      <c r="E235" s="187" t="s">
        <v>5890</v>
      </c>
      <c r="F235" s="188" t="s">
        <v>5891</v>
      </c>
      <c r="G235" s="189" t="s">
        <v>433</v>
      </c>
      <c r="H235" s="190">
        <v>1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5892</v>
      </c>
    </row>
    <row r="236" s="2" customFormat="1" ht="16.5" customHeight="1">
      <c r="A236" s="34"/>
      <c r="B236" s="185"/>
      <c r="C236" s="200" t="s">
        <v>1330</v>
      </c>
      <c r="D236" s="200" t="s">
        <v>353</v>
      </c>
      <c r="E236" s="201" t="s">
        <v>5893</v>
      </c>
      <c r="F236" s="202" t="s">
        <v>5894</v>
      </c>
      <c r="G236" s="203" t="s">
        <v>433</v>
      </c>
      <c r="H236" s="204">
        <v>1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0.002</v>
      </c>
      <c r="R236" s="196">
        <f>Q236*H236</f>
        <v>0.002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5895</v>
      </c>
    </row>
    <row r="237" s="2" customFormat="1" ht="21.75" customHeight="1">
      <c r="A237" s="34"/>
      <c r="B237" s="185"/>
      <c r="C237" s="186" t="s">
        <v>1334</v>
      </c>
      <c r="D237" s="186" t="s">
        <v>319</v>
      </c>
      <c r="E237" s="187" t="s">
        <v>5896</v>
      </c>
      <c r="F237" s="188" t="s">
        <v>5897</v>
      </c>
      <c r="G237" s="189" t="s">
        <v>433</v>
      </c>
      <c r="H237" s="190">
        <v>4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5898</v>
      </c>
    </row>
    <row r="238" s="2" customFormat="1" ht="24.15" customHeight="1">
      <c r="A238" s="34"/>
      <c r="B238" s="185"/>
      <c r="C238" s="200" t="s">
        <v>1336</v>
      </c>
      <c r="D238" s="200" t="s">
        <v>353</v>
      </c>
      <c r="E238" s="201" t="s">
        <v>5899</v>
      </c>
      <c r="F238" s="202" t="s">
        <v>5900</v>
      </c>
      <c r="G238" s="203" t="s">
        <v>433</v>
      </c>
      <c r="H238" s="204">
        <v>1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0.00035</v>
      </c>
      <c r="R238" s="196">
        <f>Q238*H238</f>
        <v>0.00035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529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5901</v>
      </c>
    </row>
    <row r="239" s="2" customFormat="1" ht="24.15" customHeight="1">
      <c r="A239" s="34"/>
      <c r="B239" s="185"/>
      <c r="C239" s="200" t="s">
        <v>1340</v>
      </c>
      <c r="D239" s="200" t="s">
        <v>353</v>
      </c>
      <c r="E239" s="201" t="s">
        <v>5902</v>
      </c>
      <c r="F239" s="202" t="s">
        <v>5903</v>
      </c>
      <c r="G239" s="203" t="s">
        <v>433</v>
      </c>
      <c r="H239" s="204">
        <v>5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0.00035</v>
      </c>
      <c r="R239" s="196">
        <f>Q239*H239</f>
        <v>0.00175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5904</v>
      </c>
    </row>
    <row r="240" s="2" customFormat="1" ht="24.15" customHeight="1">
      <c r="A240" s="34"/>
      <c r="B240" s="185"/>
      <c r="C240" s="186" t="s">
        <v>1344</v>
      </c>
      <c r="D240" s="186" t="s">
        <v>319</v>
      </c>
      <c r="E240" s="187" t="s">
        <v>2577</v>
      </c>
      <c r="F240" s="188" t="s">
        <v>2578</v>
      </c>
      <c r="G240" s="189" t="s">
        <v>433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0.00027999999999999998</v>
      </c>
      <c r="R240" s="196">
        <f>Q240*H240</f>
        <v>0.00027999999999999998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5905</v>
      </c>
    </row>
    <row r="241" s="2" customFormat="1" ht="24.15" customHeight="1">
      <c r="A241" s="34"/>
      <c r="B241" s="185"/>
      <c r="C241" s="200" t="s">
        <v>1347</v>
      </c>
      <c r="D241" s="200" t="s">
        <v>353</v>
      </c>
      <c r="E241" s="201" t="s">
        <v>5906</v>
      </c>
      <c r="F241" s="202" t="s">
        <v>5907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0.018499999999999999</v>
      </c>
      <c r="R241" s="196">
        <f>Q241*H241</f>
        <v>0.018499999999999999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5908</v>
      </c>
    </row>
    <row r="242" s="2" customFormat="1" ht="24.15" customHeight="1">
      <c r="A242" s="34"/>
      <c r="B242" s="185"/>
      <c r="C242" s="186" t="s">
        <v>1349</v>
      </c>
      <c r="D242" s="186" t="s">
        <v>319</v>
      </c>
      <c r="E242" s="187" t="s">
        <v>2583</v>
      </c>
      <c r="F242" s="188" t="s">
        <v>2584</v>
      </c>
      <c r="G242" s="189" t="s">
        <v>433</v>
      </c>
      <c r="H242" s="190">
        <v>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0.0010632</v>
      </c>
      <c r="R242" s="196">
        <f>Q242*H242</f>
        <v>0.0021264000000000001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5909</v>
      </c>
    </row>
    <row r="243" s="2" customFormat="1" ht="24.15" customHeight="1">
      <c r="A243" s="34"/>
      <c r="B243" s="185"/>
      <c r="C243" s="200" t="s">
        <v>1353</v>
      </c>
      <c r="D243" s="200" t="s">
        <v>353</v>
      </c>
      <c r="E243" s="201" t="s">
        <v>5910</v>
      </c>
      <c r="F243" s="202" t="s">
        <v>5911</v>
      </c>
      <c r="G243" s="203" t="s">
        <v>433</v>
      </c>
      <c r="H243" s="204">
        <v>2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0.039100000000000003</v>
      </c>
      <c r="R243" s="196">
        <f>Q243*H243</f>
        <v>0.078200000000000006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529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5912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2589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1.75" customHeight="1">
      <c r="A245" s="34"/>
      <c r="B245" s="185"/>
      <c r="C245" s="186" t="s">
        <v>1357</v>
      </c>
      <c r="D245" s="186" t="s">
        <v>319</v>
      </c>
      <c r="E245" s="187" t="s">
        <v>2590</v>
      </c>
      <c r="F245" s="188" t="s">
        <v>2591</v>
      </c>
      <c r="G245" s="189" t="s">
        <v>433</v>
      </c>
      <c r="H245" s="190">
        <v>37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8.0000000000000007E-05</v>
      </c>
      <c r="R245" s="196">
        <f>Q245*H245</f>
        <v>0.0029600000000000004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5913</v>
      </c>
    </row>
    <row r="246" s="2" customFormat="1" ht="24.15" customHeight="1">
      <c r="A246" s="34"/>
      <c r="B246" s="185"/>
      <c r="C246" s="200" t="s">
        <v>1361</v>
      </c>
      <c r="D246" s="200" t="s">
        <v>353</v>
      </c>
      <c r="E246" s="201" t="s">
        <v>2593</v>
      </c>
      <c r="F246" s="202" t="s">
        <v>2594</v>
      </c>
      <c r="G246" s="203" t="s">
        <v>433</v>
      </c>
      <c r="H246" s="204">
        <v>37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0.00040000000000000002</v>
      </c>
      <c r="R246" s="196">
        <f>Q246*H246</f>
        <v>0.014800000000000001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529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5914</v>
      </c>
    </row>
    <row r="247" s="2" customFormat="1" ht="33" customHeight="1">
      <c r="A247" s="34"/>
      <c r="B247" s="185"/>
      <c r="C247" s="186" t="s">
        <v>1365</v>
      </c>
      <c r="D247" s="186" t="s">
        <v>319</v>
      </c>
      <c r="E247" s="187" t="s">
        <v>2596</v>
      </c>
      <c r="F247" s="188" t="s">
        <v>2597</v>
      </c>
      <c r="G247" s="189" t="s">
        <v>433</v>
      </c>
      <c r="H247" s="190">
        <v>13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4.1999999999999996E-06</v>
      </c>
      <c r="R247" s="196">
        <f>Q247*H247</f>
        <v>5.4599999999999992E-05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372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5915</v>
      </c>
    </row>
    <row r="248" s="2" customFormat="1" ht="16.5" customHeight="1">
      <c r="A248" s="34"/>
      <c r="B248" s="185"/>
      <c r="C248" s="200" t="s">
        <v>1369</v>
      </c>
      <c r="D248" s="200" t="s">
        <v>353</v>
      </c>
      <c r="E248" s="201" t="s">
        <v>2599</v>
      </c>
      <c r="F248" s="202" t="s">
        <v>2600</v>
      </c>
      <c r="G248" s="203" t="s">
        <v>433</v>
      </c>
      <c r="H248" s="204">
        <v>13</v>
      </c>
      <c r="I248" s="205"/>
      <c r="J248" s="206">
        <f>ROUND(I248*H248,2)</f>
        <v>0</v>
      </c>
      <c r="K248" s="207"/>
      <c r="L248" s="208"/>
      <c r="M248" s="209" t="s">
        <v>1</v>
      </c>
      <c r="N248" s="210" t="s">
        <v>41</v>
      </c>
      <c r="O248" s="78"/>
      <c r="P248" s="196">
        <f>O248*H248</f>
        <v>0</v>
      </c>
      <c r="Q248" s="196">
        <v>0.002</v>
      </c>
      <c r="R248" s="196">
        <f>Q248*H248</f>
        <v>0.026000000000000002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529</v>
      </c>
      <c r="AT248" s="198" t="s">
        <v>353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5916</v>
      </c>
    </row>
    <row r="249" s="2" customFormat="1" ht="33" customHeight="1">
      <c r="A249" s="34"/>
      <c r="B249" s="185"/>
      <c r="C249" s="186" t="s">
        <v>1373</v>
      </c>
      <c r="D249" s="186" t="s">
        <v>319</v>
      </c>
      <c r="E249" s="187" t="s">
        <v>5917</v>
      </c>
      <c r="F249" s="188" t="s">
        <v>2597</v>
      </c>
      <c r="G249" s="189" t="s">
        <v>433</v>
      </c>
      <c r="H249" s="190">
        <v>1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4.1999999999999996E-06</v>
      </c>
      <c r="R249" s="196">
        <f>Q249*H249</f>
        <v>4.1999999999999996E-06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372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5918</v>
      </c>
    </row>
    <row r="250" s="2" customFormat="1" ht="24.15" customHeight="1">
      <c r="A250" s="34"/>
      <c r="B250" s="185"/>
      <c r="C250" s="200" t="s">
        <v>1377</v>
      </c>
      <c r="D250" s="200" t="s">
        <v>353</v>
      </c>
      <c r="E250" s="201" t="s">
        <v>5919</v>
      </c>
      <c r="F250" s="202" t="s">
        <v>2600</v>
      </c>
      <c r="G250" s="203" t="s">
        <v>433</v>
      </c>
      <c r="H250" s="204">
        <v>1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0.002</v>
      </c>
      <c r="R250" s="196">
        <f>Q250*H250</f>
        <v>0.002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529</v>
      </c>
      <c r="AT250" s="198" t="s">
        <v>353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5920</v>
      </c>
    </row>
    <row r="251" s="2" customFormat="1" ht="16.5" customHeight="1">
      <c r="A251" s="34"/>
      <c r="B251" s="185"/>
      <c r="C251" s="186" t="s">
        <v>589</v>
      </c>
      <c r="D251" s="186" t="s">
        <v>319</v>
      </c>
      <c r="E251" s="187" t="s">
        <v>3705</v>
      </c>
      <c r="F251" s="188" t="s">
        <v>3706</v>
      </c>
      <c r="G251" s="189" t="s">
        <v>433</v>
      </c>
      <c r="H251" s="190">
        <v>7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4.1999999999999996E-06</v>
      </c>
      <c r="R251" s="196">
        <f>Q251*H251</f>
        <v>2.9399999999999996E-05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5921</v>
      </c>
    </row>
    <row r="252" s="2" customFormat="1" ht="24.15" customHeight="1">
      <c r="A252" s="34"/>
      <c r="B252" s="185"/>
      <c r="C252" s="200" t="s">
        <v>1384</v>
      </c>
      <c r="D252" s="200" t="s">
        <v>353</v>
      </c>
      <c r="E252" s="201" t="s">
        <v>5922</v>
      </c>
      <c r="F252" s="202" t="s">
        <v>5923</v>
      </c>
      <c r="G252" s="203" t="s">
        <v>433</v>
      </c>
      <c r="H252" s="204">
        <v>7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0.0014400000000000001</v>
      </c>
      <c r="R252" s="196">
        <f>Q252*H252</f>
        <v>0.01008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529</v>
      </c>
      <c r="AT252" s="198" t="s">
        <v>353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5924</v>
      </c>
    </row>
    <row r="253" s="2" customFormat="1" ht="16.5" customHeight="1">
      <c r="A253" s="34"/>
      <c r="B253" s="185"/>
      <c r="C253" s="200" t="s">
        <v>1386</v>
      </c>
      <c r="D253" s="200" t="s">
        <v>353</v>
      </c>
      <c r="E253" s="201" t="s">
        <v>5925</v>
      </c>
      <c r="F253" s="202" t="s">
        <v>5926</v>
      </c>
      <c r="G253" s="203" t="s">
        <v>433</v>
      </c>
      <c r="H253" s="204">
        <v>1</v>
      </c>
      <c r="I253" s="205"/>
      <c r="J253" s="206">
        <f>ROUND(I253*H253,2)</f>
        <v>0</v>
      </c>
      <c r="K253" s="207"/>
      <c r="L253" s="208"/>
      <c r="M253" s="209" t="s">
        <v>1</v>
      </c>
      <c r="N253" s="210" t="s">
        <v>41</v>
      </c>
      <c r="O253" s="78"/>
      <c r="P253" s="196">
        <f>O253*H253</f>
        <v>0</v>
      </c>
      <c r="Q253" s="196">
        <v>0.0030000000000000001</v>
      </c>
      <c r="R253" s="196">
        <f>Q253*H253</f>
        <v>0.0030000000000000001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529</v>
      </c>
      <c r="AT253" s="198" t="s">
        <v>353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5927</v>
      </c>
    </row>
    <row r="254" s="2" customFormat="1" ht="24.15" customHeight="1">
      <c r="A254" s="34"/>
      <c r="B254" s="185"/>
      <c r="C254" s="186" t="s">
        <v>1392</v>
      </c>
      <c r="D254" s="186" t="s">
        <v>319</v>
      </c>
      <c r="E254" s="187" t="s">
        <v>2605</v>
      </c>
      <c r="F254" s="188" t="s">
        <v>2606</v>
      </c>
      <c r="G254" s="189" t="s">
        <v>433</v>
      </c>
      <c r="H254" s="190">
        <v>12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5928</v>
      </c>
    </row>
    <row r="255" s="2" customFormat="1" ht="21.75" customHeight="1">
      <c r="A255" s="34"/>
      <c r="B255" s="185"/>
      <c r="C255" s="200" t="s">
        <v>1396</v>
      </c>
      <c r="D255" s="200" t="s">
        <v>353</v>
      </c>
      <c r="E255" s="201" t="s">
        <v>2608</v>
      </c>
      <c r="F255" s="202" t="s">
        <v>2609</v>
      </c>
      <c r="G255" s="203" t="s">
        <v>433</v>
      </c>
      <c r="H255" s="204">
        <v>12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0.00033</v>
      </c>
      <c r="R255" s="196">
        <f>Q255*H255</f>
        <v>0.00396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529</v>
      </c>
      <c r="AT255" s="198" t="s">
        <v>353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5929</v>
      </c>
    </row>
    <row r="256" s="2" customFormat="1" ht="33" customHeight="1">
      <c r="A256" s="34"/>
      <c r="B256" s="185"/>
      <c r="C256" s="186" t="s">
        <v>1400</v>
      </c>
      <c r="D256" s="186" t="s">
        <v>319</v>
      </c>
      <c r="E256" s="187" t="s">
        <v>5930</v>
      </c>
      <c r="F256" s="188" t="s">
        <v>5931</v>
      </c>
      <c r="G256" s="189" t="s">
        <v>433</v>
      </c>
      <c r="H256" s="190">
        <v>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6.7900000000000002E-06</v>
      </c>
      <c r="R256" s="196">
        <f>Q256*H256</f>
        <v>6.7900000000000002E-06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5932</v>
      </c>
    </row>
    <row r="257" s="2" customFormat="1" ht="21.75" customHeight="1">
      <c r="A257" s="34"/>
      <c r="B257" s="185"/>
      <c r="C257" s="200" t="s">
        <v>1926</v>
      </c>
      <c r="D257" s="200" t="s">
        <v>353</v>
      </c>
      <c r="E257" s="201" t="s">
        <v>5933</v>
      </c>
      <c r="F257" s="202" t="s">
        <v>5934</v>
      </c>
      <c r="G257" s="203" t="s">
        <v>433</v>
      </c>
      <c r="H257" s="204">
        <v>1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5935</v>
      </c>
    </row>
    <row r="258" s="2" customFormat="1" ht="24.15" customHeight="1">
      <c r="A258" s="34"/>
      <c r="B258" s="185"/>
      <c r="C258" s="186" t="s">
        <v>1930</v>
      </c>
      <c r="D258" s="186" t="s">
        <v>319</v>
      </c>
      <c r="E258" s="187" t="s">
        <v>3716</v>
      </c>
      <c r="F258" s="188" t="s">
        <v>3717</v>
      </c>
      <c r="G258" s="189" t="s">
        <v>433</v>
      </c>
      <c r="H258" s="190">
        <v>7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5936</v>
      </c>
    </row>
    <row r="259" s="2" customFormat="1" ht="16.5" customHeight="1">
      <c r="A259" s="34"/>
      <c r="B259" s="185"/>
      <c r="C259" s="200" t="s">
        <v>1934</v>
      </c>
      <c r="D259" s="200" t="s">
        <v>353</v>
      </c>
      <c r="E259" s="201" t="s">
        <v>3719</v>
      </c>
      <c r="F259" s="202" t="s">
        <v>3720</v>
      </c>
      <c r="G259" s="203" t="s">
        <v>433</v>
      </c>
      <c r="H259" s="204">
        <v>7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0.00040999999999999999</v>
      </c>
      <c r="R259" s="196">
        <f>Q259*H259</f>
        <v>0.0028700000000000002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5937</v>
      </c>
    </row>
    <row r="260" s="2" customFormat="1">
      <c r="A260" s="34"/>
      <c r="B260" s="35"/>
      <c r="C260" s="34"/>
      <c r="D260" s="216" t="s">
        <v>484</v>
      </c>
      <c r="E260" s="34"/>
      <c r="F260" s="217" t="s">
        <v>3722</v>
      </c>
      <c r="G260" s="34"/>
      <c r="H260" s="34"/>
      <c r="I260" s="218"/>
      <c r="J260" s="34"/>
      <c r="K260" s="34"/>
      <c r="L260" s="35"/>
      <c r="M260" s="219"/>
      <c r="N260" s="220"/>
      <c r="O260" s="78"/>
      <c r="P260" s="78"/>
      <c r="Q260" s="78"/>
      <c r="R260" s="78"/>
      <c r="S260" s="78"/>
      <c r="T260" s="79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T260" s="15" t="s">
        <v>484</v>
      </c>
      <c r="AU260" s="15" t="s">
        <v>87</v>
      </c>
    </row>
    <row r="261" s="2" customFormat="1" ht="37.8" customHeight="1">
      <c r="A261" s="34"/>
      <c r="B261" s="185"/>
      <c r="C261" s="200" t="s">
        <v>1938</v>
      </c>
      <c r="D261" s="200" t="s">
        <v>353</v>
      </c>
      <c r="E261" s="201" t="s">
        <v>3723</v>
      </c>
      <c r="F261" s="202" t="s">
        <v>3724</v>
      </c>
      <c r="G261" s="203" t="s">
        <v>433</v>
      </c>
      <c r="H261" s="204">
        <v>7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0.0040600000000000002</v>
      </c>
      <c r="R261" s="196">
        <f>Q261*H261</f>
        <v>0.028420000000000001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5938</v>
      </c>
    </row>
    <row r="262" s="2" customFormat="1">
      <c r="A262" s="34"/>
      <c r="B262" s="35"/>
      <c r="C262" s="34"/>
      <c r="D262" s="216" t="s">
        <v>484</v>
      </c>
      <c r="E262" s="34"/>
      <c r="F262" s="217" t="s">
        <v>3726</v>
      </c>
      <c r="G262" s="34"/>
      <c r="H262" s="34"/>
      <c r="I262" s="218"/>
      <c r="J262" s="34"/>
      <c r="K262" s="34"/>
      <c r="L262" s="35"/>
      <c r="M262" s="219"/>
      <c r="N262" s="220"/>
      <c r="O262" s="78"/>
      <c r="P262" s="78"/>
      <c r="Q262" s="78"/>
      <c r="R262" s="78"/>
      <c r="S262" s="78"/>
      <c r="T262" s="79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T262" s="15" t="s">
        <v>484</v>
      </c>
      <c r="AU262" s="15" t="s">
        <v>87</v>
      </c>
    </row>
    <row r="263" s="2" customFormat="1" ht="24.15" customHeight="1">
      <c r="A263" s="34"/>
      <c r="B263" s="185"/>
      <c r="C263" s="186" t="s">
        <v>1942</v>
      </c>
      <c r="D263" s="186" t="s">
        <v>319</v>
      </c>
      <c r="E263" s="187" t="s">
        <v>2618</v>
      </c>
      <c r="F263" s="188" t="s">
        <v>2619</v>
      </c>
      <c r="G263" s="189" t="s">
        <v>433</v>
      </c>
      <c r="H263" s="190">
        <v>2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372</v>
      </c>
      <c r="AT263" s="198" t="s">
        <v>319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5939</v>
      </c>
    </row>
    <row r="264" s="2" customFormat="1" ht="33" customHeight="1">
      <c r="A264" s="34"/>
      <c r="B264" s="185"/>
      <c r="C264" s="200" t="s">
        <v>1946</v>
      </c>
      <c r="D264" s="200" t="s">
        <v>353</v>
      </c>
      <c r="E264" s="201" t="s">
        <v>2621</v>
      </c>
      <c r="F264" s="202" t="s">
        <v>3728</v>
      </c>
      <c r="G264" s="203" t="s">
        <v>433</v>
      </c>
      <c r="H264" s="204">
        <v>2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0.00089999999999999998</v>
      </c>
      <c r="R264" s="196">
        <f>Q264*H264</f>
        <v>0.0018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529</v>
      </c>
      <c r="AT264" s="198" t="s">
        <v>353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5940</v>
      </c>
    </row>
    <row r="265" s="2" customFormat="1">
      <c r="A265" s="34"/>
      <c r="B265" s="35"/>
      <c r="C265" s="34"/>
      <c r="D265" s="216" t="s">
        <v>484</v>
      </c>
      <c r="E265" s="34"/>
      <c r="F265" s="217" t="s">
        <v>2624</v>
      </c>
      <c r="G265" s="34"/>
      <c r="H265" s="34"/>
      <c r="I265" s="218"/>
      <c r="J265" s="34"/>
      <c r="K265" s="34"/>
      <c r="L265" s="35"/>
      <c r="M265" s="219"/>
      <c r="N265" s="220"/>
      <c r="O265" s="78"/>
      <c r="P265" s="78"/>
      <c r="Q265" s="78"/>
      <c r="R265" s="78"/>
      <c r="S265" s="78"/>
      <c r="T265" s="79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T265" s="15" t="s">
        <v>484</v>
      </c>
      <c r="AU265" s="15" t="s">
        <v>87</v>
      </c>
    </row>
    <row r="266" s="2" customFormat="1" ht="24.15" customHeight="1">
      <c r="A266" s="34"/>
      <c r="B266" s="185"/>
      <c r="C266" s="186" t="s">
        <v>2161</v>
      </c>
      <c r="D266" s="186" t="s">
        <v>319</v>
      </c>
      <c r="E266" s="187" t="s">
        <v>2625</v>
      </c>
      <c r="F266" s="188" t="s">
        <v>2626</v>
      </c>
      <c r="G266" s="189" t="s">
        <v>652</v>
      </c>
      <c r="H266" s="223"/>
      <c r="I266" s="191"/>
      <c r="J266" s="192">
        <f>ROUND(I266*H266,2)</f>
        <v>0</v>
      </c>
      <c r="K266" s="193"/>
      <c r="L266" s="35"/>
      <c r="M266" s="211" t="s">
        <v>1</v>
      </c>
      <c r="N266" s="212" t="s">
        <v>41</v>
      </c>
      <c r="O266" s="213"/>
      <c r="P266" s="214">
        <f>O266*H266</f>
        <v>0</v>
      </c>
      <c r="Q266" s="214">
        <v>0</v>
      </c>
      <c r="R266" s="214">
        <f>Q266*H266</f>
        <v>0</v>
      </c>
      <c r="S266" s="214">
        <v>0</v>
      </c>
      <c r="T266" s="215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5941</v>
      </c>
    </row>
    <row r="267" s="2" customFormat="1" ht="6.96" customHeight="1">
      <c r="A267" s="34"/>
      <c r="B267" s="61"/>
      <c r="C267" s="62"/>
      <c r="D267" s="62"/>
      <c r="E267" s="62"/>
      <c r="F267" s="62"/>
      <c r="G267" s="62"/>
      <c r="H267" s="62"/>
      <c r="I267" s="62"/>
      <c r="J267" s="62"/>
      <c r="K267" s="62"/>
      <c r="L267" s="35"/>
      <c r="M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</row>
  </sheetData>
  <autoFilter ref="C131:K2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5942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5943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ROUND((SUM(BE149:BE459)),  2)</f>
        <v>0</v>
      </c>
      <c r="G37" s="138"/>
      <c r="H37" s="138"/>
      <c r="I37" s="139">
        <v>0.20000000000000001</v>
      </c>
      <c r="J37" s="137">
        <f>ROUND(((SUM(BE149:BE459))*I37),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ROUND((SUM(BF149:BF459)),  2)</f>
        <v>0</v>
      </c>
      <c r="G38" s="138"/>
      <c r="H38" s="138"/>
      <c r="I38" s="139">
        <v>0.20000000000000001</v>
      </c>
      <c r="J38" s="137">
        <f>ROUND(((SUM(BF149:BF459))*I38),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ROUND((SUM(BG149:BG459)),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ROUND((SUM(BH149:BH459)),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ROUND((SUM(BI149:BI459)),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5942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J150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J151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2631</v>
      </c>
      <c r="E103" s="159"/>
      <c r="F103" s="159"/>
      <c r="G103" s="159"/>
      <c r="H103" s="159"/>
      <c r="I103" s="159"/>
      <c r="J103" s="160">
        <f>J159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2632</v>
      </c>
      <c r="E104" s="159"/>
      <c r="F104" s="159"/>
      <c r="G104" s="159"/>
      <c r="H104" s="159"/>
      <c r="I104" s="159"/>
      <c r="J104" s="160">
        <f>J183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2633</v>
      </c>
      <c r="E105" s="159"/>
      <c r="F105" s="159"/>
      <c r="G105" s="159"/>
      <c r="H105" s="159"/>
      <c r="I105" s="159"/>
      <c r="J105" s="160">
        <f>J205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2634</v>
      </c>
      <c r="E106" s="159"/>
      <c r="F106" s="159"/>
      <c r="G106" s="159"/>
      <c r="H106" s="159"/>
      <c r="I106" s="159"/>
      <c r="J106" s="160">
        <f>J212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2746</v>
      </c>
      <c r="E107" s="159"/>
      <c r="F107" s="159"/>
      <c r="G107" s="159"/>
      <c r="H107" s="159"/>
      <c r="I107" s="159"/>
      <c r="J107" s="160">
        <f>J214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2635</v>
      </c>
      <c r="E108" s="159"/>
      <c r="F108" s="159"/>
      <c r="G108" s="159"/>
      <c r="H108" s="159"/>
      <c r="I108" s="159"/>
      <c r="J108" s="160">
        <f>J252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2636</v>
      </c>
      <c r="E109" s="159"/>
      <c r="F109" s="159"/>
      <c r="G109" s="159"/>
      <c r="H109" s="159"/>
      <c r="I109" s="159"/>
      <c r="J109" s="160">
        <f>J273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2316</v>
      </c>
      <c r="E110" s="155"/>
      <c r="F110" s="155"/>
      <c r="G110" s="155"/>
      <c r="H110" s="155"/>
      <c r="I110" s="155"/>
      <c r="J110" s="156">
        <f>J275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2747</v>
      </c>
      <c r="E111" s="159"/>
      <c r="F111" s="159"/>
      <c r="G111" s="159"/>
      <c r="H111" s="159"/>
      <c r="I111" s="159"/>
      <c r="J111" s="160">
        <f>J276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2886</v>
      </c>
      <c r="E112" s="159"/>
      <c r="F112" s="159"/>
      <c r="G112" s="159"/>
      <c r="H112" s="159"/>
      <c r="I112" s="159"/>
      <c r="J112" s="160">
        <f>J300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2317</v>
      </c>
      <c r="E113" s="159"/>
      <c r="F113" s="159"/>
      <c r="G113" s="159"/>
      <c r="H113" s="159"/>
      <c r="I113" s="159"/>
      <c r="J113" s="160">
        <f>J328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5298</v>
      </c>
      <c r="E114" s="159"/>
      <c r="F114" s="159"/>
      <c r="G114" s="159"/>
      <c r="H114" s="159"/>
      <c r="I114" s="159"/>
      <c r="J114" s="160">
        <f>J350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2887</v>
      </c>
      <c r="E115" s="159"/>
      <c r="F115" s="159"/>
      <c r="G115" s="159"/>
      <c r="H115" s="159"/>
      <c r="I115" s="159"/>
      <c r="J115" s="160">
        <f>J354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2748</v>
      </c>
      <c r="E116" s="159"/>
      <c r="F116" s="159"/>
      <c r="G116" s="159"/>
      <c r="H116" s="159"/>
      <c r="I116" s="159"/>
      <c r="J116" s="160">
        <f>J364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2749</v>
      </c>
      <c r="E117" s="159"/>
      <c r="F117" s="159"/>
      <c r="G117" s="159"/>
      <c r="H117" s="159"/>
      <c r="I117" s="159"/>
      <c r="J117" s="160">
        <f>J368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2750</v>
      </c>
      <c r="E118" s="159"/>
      <c r="F118" s="159"/>
      <c r="G118" s="159"/>
      <c r="H118" s="159"/>
      <c r="I118" s="159"/>
      <c r="J118" s="160">
        <f>J373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4180</v>
      </c>
      <c r="E119" s="159"/>
      <c r="F119" s="159"/>
      <c r="G119" s="159"/>
      <c r="H119" s="159"/>
      <c r="I119" s="159"/>
      <c r="J119" s="160">
        <f>J390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2889</v>
      </c>
      <c r="E120" s="159"/>
      <c r="F120" s="159"/>
      <c r="G120" s="159"/>
      <c r="H120" s="159"/>
      <c r="I120" s="159"/>
      <c r="J120" s="160">
        <f>J398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4181</v>
      </c>
      <c r="E121" s="159"/>
      <c r="F121" s="159"/>
      <c r="G121" s="159"/>
      <c r="H121" s="159"/>
      <c r="I121" s="159"/>
      <c r="J121" s="160">
        <f>J404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2890</v>
      </c>
      <c r="E122" s="159"/>
      <c r="F122" s="159"/>
      <c r="G122" s="159"/>
      <c r="H122" s="159"/>
      <c r="I122" s="159"/>
      <c r="J122" s="160">
        <f>J407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2891</v>
      </c>
      <c r="E123" s="159"/>
      <c r="F123" s="159"/>
      <c r="G123" s="159"/>
      <c r="H123" s="159"/>
      <c r="I123" s="159"/>
      <c r="J123" s="160">
        <f>J411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7"/>
      <c r="C124" s="10"/>
      <c r="D124" s="158" t="s">
        <v>4182</v>
      </c>
      <c r="E124" s="159"/>
      <c r="F124" s="159"/>
      <c r="G124" s="159"/>
      <c r="H124" s="159"/>
      <c r="I124" s="159"/>
      <c r="J124" s="160">
        <f>J418</f>
        <v>0</v>
      </c>
      <c r="K124" s="10"/>
      <c r="L124" s="15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9" customFormat="1" ht="24.96" customHeight="1">
      <c r="A125" s="9"/>
      <c r="B125" s="153"/>
      <c r="C125" s="9"/>
      <c r="D125" s="154" t="s">
        <v>689</v>
      </c>
      <c r="E125" s="155"/>
      <c r="F125" s="155"/>
      <c r="G125" s="155"/>
      <c r="H125" s="155"/>
      <c r="I125" s="155"/>
      <c r="J125" s="156">
        <f>J422</f>
        <v>0</v>
      </c>
      <c r="K125" s="9"/>
      <c r="L125" s="153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="2" customFormat="1" ht="21.84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61"/>
      <c r="C127" s="62"/>
      <c r="D127" s="62"/>
      <c r="E127" s="62"/>
      <c r="F127" s="62"/>
      <c r="G127" s="62"/>
      <c r="H127" s="62"/>
      <c r="I127" s="62"/>
      <c r="J127" s="62"/>
      <c r="K127" s="62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31" s="2" customFormat="1" ht="6.96" customHeight="1">
      <c r="A131" s="34"/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4.96" customHeight="1">
      <c r="A132" s="34"/>
      <c r="B132" s="35"/>
      <c r="C132" s="19" t="s">
        <v>303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2" customHeight="1">
      <c r="A134" s="34"/>
      <c r="B134" s="35"/>
      <c r="C134" s="28" t="s">
        <v>15</v>
      </c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6.5" customHeight="1">
      <c r="A135" s="34"/>
      <c r="B135" s="35"/>
      <c r="C135" s="34"/>
      <c r="D135" s="34"/>
      <c r="E135" s="131" t="str">
        <f>E7</f>
        <v>Archeoskanzen Bojná</v>
      </c>
      <c r="F135" s="28"/>
      <c r="G135" s="28"/>
      <c r="H135" s="28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" customFormat="1" ht="12" customHeight="1">
      <c r="B136" s="18"/>
      <c r="C136" s="28" t="s">
        <v>287</v>
      </c>
      <c r="L136" s="18"/>
    </row>
    <row r="137" s="1" customFormat="1" ht="16.5" customHeight="1">
      <c r="B137" s="18"/>
      <c r="E137" s="131" t="s">
        <v>4177</v>
      </c>
      <c r="F137" s="1"/>
      <c r="G137" s="1"/>
      <c r="H137" s="1"/>
      <c r="L137" s="18"/>
    </row>
    <row r="138" s="1" customFormat="1" ht="12" customHeight="1">
      <c r="B138" s="18"/>
      <c r="C138" s="28" t="s">
        <v>289</v>
      </c>
      <c r="L138" s="18"/>
    </row>
    <row r="139" s="2" customFormat="1" ht="16.5" customHeight="1">
      <c r="A139" s="34"/>
      <c r="B139" s="35"/>
      <c r="C139" s="34"/>
      <c r="D139" s="34"/>
      <c r="E139" s="132" t="s">
        <v>5942</v>
      </c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291</v>
      </c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6.5" customHeight="1">
      <c r="A141" s="34"/>
      <c r="B141" s="35"/>
      <c r="C141" s="34"/>
      <c r="D141" s="34"/>
      <c r="E141" s="68" t="str">
        <f>E13</f>
        <v>SO-5.2.1_AA - Architektonicko stavebné riešenie, statika</v>
      </c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2" customHeight="1">
      <c r="A143" s="34"/>
      <c r="B143" s="35"/>
      <c r="C143" s="28" t="s">
        <v>19</v>
      </c>
      <c r="D143" s="34"/>
      <c r="E143" s="34"/>
      <c r="F143" s="23" t="str">
        <f>F16</f>
        <v>okrajová časť obce Bojná</v>
      </c>
      <c r="G143" s="34"/>
      <c r="H143" s="34"/>
      <c r="I143" s="28" t="s">
        <v>21</v>
      </c>
      <c r="J143" s="70" t="str">
        <f>IF(J16="","",J16)</f>
        <v>19. 6. 2024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6.96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40.05" customHeight="1">
      <c r="A145" s="34"/>
      <c r="B145" s="35"/>
      <c r="C145" s="28" t="s">
        <v>23</v>
      </c>
      <c r="D145" s="34"/>
      <c r="E145" s="34"/>
      <c r="F145" s="23" t="str">
        <f>E19</f>
        <v>Obec Bojná, 201 Bojná, 956 01 Bojná</v>
      </c>
      <c r="G145" s="34"/>
      <c r="H145" s="34"/>
      <c r="I145" s="28" t="s">
        <v>29</v>
      </c>
      <c r="J145" s="32" t="str">
        <f>E25</f>
        <v>Projekt design s.r.o., Brezová 89/1B, Tovarníky</v>
      </c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05" customHeight="1">
      <c r="A146" s="34"/>
      <c r="B146" s="35"/>
      <c r="C146" s="28" t="s">
        <v>27</v>
      </c>
      <c r="D146" s="34"/>
      <c r="E146" s="34"/>
      <c r="F146" s="23" t="str">
        <f>IF(E22="","",E22)</f>
        <v>Vyplň údaj</v>
      </c>
      <c r="G146" s="34"/>
      <c r="H146" s="34"/>
      <c r="I146" s="28" t="s">
        <v>32</v>
      </c>
      <c r="J146" s="32" t="str">
        <f>E28</f>
        <v>Projekt design s.r.o., Brezová 89/1B, Tovarníky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10.32" customHeight="1">
      <c r="A147" s="34"/>
      <c r="B147" s="35"/>
      <c r="C147" s="34"/>
      <c r="D147" s="34"/>
      <c r="E147" s="34"/>
      <c r="F147" s="34"/>
      <c r="G147" s="34"/>
      <c r="H147" s="34"/>
      <c r="I147" s="34"/>
      <c r="J147" s="34"/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11" customFormat="1" ht="29.28" customHeight="1">
      <c r="A148" s="161"/>
      <c r="B148" s="162"/>
      <c r="C148" s="163" t="s">
        <v>304</v>
      </c>
      <c r="D148" s="164" t="s">
        <v>60</v>
      </c>
      <c r="E148" s="164" t="s">
        <v>56</v>
      </c>
      <c r="F148" s="164" t="s">
        <v>57</v>
      </c>
      <c r="G148" s="164" t="s">
        <v>305</v>
      </c>
      <c r="H148" s="164" t="s">
        <v>306</v>
      </c>
      <c r="I148" s="164" t="s">
        <v>307</v>
      </c>
      <c r="J148" s="165" t="s">
        <v>295</v>
      </c>
      <c r="K148" s="166" t="s">
        <v>308</v>
      </c>
      <c r="L148" s="167"/>
      <c r="M148" s="87" t="s">
        <v>1</v>
      </c>
      <c r="N148" s="88" t="s">
        <v>39</v>
      </c>
      <c r="O148" s="88" t="s">
        <v>309</v>
      </c>
      <c r="P148" s="88" t="s">
        <v>310</v>
      </c>
      <c r="Q148" s="88" t="s">
        <v>311</v>
      </c>
      <c r="R148" s="88" t="s">
        <v>312</v>
      </c>
      <c r="S148" s="88" t="s">
        <v>313</v>
      </c>
      <c r="T148" s="89" t="s">
        <v>314</v>
      </c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</row>
    <row r="149" s="2" customFormat="1" ht="22.8" customHeight="1">
      <c r="A149" s="34"/>
      <c r="B149" s="35"/>
      <c r="C149" s="94" t="s">
        <v>296</v>
      </c>
      <c r="D149" s="34"/>
      <c r="E149" s="34"/>
      <c r="F149" s="34"/>
      <c r="G149" s="34"/>
      <c r="H149" s="34"/>
      <c r="I149" s="34"/>
      <c r="J149" s="168">
        <f>BK149</f>
        <v>0</v>
      </c>
      <c r="K149" s="34"/>
      <c r="L149" s="35"/>
      <c r="M149" s="90"/>
      <c r="N149" s="74"/>
      <c r="O149" s="91"/>
      <c r="P149" s="169">
        <f>P150+P275+P422</f>
        <v>0</v>
      </c>
      <c r="Q149" s="91"/>
      <c r="R149" s="169">
        <f>R150+R275+R422</f>
        <v>1730.0054772591202</v>
      </c>
      <c r="S149" s="91"/>
      <c r="T149" s="170">
        <f>T150+T275+T422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74</v>
      </c>
      <c r="AU149" s="15" t="s">
        <v>297</v>
      </c>
      <c r="BK149" s="171">
        <f>BK150+BK275+BK422</f>
        <v>0</v>
      </c>
    </row>
    <row r="150" s="12" customFormat="1" ht="25.92" customHeight="1">
      <c r="A150" s="12"/>
      <c r="B150" s="172"/>
      <c r="C150" s="12"/>
      <c r="D150" s="173" t="s">
        <v>74</v>
      </c>
      <c r="E150" s="174" t="s">
        <v>315</v>
      </c>
      <c r="F150" s="174" t="s">
        <v>316</v>
      </c>
      <c r="G150" s="12"/>
      <c r="H150" s="12"/>
      <c r="I150" s="175"/>
      <c r="J150" s="176">
        <f>BK150</f>
        <v>0</v>
      </c>
      <c r="K150" s="12"/>
      <c r="L150" s="172"/>
      <c r="M150" s="177"/>
      <c r="N150" s="178"/>
      <c r="O150" s="178"/>
      <c r="P150" s="179">
        <f>P151+P159+P183+P205+P212+P214+P252+P273</f>
        <v>0</v>
      </c>
      <c r="Q150" s="178"/>
      <c r="R150" s="179">
        <f>R151+R159+R183+R205+R212+R214+R252+R273</f>
        <v>1704.7535993814201</v>
      </c>
      <c r="S150" s="178"/>
      <c r="T150" s="180">
        <f>T151+T159+T183+T205+T212+T214+T252+T273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75</v>
      </c>
      <c r="AY150" s="173" t="s">
        <v>317</v>
      </c>
      <c r="BK150" s="182">
        <f>BK151+BK159+BK183+BK205+BK212+BK214+BK252+BK273</f>
        <v>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82</v>
      </c>
      <c r="F151" s="183" t="s">
        <v>2637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SUM(P152:P158)</f>
        <v>0</v>
      </c>
      <c r="Q151" s="178"/>
      <c r="R151" s="179">
        <f>SUM(R152:R158)</f>
        <v>0</v>
      </c>
      <c r="S151" s="178"/>
      <c r="T151" s="180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317</v>
      </c>
      <c r="BK151" s="182">
        <f>SUM(BK152:BK158)</f>
        <v>0</v>
      </c>
    </row>
    <row r="152" s="2" customFormat="1" ht="33" customHeight="1">
      <c r="A152" s="34"/>
      <c r="B152" s="185"/>
      <c r="C152" s="186" t="s">
        <v>82</v>
      </c>
      <c r="D152" s="186" t="s">
        <v>319</v>
      </c>
      <c r="E152" s="187" t="s">
        <v>4185</v>
      </c>
      <c r="F152" s="188" t="s">
        <v>4186</v>
      </c>
      <c r="G152" s="189" t="s">
        <v>322</v>
      </c>
      <c r="H152" s="190">
        <v>124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5944</v>
      </c>
    </row>
    <row r="153" s="2" customFormat="1" ht="21.75" customHeight="1">
      <c r="A153" s="34"/>
      <c r="B153" s="185"/>
      <c r="C153" s="186" t="s">
        <v>87</v>
      </c>
      <c r="D153" s="186" t="s">
        <v>319</v>
      </c>
      <c r="E153" s="187" t="s">
        <v>2894</v>
      </c>
      <c r="F153" s="188" t="s">
        <v>2895</v>
      </c>
      <c r="G153" s="189" t="s">
        <v>322</v>
      </c>
      <c r="H153" s="190">
        <v>534.471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5945</v>
      </c>
    </row>
    <row r="154" s="2" customFormat="1" ht="24.15" customHeight="1">
      <c r="A154" s="34"/>
      <c r="B154" s="185"/>
      <c r="C154" s="186" t="s">
        <v>92</v>
      </c>
      <c r="D154" s="186" t="s">
        <v>319</v>
      </c>
      <c r="E154" s="187" t="s">
        <v>2644</v>
      </c>
      <c r="F154" s="188" t="s">
        <v>2645</v>
      </c>
      <c r="G154" s="189" t="s">
        <v>322</v>
      </c>
      <c r="H154" s="190">
        <v>160.34100000000001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5946</v>
      </c>
    </row>
    <row r="155" s="2" customFormat="1" ht="24.15" customHeight="1">
      <c r="A155" s="34"/>
      <c r="B155" s="185"/>
      <c r="C155" s="186" t="s">
        <v>259</v>
      </c>
      <c r="D155" s="186" t="s">
        <v>319</v>
      </c>
      <c r="E155" s="187" t="s">
        <v>4190</v>
      </c>
      <c r="F155" s="188" t="s">
        <v>4191</v>
      </c>
      <c r="G155" s="189" t="s">
        <v>322</v>
      </c>
      <c r="H155" s="190">
        <v>534.471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5947</v>
      </c>
    </row>
    <row r="156" s="2" customFormat="1" ht="33" customHeight="1">
      <c r="A156" s="34"/>
      <c r="B156" s="185"/>
      <c r="C156" s="186" t="s">
        <v>262</v>
      </c>
      <c r="D156" s="186" t="s">
        <v>319</v>
      </c>
      <c r="E156" s="187" t="s">
        <v>4193</v>
      </c>
      <c r="F156" s="188" t="s">
        <v>4194</v>
      </c>
      <c r="G156" s="189" t="s">
        <v>322</v>
      </c>
      <c r="H156" s="190">
        <v>91.528999999999996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5948</v>
      </c>
    </row>
    <row r="157" s="2" customFormat="1" ht="24.15" customHeight="1">
      <c r="A157" s="34"/>
      <c r="B157" s="185"/>
      <c r="C157" s="186" t="s">
        <v>265</v>
      </c>
      <c r="D157" s="186" t="s">
        <v>319</v>
      </c>
      <c r="E157" s="187" t="s">
        <v>4196</v>
      </c>
      <c r="F157" s="188" t="s">
        <v>4197</v>
      </c>
      <c r="G157" s="189" t="s">
        <v>322</v>
      </c>
      <c r="H157" s="190">
        <v>874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5949</v>
      </c>
    </row>
    <row r="158" s="2" customFormat="1" ht="24.15" customHeight="1">
      <c r="A158" s="34"/>
      <c r="B158" s="185"/>
      <c r="C158" s="186" t="s">
        <v>268</v>
      </c>
      <c r="D158" s="186" t="s">
        <v>319</v>
      </c>
      <c r="E158" s="187" t="s">
        <v>4199</v>
      </c>
      <c r="F158" s="188" t="s">
        <v>4200</v>
      </c>
      <c r="G158" s="189" t="s">
        <v>322</v>
      </c>
      <c r="H158" s="190">
        <v>750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5950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87</v>
      </c>
      <c r="F159" s="183" t="s">
        <v>2702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SUM(P160:P182)</f>
        <v>0</v>
      </c>
      <c r="Q159" s="178"/>
      <c r="R159" s="179">
        <f>SUM(R160:R182)</f>
        <v>1070.99576211</v>
      </c>
      <c r="S159" s="178"/>
      <c r="T159" s="180">
        <f>SUM(T160:T182)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SUM(BK160:BK182)</f>
        <v>0</v>
      </c>
    </row>
    <row r="160" s="2" customFormat="1" ht="33" customHeight="1">
      <c r="A160" s="34"/>
      <c r="B160" s="185"/>
      <c r="C160" s="186" t="s">
        <v>271</v>
      </c>
      <c r="D160" s="186" t="s">
        <v>319</v>
      </c>
      <c r="E160" s="187" t="s">
        <v>4202</v>
      </c>
      <c r="F160" s="188" t="s">
        <v>4203</v>
      </c>
      <c r="G160" s="189" t="s">
        <v>375</v>
      </c>
      <c r="H160" s="190">
        <v>61.628999999999998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0.00018000000000000001</v>
      </c>
      <c r="R160" s="196">
        <f>Q160*H160</f>
        <v>0.011093220000000001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5951</v>
      </c>
    </row>
    <row r="161" s="2" customFormat="1" ht="16.5" customHeight="1">
      <c r="A161" s="34"/>
      <c r="B161" s="185"/>
      <c r="C161" s="200" t="s">
        <v>274</v>
      </c>
      <c r="D161" s="200" t="s">
        <v>353</v>
      </c>
      <c r="E161" s="201" t="s">
        <v>4205</v>
      </c>
      <c r="F161" s="202" t="s">
        <v>4206</v>
      </c>
      <c r="G161" s="203" t="s">
        <v>375</v>
      </c>
      <c r="H161" s="204">
        <v>62.862000000000002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0.00029999999999999997</v>
      </c>
      <c r="R161" s="196">
        <f>Q161*H161</f>
        <v>0.0188586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5952</v>
      </c>
    </row>
    <row r="162" s="2" customFormat="1" ht="16.5" customHeight="1">
      <c r="A162" s="34"/>
      <c r="B162" s="185"/>
      <c r="C162" s="186" t="s">
        <v>277</v>
      </c>
      <c r="D162" s="186" t="s">
        <v>319</v>
      </c>
      <c r="E162" s="187" t="s">
        <v>4208</v>
      </c>
      <c r="F162" s="188" t="s">
        <v>4209</v>
      </c>
      <c r="G162" s="189" t="s">
        <v>322</v>
      </c>
      <c r="H162" s="190">
        <v>28.167000000000002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1.9205000000000001</v>
      </c>
      <c r="R162" s="196">
        <f>Q162*H162</f>
        <v>54.094723500000008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5953</v>
      </c>
    </row>
    <row r="163" s="2" customFormat="1" ht="16.5" customHeight="1">
      <c r="A163" s="34"/>
      <c r="B163" s="185"/>
      <c r="C163" s="186" t="s">
        <v>280</v>
      </c>
      <c r="D163" s="186" t="s">
        <v>319</v>
      </c>
      <c r="E163" s="187" t="s">
        <v>4211</v>
      </c>
      <c r="F163" s="188" t="s">
        <v>4212</v>
      </c>
      <c r="G163" s="189" t="s">
        <v>452</v>
      </c>
      <c r="H163" s="190">
        <v>112.66500000000001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0.00064000000000000005</v>
      </c>
      <c r="R163" s="196">
        <f>Q163*H163</f>
        <v>0.072105600000000006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5954</v>
      </c>
    </row>
    <row r="164" s="2" customFormat="1" ht="33" customHeight="1">
      <c r="A164" s="34"/>
      <c r="B164" s="185"/>
      <c r="C164" s="186" t="s">
        <v>358</v>
      </c>
      <c r="D164" s="186" t="s">
        <v>319</v>
      </c>
      <c r="E164" s="187" t="s">
        <v>4214</v>
      </c>
      <c r="F164" s="188" t="s">
        <v>4215</v>
      </c>
      <c r="G164" s="189" t="s">
        <v>375</v>
      </c>
      <c r="H164" s="190">
        <v>651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5955</v>
      </c>
    </row>
    <row r="165" s="2" customFormat="1" ht="21.75" customHeight="1">
      <c r="A165" s="34"/>
      <c r="B165" s="185"/>
      <c r="C165" s="186" t="s">
        <v>362</v>
      </c>
      <c r="D165" s="186" t="s">
        <v>319</v>
      </c>
      <c r="E165" s="187" t="s">
        <v>4217</v>
      </c>
      <c r="F165" s="188" t="s">
        <v>4218</v>
      </c>
      <c r="G165" s="189" t="s">
        <v>452</v>
      </c>
      <c r="H165" s="190">
        <v>274.995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0.56000000000000005</v>
      </c>
      <c r="R165" s="196">
        <f>Q165*H165</f>
        <v>153.99720000000002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5956</v>
      </c>
    </row>
    <row r="166" s="2" customFormat="1" ht="16.5" customHeight="1">
      <c r="A166" s="34"/>
      <c r="B166" s="185"/>
      <c r="C166" s="186" t="s">
        <v>364</v>
      </c>
      <c r="D166" s="186" t="s">
        <v>319</v>
      </c>
      <c r="E166" s="187" t="s">
        <v>4220</v>
      </c>
      <c r="F166" s="188" t="s">
        <v>4221</v>
      </c>
      <c r="G166" s="189" t="s">
        <v>4222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5957</v>
      </c>
    </row>
    <row r="167" s="2" customFormat="1" ht="24.15" customHeight="1">
      <c r="A167" s="34"/>
      <c r="B167" s="185"/>
      <c r="C167" s="186" t="s">
        <v>368</v>
      </c>
      <c r="D167" s="186" t="s">
        <v>319</v>
      </c>
      <c r="E167" s="187" t="s">
        <v>2703</v>
      </c>
      <c r="F167" s="188" t="s">
        <v>2704</v>
      </c>
      <c r="G167" s="189" t="s">
        <v>322</v>
      </c>
      <c r="H167" s="190">
        <v>195.30000000000001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2.0699999999999998</v>
      </c>
      <c r="R167" s="196">
        <f>Q167*H167</f>
        <v>404.27100000000002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5958</v>
      </c>
    </row>
    <row r="168" s="2" customFormat="1" ht="24.15" customHeight="1">
      <c r="A168" s="34"/>
      <c r="B168" s="185"/>
      <c r="C168" s="186" t="s">
        <v>372</v>
      </c>
      <c r="D168" s="186" t="s">
        <v>319</v>
      </c>
      <c r="E168" s="187" t="s">
        <v>4225</v>
      </c>
      <c r="F168" s="188" t="s">
        <v>4226</v>
      </c>
      <c r="G168" s="189" t="s">
        <v>322</v>
      </c>
      <c r="H168" s="190">
        <v>48.825000000000003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2.2151299999999998</v>
      </c>
      <c r="R168" s="196">
        <f>Q168*H168</f>
        <v>108.15372225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5959</v>
      </c>
    </row>
    <row r="169" s="2" customFormat="1" ht="24.15" customHeight="1">
      <c r="A169" s="34"/>
      <c r="B169" s="185"/>
      <c r="C169" s="186" t="s">
        <v>377</v>
      </c>
      <c r="D169" s="186" t="s">
        <v>319</v>
      </c>
      <c r="E169" s="187" t="s">
        <v>4228</v>
      </c>
      <c r="F169" s="188" t="s">
        <v>4229</v>
      </c>
      <c r="G169" s="189" t="s">
        <v>322</v>
      </c>
      <c r="H169" s="190">
        <v>114.773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2.3453400000000002</v>
      </c>
      <c r="R169" s="196">
        <f>Q169*H169</f>
        <v>269.18170782000004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5960</v>
      </c>
    </row>
    <row r="170" s="2" customFormat="1" ht="21.75" customHeight="1">
      <c r="A170" s="34"/>
      <c r="B170" s="185"/>
      <c r="C170" s="186" t="s">
        <v>383</v>
      </c>
      <c r="D170" s="186" t="s">
        <v>319</v>
      </c>
      <c r="E170" s="187" t="s">
        <v>4231</v>
      </c>
      <c r="F170" s="188" t="s">
        <v>4232</v>
      </c>
      <c r="G170" s="189" t="s">
        <v>375</v>
      </c>
      <c r="H170" s="190">
        <v>34.726999999999997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0.0015900000000000001</v>
      </c>
      <c r="R170" s="196">
        <f>Q170*H170</f>
        <v>0.055215929999999996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5961</v>
      </c>
    </row>
    <row r="171" s="2" customFormat="1" ht="21.75" customHeight="1">
      <c r="A171" s="34"/>
      <c r="B171" s="185"/>
      <c r="C171" s="186" t="s">
        <v>385</v>
      </c>
      <c r="D171" s="186" t="s">
        <v>319</v>
      </c>
      <c r="E171" s="187" t="s">
        <v>4234</v>
      </c>
      <c r="F171" s="188" t="s">
        <v>4235</v>
      </c>
      <c r="G171" s="189" t="s">
        <v>375</v>
      </c>
      <c r="H171" s="190">
        <v>34.726999999999997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5962</v>
      </c>
    </row>
    <row r="172" s="2" customFormat="1" ht="16.5" customHeight="1">
      <c r="A172" s="34"/>
      <c r="B172" s="185"/>
      <c r="C172" s="186" t="s">
        <v>7</v>
      </c>
      <c r="D172" s="186" t="s">
        <v>319</v>
      </c>
      <c r="E172" s="187" t="s">
        <v>4237</v>
      </c>
      <c r="F172" s="188" t="s">
        <v>4238</v>
      </c>
      <c r="G172" s="189" t="s">
        <v>356</v>
      </c>
      <c r="H172" s="190">
        <v>14.763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1.0189600000000001</v>
      </c>
      <c r="R172" s="196">
        <f>Q172*H172</f>
        <v>15.042906480000001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5963</v>
      </c>
    </row>
    <row r="173" s="2" customFormat="1" ht="16.5" customHeight="1">
      <c r="A173" s="34"/>
      <c r="B173" s="185"/>
      <c r="C173" s="186" t="s">
        <v>388</v>
      </c>
      <c r="D173" s="186" t="s">
        <v>319</v>
      </c>
      <c r="E173" s="187" t="s">
        <v>2774</v>
      </c>
      <c r="F173" s="188" t="s">
        <v>2920</v>
      </c>
      <c r="G173" s="189" t="s">
        <v>356</v>
      </c>
      <c r="H173" s="190">
        <v>1.2789999999999999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1.20296</v>
      </c>
      <c r="R173" s="196">
        <f>Q173*H173</f>
        <v>1.5385858399999999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5964</v>
      </c>
    </row>
    <row r="174" s="2" customFormat="1" ht="24.15" customHeight="1">
      <c r="A174" s="34"/>
      <c r="B174" s="185"/>
      <c r="C174" s="186" t="s">
        <v>392</v>
      </c>
      <c r="D174" s="186" t="s">
        <v>319</v>
      </c>
      <c r="E174" s="187" t="s">
        <v>4241</v>
      </c>
      <c r="F174" s="188" t="s">
        <v>4242</v>
      </c>
      <c r="G174" s="189" t="s">
        <v>322</v>
      </c>
      <c r="H174" s="190">
        <v>25.260000000000002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2.3223500000000001</v>
      </c>
      <c r="R174" s="196">
        <f>Q174*H174</f>
        <v>58.662561000000004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5965</v>
      </c>
    </row>
    <row r="175" s="2" customFormat="1" ht="21.75" customHeight="1">
      <c r="A175" s="34"/>
      <c r="B175" s="185"/>
      <c r="C175" s="186" t="s">
        <v>396</v>
      </c>
      <c r="D175" s="186" t="s">
        <v>319</v>
      </c>
      <c r="E175" s="187" t="s">
        <v>4244</v>
      </c>
      <c r="F175" s="188" t="s">
        <v>4245</v>
      </c>
      <c r="G175" s="189" t="s">
        <v>375</v>
      </c>
      <c r="H175" s="190">
        <v>38.298999999999999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0.0015900000000000001</v>
      </c>
      <c r="R175" s="196">
        <f>Q175*H175</f>
        <v>0.060895410000000004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5966</v>
      </c>
    </row>
    <row r="176" s="2" customFormat="1" ht="21.75" customHeight="1">
      <c r="A176" s="34"/>
      <c r="B176" s="185"/>
      <c r="C176" s="186" t="s">
        <v>398</v>
      </c>
      <c r="D176" s="186" t="s">
        <v>319</v>
      </c>
      <c r="E176" s="187" t="s">
        <v>4247</v>
      </c>
      <c r="F176" s="188" t="s">
        <v>4248</v>
      </c>
      <c r="G176" s="189" t="s">
        <v>375</v>
      </c>
      <c r="H176" s="190">
        <v>38.298999999999999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5967</v>
      </c>
    </row>
    <row r="177" s="2" customFormat="1" ht="24.15" customHeight="1">
      <c r="A177" s="34"/>
      <c r="B177" s="185"/>
      <c r="C177" s="186" t="s">
        <v>402</v>
      </c>
      <c r="D177" s="186" t="s">
        <v>319</v>
      </c>
      <c r="E177" s="187" t="s">
        <v>4250</v>
      </c>
      <c r="F177" s="188" t="s">
        <v>4251</v>
      </c>
      <c r="G177" s="189" t="s">
        <v>4252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5968</v>
      </c>
    </row>
    <row r="178" s="2" customFormat="1" ht="24.15" customHeight="1">
      <c r="A178" s="34"/>
      <c r="B178" s="185"/>
      <c r="C178" s="186" t="s">
        <v>408</v>
      </c>
      <c r="D178" s="186" t="s">
        <v>319</v>
      </c>
      <c r="E178" s="187" t="s">
        <v>4254</v>
      </c>
      <c r="F178" s="188" t="s">
        <v>4255</v>
      </c>
      <c r="G178" s="189" t="s">
        <v>322</v>
      </c>
      <c r="H178" s="190">
        <v>1.8779999999999999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2.3223500000000001</v>
      </c>
      <c r="R178" s="196">
        <f>Q178*H178</f>
        <v>4.3613733000000003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5969</v>
      </c>
    </row>
    <row r="179" s="2" customFormat="1" ht="21.75" customHeight="1">
      <c r="A179" s="34"/>
      <c r="B179" s="185"/>
      <c r="C179" s="186" t="s">
        <v>410</v>
      </c>
      <c r="D179" s="186" t="s">
        <v>319</v>
      </c>
      <c r="E179" s="187" t="s">
        <v>4257</v>
      </c>
      <c r="F179" s="188" t="s">
        <v>4258</v>
      </c>
      <c r="G179" s="189" t="s">
        <v>375</v>
      </c>
      <c r="H179" s="190">
        <v>12.523999999999999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0.0015900000000000001</v>
      </c>
      <c r="R179" s="196">
        <f>Q179*H179</f>
        <v>0.019913159999999999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5970</v>
      </c>
    </row>
    <row r="180" s="2" customFormat="1" ht="21.75" customHeight="1">
      <c r="A180" s="34"/>
      <c r="B180" s="185"/>
      <c r="C180" s="186" t="s">
        <v>412</v>
      </c>
      <c r="D180" s="186" t="s">
        <v>319</v>
      </c>
      <c r="E180" s="187" t="s">
        <v>4260</v>
      </c>
      <c r="F180" s="188" t="s">
        <v>4261</v>
      </c>
      <c r="G180" s="189" t="s">
        <v>375</v>
      </c>
      <c r="H180" s="190">
        <v>12.523999999999999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5971</v>
      </c>
    </row>
    <row r="181" s="2" customFormat="1" ht="16.5" customHeight="1">
      <c r="A181" s="34"/>
      <c r="B181" s="185"/>
      <c r="C181" s="186" t="s">
        <v>414</v>
      </c>
      <c r="D181" s="186" t="s">
        <v>319</v>
      </c>
      <c r="E181" s="187" t="s">
        <v>4263</v>
      </c>
      <c r="F181" s="188" t="s">
        <v>4264</v>
      </c>
      <c r="G181" s="189" t="s">
        <v>375</v>
      </c>
      <c r="H181" s="190">
        <v>620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0.0023449999999999999</v>
      </c>
      <c r="R181" s="196">
        <f>Q181*H181</f>
        <v>1.4539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5972</v>
      </c>
    </row>
    <row r="182" s="2" customFormat="1" ht="24.15" customHeight="1">
      <c r="A182" s="34"/>
      <c r="B182" s="185"/>
      <c r="C182" s="200" t="s">
        <v>416</v>
      </c>
      <c r="D182" s="200" t="s">
        <v>353</v>
      </c>
      <c r="E182" s="201" t="s">
        <v>4266</v>
      </c>
      <c r="F182" s="202" t="s">
        <v>4267</v>
      </c>
      <c r="G182" s="203" t="s">
        <v>375</v>
      </c>
      <c r="H182" s="204">
        <v>682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5973</v>
      </c>
    </row>
    <row r="183" s="12" customFormat="1" ht="22.8" customHeight="1">
      <c r="A183" s="12"/>
      <c r="B183" s="172"/>
      <c r="C183" s="12"/>
      <c r="D183" s="173" t="s">
        <v>74</v>
      </c>
      <c r="E183" s="183" t="s">
        <v>92</v>
      </c>
      <c r="F183" s="183" t="s">
        <v>2706</v>
      </c>
      <c r="G183" s="12"/>
      <c r="H183" s="12"/>
      <c r="I183" s="175"/>
      <c r="J183" s="184">
        <f>BK183</f>
        <v>0</v>
      </c>
      <c r="K183" s="12"/>
      <c r="L183" s="172"/>
      <c r="M183" s="177"/>
      <c r="N183" s="178"/>
      <c r="O183" s="178"/>
      <c r="P183" s="179">
        <f>SUM(P184:P204)</f>
        <v>0</v>
      </c>
      <c r="Q183" s="178"/>
      <c r="R183" s="179">
        <f>SUM(R184:R204)</f>
        <v>236.94770398000003</v>
      </c>
      <c r="S183" s="178"/>
      <c r="T183" s="180">
        <f>SUM(T184:T204)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3" t="s">
        <v>82</v>
      </c>
      <c r="AT183" s="181" t="s">
        <v>74</v>
      </c>
      <c r="AU183" s="181" t="s">
        <v>82</v>
      </c>
      <c r="AY183" s="173" t="s">
        <v>317</v>
      </c>
      <c r="BK183" s="182">
        <f>SUM(BK184:BK204)</f>
        <v>0</v>
      </c>
    </row>
    <row r="184" s="2" customFormat="1" ht="24.15" customHeight="1">
      <c r="A184" s="34"/>
      <c r="B184" s="185"/>
      <c r="C184" s="186" t="s">
        <v>418</v>
      </c>
      <c r="D184" s="186" t="s">
        <v>319</v>
      </c>
      <c r="E184" s="187" t="s">
        <v>5974</v>
      </c>
      <c r="F184" s="188" t="s">
        <v>5975</v>
      </c>
      <c r="G184" s="189" t="s">
        <v>433</v>
      </c>
      <c r="H184" s="190">
        <v>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0.0178251</v>
      </c>
      <c r="R184" s="196">
        <f>Q184*H184</f>
        <v>0.0178251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5976</v>
      </c>
    </row>
    <row r="185" s="2" customFormat="1" ht="24.15" customHeight="1">
      <c r="A185" s="34"/>
      <c r="B185" s="185"/>
      <c r="C185" s="186" t="s">
        <v>529</v>
      </c>
      <c r="D185" s="186" t="s">
        <v>319</v>
      </c>
      <c r="E185" s="187" t="s">
        <v>5331</v>
      </c>
      <c r="F185" s="188" t="s">
        <v>5332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0.015934469999999999</v>
      </c>
      <c r="R185" s="196">
        <f>Q185*H185</f>
        <v>0.031868939999999998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5977</v>
      </c>
    </row>
    <row r="186" s="2" customFormat="1" ht="24.15" customHeight="1">
      <c r="A186" s="34"/>
      <c r="B186" s="185"/>
      <c r="C186" s="186" t="s">
        <v>780</v>
      </c>
      <c r="D186" s="186" t="s">
        <v>319</v>
      </c>
      <c r="E186" s="187" t="s">
        <v>5334</v>
      </c>
      <c r="F186" s="188" t="s">
        <v>5335</v>
      </c>
      <c r="G186" s="189" t="s">
        <v>433</v>
      </c>
      <c r="H186" s="190">
        <v>5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0.02033157</v>
      </c>
      <c r="R186" s="196">
        <f>Q186*H186</f>
        <v>0.10165784999999999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5978</v>
      </c>
    </row>
    <row r="187" s="2" customFormat="1" ht="24.15" customHeight="1">
      <c r="A187" s="34"/>
      <c r="B187" s="185"/>
      <c r="C187" s="186" t="s">
        <v>784</v>
      </c>
      <c r="D187" s="186" t="s">
        <v>319</v>
      </c>
      <c r="E187" s="187" t="s">
        <v>5979</v>
      </c>
      <c r="F187" s="188" t="s">
        <v>5980</v>
      </c>
      <c r="G187" s="189" t="s">
        <v>433</v>
      </c>
      <c r="H187" s="190">
        <v>4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0.046302999999999997</v>
      </c>
      <c r="R187" s="196">
        <f>Q187*H187</f>
        <v>0.18521199999999999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5981</v>
      </c>
    </row>
    <row r="188" s="2" customFormat="1" ht="24.15" customHeight="1">
      <c r="A188" s="34"/>
      <c r="B188" s="185"/>
      <c r="C188" s="186" t="s">
        <v>788</v>
      </c>
      <c r="D188" s="186" t="s">
        <v>319</v>
      </c>
      <c r="E188" s="187" t="s">
        <v>5982</v>
      </c>
      <c r="F188" s="188" t="s">
        <v>5983</v>
      </c>
      <c r="G188" s="189" t="s">
        <v>375</v>
      </c>
      <c r="H188" s="190">
        <v>16.427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5984</v>
      </c>
    </row>
    <row r="189" s="2" customFormat="1" ht="33" customHeight="1">
      <c r="A189" s="34"/>
      <c r="B189" s="185"/>
      <c r="C189" s="186" t="s">
        <v>792</v>
      </c>
      <c r="D189" s="186" t="s">
        <v>319</v>
      </c>
      <c r="E189" s="187" t="s">
        <v>5985</v>
      </c>
      <c r="F189" s="188" t="s">
        <v>5986</v>
      </c>
      <c r="G189" s="189" t="s">
        <v>322</v>
      </c>
      <c r="H189" s="190">
        <v>4.7050000000000001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2.3140299999999998</v>
      </c>
      <c r="R189" s="196">
        <f>Q189*H189</f>
        <v>10.88751115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5987</v>
      </c>
    </row>
    <row r="190" s="2" customFormat="1" ht="24.15" customHeight="1">
      <c r="A190" s="34"/>
      <c r="B190" s="185"/>
      <c r="C190" s="186" t="s">
        <v>796</v>
      </c>
      <c r="D190" s="186" t="s">
        <v>319</v>
      </c>
      <c r="E190" s="187" t="s">
        <v>5988</v>
      </c>
      <c r="F190" s="188" t="s">
        <v>5989</v>
      </c>
      <c r="G190" s="189" t="s">
        <v>375</v>
      </c>
      <c r="H190" s="190">
        <v>16.427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0.0029199999999999999</v>
      </c>
      <c r="R190" s="196">
        <f>Q190*H190</f>
        <v>0.047966839999999997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5990</v>
      </c>
    </row>
    <row r="191" s="2" customFormat="1" ht="24.15" customHeight="1">
      <c r="A191" s="34"/>
      <c r="B191" s="185"/>
      <c r="C191" s="186" t="s">
        <v>800</v>
      </c>
      <c r="D191" s="186" t="s">
        <v>319</v>
      </c>
      <c r="E191" s="187" t="s">
        <v>5991</v>
      </c>
      <c r="F191" s="188" t="s">
        <v>5992</v>
      </c>
      <c r="G191" s="189" t="s">
        <v>375</v>
      </c>
      <c r="H191" s="190">
        <v>16.427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5993</v>
      </c>
    </row>
    <row r="192" s="2" customFormat="1" ht="21.75" customHeight="1">
      <c r="A192" s="34"/>
      <c r="B192" s="185"/>
      <c r="C192" s="186" t="s">
        <v>804</v>
      </c>
      <c r="D192" s="186" t="s">
        <v>319</v>
      </c>
      <c r="E192" s="187" t="s">
        <v>4272</v>
      </c>
      <c r="F192" s="188" t="s">
        <v>4273</v>
      </c>
      <c r="G192" s="189" t="s">
        <v>322</v>
      </c>
      <c r="H192" s="190">
        <v>80.742000000000004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2.3140399999999999</v>
      </c>
      <c r="R192" s="196">
        <f>Q192*H192</f>
        <v>186.84021768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5994</v>
      </c>
    </row>
    <row r="193" s="2" customFormat="1" ht="24.15" customHeight="1">
      <c r="A193" s="34"/>
      <c r="B193" s="185"/>
      <c r="C193" s="186" t="s">
        <v>808</v>
      </c>
      <c r="D193" s="186" t="s">
        <v>319</v>
      </c>
      <c r="E193" s="187" t="s">
        <v>4275</v>
      </c>
      <c r="F193" s="188" t="s">
        <v>4276</v>
      </c>
      <c r="G193" s="189" t="s">
        <v>375</v>
      </c>
      <c r="H193" s="190">
        <v>789.63300000000004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0.00396</v>
      </c>
      <c r="R193" s="196">
        <f>Q193*H193</f>
        <v>3.1269466800000001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5995</v>
      </c>
    </row>
    <row r="194" s="2" customFormat="1" ht="24.15" customHeight="1">
      <c r="A194" s="34"/>
      <c r="B194" s="185"/>
      <c r="C194" s="186" t="s">
        <v>812</v>
      </c>
      <c r="D194" s="186" t="s">
        <v>319</v>
      </c>
      <c r="E194" s="187" t="s">
        <v>4278</v>
      </c>
      <c r="F194" s="188" t="s">
        <v>4279</v>
      </c>
      <c r="G194" s="189" t="s">
        <v>375</v>
      </c>
      <c r="H194" s="190">
        <v>789.63300000000004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5996</v>
      </c>
    </row>
    <row r="195" s="2" customFormat="1" ht="16.5" customHeight="1">
      <c r="A195" s="34"/>
      <c r="B195" s="185"/>
      <c r="C195" s="186" t="s">
        <v>816</v>
      </c>
      <c r="D195" s="186" t="s">
        <v>319</v>
      </c>
      <c r="E195" s="187" t="s">
        <v>4281</v>
      </c>
      <c r="F195" s="188" t="s">
        <v>4282</v>
      </c>
      <c r="G195" s="189" t="s">
        <v>356</v>
      </c>
      <c r="H195" s="190">
        <v>9.6600000000000001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1.01555</v>
      </c>
      <c r="R195" s="196">
        <f>Q195*H195</f>
        <v>9.8102129999999992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5997</v>
      </c>
    </row>
    <row r="196" s="2" customFormat="1" ht="33" customHeight="1">
      <c r="A196" s="34"/>
      <c r="B196" s="185"/>
      <c r="C196" s="186" t="s">
        <v>820</v>
      </c>
      <c r="D196" s="186" t="s">
        <v>319</v>
      </c>
      <c r="E196" s="187" t="s">
        <v>4284</v>
      </c>
      <c r="F196" s="188" t="s">
        <v>4285</v>
      </c>
      <c r="G196" s="189" t="s">
        <v>375</v>
      </c>
      <c r="H196" s="190">
        <v>6.9020000000000001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0.18912999999999999</v>
      </c>
      <c r="R196" s="196">
        <f>Q196*H196</f>
        <v>1.3053752599999999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5998</v>
      </c>
    </row>
    <row r="197" s="2" customFormat="1" ht="33" customHeight="1">
      <c r="A197" s="34"/>
      <c r="B197" s="185"/>
      <c r="C197" s="186" t="s">
        <v>824</v>
      </c>
      <c r="D197" s="186" t="s">
        <v>319</v>
      </c>
      <c r="E197" s="187" t="s">
        <v>2952</v>
      </c>
      <c r="F197" s="188" t="s">
        <v>2953</v>
      </c>
      <c r="G197" s="189" t="s">
        <v>375</v>
      </c>
      <c r="H197" s="190">
        <v>7.9729999999999999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0.074130000000000001</v>
      </c>
      <c r="R197" s="196">
        <f>Q197*H197</f>
        <v>0.59103848999999997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5999</v>
      </c>
    </row>
    <row r="198" s="2" customFormat="1" ht="33" customHeight="1">
      <c r="A198" s="34"/>
      <c r="B198" s="185"/>
      <c r="C198" s="186" t="s">
        <v>828</v>
      </c>
      <c r="D198" s="186" t="s">
        <v>319</v>
      </c>
      <c r="E198" s="187" t="s">
        <v>2955</v>
      </c>
      <c r="F198" s="188" t="s">
        <v>2956</v>
      </c>
      <c r="G198" s="189" t="s">
        <v>375</v>
      </c>
      <c r="H198" s="190">
        <v>120.717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0.11114</v>
      </c>
      <c r="R198" s="196">
        <f>Q198*H198</f>
        <v>13.41648738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6000</v>
      </c>
    </row>
    <row r="199" s="2" customFormat="1" ht="24.15" customHeight="1">
      <c r="A199" s="34"/>
      <c r="B199" s="185"/>
      <c r="C199" s="186" t="s">
        <v>832</v>
      </c>
      <c r="D199" s="186" t="s">
        <v>319</v>
      </c>
      <c r="E199" s="187" t="s">
        <v>5342</v>
      </c>
      <c r="F199" s="188" t="s">
        <v>5343</v>
      </c>
      <c r="G199" s="189" t="s">
        <v>452</v>
      </c>
      <c r="H199" s="190">
        <v>41.210000000000001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0.00025999999999999998</v>
      </c>
      <c r="R199" s="196">
        <f>Q199*H199</f>
        <v>0.0107146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6001</v>
      </c>
    </row>
    <row r="200" s="2" customFormat="1" ht="24.15" customHeight="1">
      <c r="A200" s="34"/>
      <c r="B200" s="185"/>
      <c r="C200" s="186" t="s">
        <v>836</v>
      </c>
      <c r="D200" s="186" t="s">
        <v>319</v>
      </c>
      <c r="E200" s="187" t="s">
        <v>6002</v>
      </c>
      <c r="F200" s="188" t="s">
        <v>6003</v>
      </c>
      <c r="G200" s="189" t="s">
        <v>452</v>
      </c>
      <c r="H200" s="190">
        <v>2.8999999999999999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0.00010000000000000001</v>
      </c>
      <c r="R200" s="196">
        <f>Q200*H200</f>
        <v>0.00029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6004</v>
      </c>
    </row>
    <row r="201" s="2" customFormat="1" ht="24.15" customHeight="1">
      <c r="A201" s="34"/>
      <c r="B201" s="185"/>
      <c r="C201" s="186" t="s">
        <v>840</v>
      </c>
      <c r="D201" s="186" t="s">
        <v>319</v>
      </c>
      <c r="E201" s="187" t="s">
        <v>5345</v>
      </c>
      <c r="F201" s="188" t="s">
        <v>5346</v>
      </c>
      <c r="G201" s="189" t="s">
        <v>452</v>
      </c>
      <c r="H201" s="190">
        <v>39.232999999999997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0.00014999999999999999</v>
      </c>
      <c r="R201" s="196">
        <f>Q201*H201</f>
        <v>0.005884949999999999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6005</v>
      </c>
    </row>
    <row r="202" s="2" customFormat="1" ht="33" customHeight="1">
      <c r="A202" s="34"/>
      <c r="B202" s="185"/>
      <c r="C202" s="186" t="s">
        <v>844</v>
      </c>
      <c r="D202" s="186" t="s">
        <v>319</v>
      </c>
      <c r="E202" s="187" t="s">
        <v>4287</v>
      </c>
      <c r="F202" s="188" t="s">
        <v>4288</v>
      </c>
      <c r="G202" s="189" t="s">
        <v>322</v>
      </c>
      <c r="H202" s="190">
        <v>4.4359999999999999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2.3369599999999999</v>
      </c>
      <c r="R202" s="196">
        <f>Q202*H202</f>
        <v>10.36675456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6006</v>
      </c>
    </row>
    <row r="203" s="2" customFormat="1" ht="24.15" customHeight="1">
      <c r="A203" s="34"/>
      <c r="B203" s="185"/>
      <c r="C203" s="186" t="s">
        <v>848</v>
      </c>
      <c r="D203" s="186" t="s">
        <v>319</v>
      </c>
      <c r="E203" s="187" t="s">
        <v>4290</v>
      </c>
      <c r="F203" s="188" t="s">
        <v>4291</v>
      </c>
      <c r="G203" s="189" t="s">
        <v>375</v>
      </c>
      <c r="H203" s="190">
        <v>44.831000000000003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0.0044999999999999997</v>
      </c>
      <c r="R203" s="196">
        <f>Q203*H203</f>
        <v>0.20173949999999999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6007</v>
      </c>
    </row>
    <row r="204" s="2" customFormat="1" ht="24.15" customHeight="1">
      <c r="A204" s="34"/>
      <c r="B204" s="185"/>
      <c r="C204" s="186" t="s">
        <v>852</v>
      </c>
      <c r="D204" s="186" t="s">
        <v>319</v>
      </c>
      <c r="E204" s="187" t="s">
        <v>4293</v>
      </c>
      <c r="F204" s="188" t="s">
        <v>4294</v>
      </c>
      <c r="G204" s="189" t="s">
        <v>375</v>
      </c>
      <c r="H204" s="190">
        <v>44.831000000000003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6008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259</v>
      </c>
      <c r="F205" s="183" t="s">
        <v>2713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SUM(P206:P211)</f>
        <v>0</v>
      </c>
      <c r="Q205" s="178"/>
      <c r="R205" s="179">
        <f>SUM(R206:R211)</f>
        <v>276.20985572999996</v>
      </c>
      <c r="S205" s="178"/>
      <c r="T205" s="180">
        <f>SUM(T206:T211)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82</v>
      </c>
      <c r="AT205" s="181" t="s">
        <v>74</v>
      </c>
      <c r="AU205" s="181" t="s">
        <v>82</v>
      </c>
      <c r="AY205" s="173" t="s">
        <v>317</v>
      </c>
      <c r="BK205" s="182">
        <f>SUM(BK206:BK211)</f>
        <v>0</v>
      </c>
    </row>
    <row r="206" s="2" customFormat="1" ht="24.15" customHeight="1">
      <c r="A206" s="34"/>
      <c r="B206" s="185"/>
      <c r="C206" s="186" t="s">
        <v>858</v>
      </c>
      <c r="D206" s="186" t="s">
        <v>319</v>
      </c>
      <c r="E206" s="187" t="s">
        <v>4296</v>
      </c>
      <c r="F206" s="188" t="s">
        <v>4297</v>
      </c>
      <c r="G206" s="189" t="s">
        <v>322</v>
      </c>
      <c r="H206" s="190">
        <v>111.68899999999999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2.3141699999999998</v>
      </c>
      <c r="R206" s="196">
        <f>Q206*H206</f>
        <v>258.46733312999999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6009</v>
      </c>
    </row>
    <row r="207" s="2" customFormat="1" ht="16.5" customHeight="1">
      <c r="A207" s="34"/>
      <c r="B207" s="185"/>
      <c r="C207" s="186" t="s">
        <v>862</v>
      </c>
      <c r="D207" s="186" t="s">
        <v>319</v>
      </c>
      <c r="E207" s="187" t="s">
        <v>4302</v>
      </c>
      <c r="F207" s="188" t="s">
        <v>4303</v>
      </c>
      <c r="G207" s="189" t="s">
        <v>375</v>
      </c>
      <c r="H207" s="190">
        <v>383.04000000000002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0.0018600000000000001</v>
      </c>
      <c r="R207" s="196">
        <f>Q207*H207</f>
        <v>0.71245440000000004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6010</v>
      </c>
    </row>
    <row r="208" s="2" customFormat="1" ht="16.5" customHeight="1">
      <c r="A208" s="34"/>
      <c r="B208" s="185"/>
      <c r="C208" s="186" t="s">
        <v>866</v>
      </c>
      <c r="D208" s="186" t="s">
        <v>319</v>
      </c>
      <c r="E208" s="187" t="s">
        <v>4305</v>
      </c>
      <c r="F208" s="188" t="s">
        <v>4306</v>
      </c>
      <c r="G208" s="189" t="s">
        <v>375</v>
      </c>
      <c r="H208" s="190">
        <v>383.04000000000002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6011</v>
      </c>
    </row>
    <row r="209" s="2" customFormat="1" ht="24.15" customHeight="1">
      <c r="A209" s="34"/>
      <c r="B209" s="185"/>
      <c r="C209" s="186" t="s">
        <v>870</v>
      </c>
      <c r="D209" s="186" t="s">
        <v>319</v>
      </c>
      <c r="E209" s="187" t="s">
        <v>4308</v>
      </c>
      <c r="F209" s="188" t="s">
        <v>4309</v>
      </c>
      <c r="G209" s="189" t="s">
        <v>375</v>
      </c>
      <c r="H209" s="190">
        <v>346.5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0.0053299999999999997</v>
      </c>
      <c r="R209" s="196">
        <f>Q209*H209</f>
        <v>1.8468449999999999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6012</v>
      </c>
    </row>
    <row r="210" s="2" customFormat="1" ht="24.15" customHeight="1">
      <c r="A210" s="34"/>
      <c r="B210" s="185"/>
      <c r="C210" s="186" t="s">
        <v>874</v>
      </c>
      <c r="D210" s="186" t="s">
        <v>319</v>
      </c>
      <c r="E210" s="187" t="s">
        <v>4311</v>
      </c>
      <c r="F210" s="188" t="s">
        <v>4312</v>
      </c>
      <c r="G210" s="189" t="s">
        <v>375</v>
      </c>
      <c r="H210" s="190">
        <v>346.5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6013</v>
      </c>
    </row>
    <row r="211" s="2" customFormat="1" ht="37.8" customHeight="1">
      <c r="A211" s="34"/>
      <c r="B211" s="185"/>
      <c r="C211" s="186" t="s">
        <v>876</v>
      </c>
      <c r="D211" s="186" t="s">
        <v>319</v>
      </c>
      <c r="E211" s="187" t="s">
        <v>4314</v>
      </c>
      <c r="F211" s="188" t="s">
        <v>4315</v>
      </c>
      <c r="G211" s="189" t="s">
        <v>356</v>
      </c>
      <c r="H211" s="190">
        <v>14.94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1.0162800000000001</v>
      </c>
      <c r="R211" s="196">
        <f>Q211*H211</f>
        <v>15.183223200000001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6014</v>
      </c>
    </row>
    <row r="212" s="12" customFormat="1" ht="22.8" customHeight="1">
      <c r="A212" s="12"/>
      <c r="B212" s="172"/>
      <c r="C212" s="12"/>
      <c r="D212" s="173" t="s">
        <v>74</v>
      </c>
      <c r="E212" s="183" t="s">
        <v>262</v>
      </c>
      <c r="F212" s="183" t="s">
        <v>2717</v>
      </c>
      <c r="G212" s="12"/>
      <c r="H212" s="12"/>
      <c r="I212" s="175"/>
      <c r="J212" s="184">
        <f>BK212</f>
        <v>0</v>
      </c>
      <c r="K212" s="12"/>
      <c r="L212" s="172"/>
      <c r="M212" s="177"/>
      <c r="N212" s="178"/>
      <c r="O212" s="178"/>
      <c r="P212" s="179">
        <f>P213</f>
        <v>0</v>
      </c>
      <c r="Q212" s="178"/>
      <c r="R212" s="179">
        <f>R213</f>
        <v>4.4731699999999996</v>
      </c>
      <c r="S212" s="178"/>
      <c r="T212" s="180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3" t="s">
        <v>82</v>
      </c>
      <c r="AT212" s="181" t="s">
        <v>74</v>
      </c>
      <c r="AU212" s="181" t="s">
        <v>82</v>
      </c>
      <c r="AY212" s="173" t="s">
        <v>317</v>
      </c>
      <c r="BK212" s="182">
        <f>BK213</f>
        <v>0</v>
      </c>
    </row>
    <row r="213" s="2" customFormat="1" ht="24.15" customHeight="1">
      <c r="A213" s="34"/>
      <c r="B213" s="185"/>
      <c r="C213" s="186" t="s">
        <v>881</v>
      </c>
      <c r="D213" s="186" t="s">
        <v>319</v>
      </c>
      <c r="E213" s="187" t="s">
        <v>4317</v>
      </c>
      <c r="F213" s="188" t="s">
        <v>4318</v>
      </c>
      <c r="G213" s="189" t="s">
        <v>375</v>
      </c>
      <c r="H213" s="190">
        <v>13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0.34409000000000001</v>
      </c>
      <c r="R213" s="196">
        <f>Q213*H213</f>
        <v>4.4731699999999996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6015</v>
      </c>
    </row>
    <row r="214" s="12" customFormat="1" ht="22.8" customHeight="1">
      <c r="A214" s="12"/>
      <c r="B214" s="172"/>
      <c r="C214" s="12"/>
      <c r="D214" s="173" t="s">
        <v>74</v>
      </c>
      <c r="E214" s="183" t="s">
        <v>265</v>
      </c>
      <c r="F214" s="183" t="s">
        <v>2795</v>
      </c>
      <c r="G214" s="12"/>
      <c r="H214" s="12"/>
      <c r="I214" s="175"/>
      <c r="J214" s="184">
        <f>BK214</f>
        <v>0</v>
      </c>
      <c r="K214" s="12"/>
      <c r="L214" s="172"/>
      <c r="M214" s="177"/>
      <c r="N214" s="178"/>
      <c r="O214" s="178"/>
      <c r="P214" s="179">
        <f>SUM(P215:P251)</f>
        <v>0</v>
      </c>
      <c r="Q214" s="178"/>
      <c r="R214" s="179">
        <f>SUM(R215:R251)</f>
        <v>72.678594556419995</v>
      </c>
      <c r="S214" s="178"/>
      <c r="T214" s="180">
        <f>SUM(T215:T251)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3" t="s">
        <v>82</v>
      </c>
      <c r="AT214" s="181" t="s">
        <v>74</v>
      </c>
      <c r="AU214" s="181" t="s">
        <v>82</v>
      </c>
      <c r="AY214" s="173" t="s">
        <v>317</v>
      </c>
      <c r="BK214" s="182">
        <f>SUM(BK215:BK251)</f>
        <v>0</v>
      </c>
    </row>
    <row r="215" s="2" customFormat="1" ht="24.15" customHeight="1">
      <c r="A215" s="34"/>
      <c r="B215" s="185"/>
      <c r="C215" s="186" t="s">
        <v>885</v>
      </c>
      <c r="D215" s="186" t="s">
        <v>319</v>
      </c>
      <c r="E215" s="187" t="s">
        <v>1716</v>
      </c>
      <c r="F215" s="188" t="s">
        <v>2980</v>
      </c>
      <c r="G215" s="189" t="s">
        <v>375</v>
      </c>
      <c r="H215" s="190">
        <v>59.451000000000001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0.00020471000000000001</v>
      </c>
      <c r="R215" s="196">
        <f>Q215*H215</f>
        <v>0.01217021421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6016</v>
      </c>
    </row>
    <row r="216" s="2" customFormat="1" ht="24.15" customHeight="1">
      <c r="A216" s="34"/>
      <c r="B216" s="185"/>
      <c r="C216" s="186" t="s">
        <v>891</v>
      </c>
      <c r="D216" s="186" t="s">
        <v>319</v>
      </c>
      <c r="E216" s="187" t="s">
        <v>4321</v>
      </c>
      <c r="F216" s="188" t="s">
        <v>4322</v>
      </c>
      <c r="G216" s="189" t="s">
        <v>375</v>
      </c>
      <c r="H216" s="190">
        <v>286.54500000000002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0.00042999999999999999</v>
      </c>
      <c r="R216" s="196">
        <f>Q216*H216</f>
        <v>0.12321435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6017</v>
      </c>
    </row>
    <row r="217" s="2" customFormat="1" ht="24.15" customHeight="1">
      <c r="A217" s="34"/>
      <c r="B217" s="185"/>
      <c r="C217" s="186" t="s">
        <v>1236</v>
      </c>
      <c r="D217" s="186" t="s">
        <v>319</v>
      </c>
      <c r="E217" s="187" t="s">
        <v>5360</v>
      </c>
      <c r="F217" s="188" t="s">
        <v>5361</v>
      </c>
      <c r="G217" s="189" t="s">
        <v>375</v>
      </c>
      <c r="H217" s="190">
        <v>286.54500000000002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0.01375</v>
      </c>
      <c r="R217" s="196">
        <f>Q217*H217</f>
        <v>3.9399937500000002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6018</v>
      </c>
    </row>
    <row r="218" s="2" customFormat="1" ht="24.15" customHeight="1">
      <c r="A218" s="34"/>
      <c r="B218" s="185"/>
      <c r="C218" s="186" t="s">
        <v>1240</v>
      </c>
      <c r="D218" s="186" t="s">
        <v>319</v>
      </c>
      <c r="E218" s="187" t="s">
        <v>4324</v>
      </c>
      <c r="F218" s="188" t="s">
        <v>4325</v>
      </c>
      <c r="G218" s="189" t="s">
        <v>375</v>
      </c>
      <c r="H218" s="190">
        <v>749.19000000000005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0.00040000000000000002</v>
      </c>
      <c r="R218" s="196">
        <f>Q218*H218</f>
        <v>0.29967600000000005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6019</v>
      </c>
    </row>
    <row r="219" s="2" customFormat="1" ht="24.15" customHeight="1">
      <c r="A219" s="34"/>
      <c r="B219" s="185"/>
      <c r="C219" s="186" t="s">
        <v>1244</v>
      </c>
      <c r="D219" s="186" t="s">
        <v>319</v>
      </c>
      <c r="E219" s="187" t="s">
        <v>5363</v>
      </c>
      <c r="F219" s="188" t="s">
        <v>5364</v>
      </c>
      <c r="G219" s="189" t="s">
        <v>375</v>
      </c>
      <c r="H219" s="190">
        <v>36.226999999999997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0.01575</v>
      </c>
      <c r="R219" s="196">
        <f>Q219*H219</f>
        <v>0.57057524999999998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6020</v>
      </c>
    </row>
    <row r="220" s="2" customFormat="1" ht="24.15" customHeight="1">
      <c r="A220" s="34"/>
      <c r="B220" s="185"/>
      <c r="C220" s="186" t="s">
        <v>453</v>
      </c>
      <c r="D220" s="186" t="s">
        <v>319</v>
      </c>
      <c r="E220" s="187" t="s">
        <v>2988</v>
      </c>
      <c r="F220" s="188" t="s">
        <v>2989</v>
      </c>
      <c r="G220" s="189" t="s">
        <v>375</v>
      </c>
      <c r="H220" s="190">
        <v>482.68299999999999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0.013125</v>
      </c>
      <c r="R220" s="196">
        <f>Q220*H220</f>
        <v>6.3352143749999996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6021</v>
      </c>
    </row>
    <row r="221" s="2" customFormat="1" ht="24.15" customHeight="1">
      <c r="A221" s="34"/>
      <c r="B221" s="185"/>
      <c r="C221" s="186" t="s">
        <v>1251</v>
      </c>
      <c r="D221" s="186" t="s">
        <v>319</v>
      </c>
      <c r="E221" s="187" t="s">
        <v>4328</v>
      </c>
      <c r="F221" s="188" t="s">
        <v>4329</v>
      </c>
      <c r="G221" s="189" t="s">
        <v>375</v>
      </c>
      <c r="H221" s="190">
        <v>482.68299999999999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0.0017639999999999999</v>
      </c>
      <c r="R221" s="196">
        <f>Q221*H221</f>
        <v>0.851452812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6022</v>
      </c>
    </row>
    <row r="222" s="2" customFormat="1" ht="24.15" customHeight="1">
      <c r="A222" s="34"/>
      <c r="B222" s="185"/>
      <c r="C222" s="186" t="s">
        <v>1255</v>
      </c>
      <c r="D222" s="186" t="s">
        <v>319</v>
      </c>
      <c r="E222" s="187" t="s">
        <v>5368</v>
      </c>
      <c r="F222" s="188" t="s">
        <v>5369</v>
      </c>
      <c r="G222" s="189" t="s">
        <v>375</v>
      </c>
      <c r="H222" s="190">
        <v>229.005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0.0051500000000000001</v>
      </c>
      <c r="R222" s="196">
        <f>Q222*H222</f>
        <v>1.1793757499999999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6023</v>
      </c>
    </row>
    <row r="223" s="2" customFormat="1" ht="16.5" customHeight="1">
      <c r="A223" s="34"/>
      <c r="B223" s="185"/>
      <c r="C223" s="186" t="s">
        <v>1259</v>
      </c>
      <c r="D223" s="186" t="s">
        <v>319</v>
      </c>
      <c r="E223" s="187" t="s">
        <v>4331</v>
      </c>
      <c r="F223" s="188" t="s">
        <v>4332</v>
      </c>
      <c r="G223" s="189" t="s">
        <v>375</v>
      </c>
      <c r="H223" s="190">
        <v>482.68299999999999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6024</v>
      </c>
    </row>
    <row r="224" s="2" customFormat="1" ht="37.8" customHeight="1">
      <c r="A224" s="34"/>
      <c r="B224" s="185"/>
      <c r="C224" s="186" t="s">
        <v>1263</v>
      </c>
      <c r="D224" s="186" t="s">
        <v>319</v>
      </c>
      <c r="E224" s="187" t="s">
        <v>4334</v>
      </c>
      <c r="F224" s="188" t="s">
        <v>2998</v>
      </c>
      <c r="G224" s="189" t="s">
        <v>375</v>
      </c>
      <c r="H224" s="190">
        <v>59.451000000000001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0.00020571000000000001</v>
      </c>
      <c r="R224" s="196">
        <f>Q224*H224</f>
        <v>0.012229665210000001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6025</v>
      </c>
    </row>
    <row r="225" s="2" customFormat="1" ht="24.15" customHeight="1">
      <c r="A225" s="34"/>
      <c r="B225" s="185"/>
      <c r="C225" s="186" t="s">
        <v>1265</v>
      </c>
      <c r="D225" s="186" t="s">
        <v>319</v>
      </c>
      <c r="E225" s="187" t="s">
        <v>4336</v>
      </c>
      <c r="F225" s="188" t="s">
        <v>4337</v>
      </c>
      <c r="G225" s="189" t="s">
        <v>375</v>
      </c>
      <c r="H225" s="190">
        <v>25.199999999999999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0.00040000000000000002</v>
      </c>
      <c r="R225" s="196">
        <f>Q225*H225</f>
        <v>0.01008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6026</v>
      </c>
    </row>
    <row r="226" s="2" customFormat="1" ht="24.15" customHeight="1">
      <c r="A226" s="34"/>
      <c r="B226" s="185"/>
      <c r="C226" s="186" t="s">
        <v>1269</v>
      </c>
      <c r="D226" s="186" t="s">
        <v>319</v>
      </c>
      <c r="E226" s="187" t="s">
        <v>4339</v>
      </c>
      <c r="F226" s="188" t="s">
        <v>4340</v>
      </c>
      <c r="G226" s="189" t="s">
        <v>375</v>
      </c>
      <c r="H226" s="190">
        <v>25.199999999999999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0.0053</v>
      </c>
      <c r="R226" s="196">
        <f>Q226*H226</f>
        <v>0.13355999999999998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259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6027</v>
      </c>
    </row>
    <row r="227" s="2" customFormat="1" ht="24.15" customHeight="1">
      <c r="A227" s="34"/>
      <c r="B227" s="185"/>
      <c r="C227" s="186" t="s">
        <v>1274</v>
      </c>
      <c r="D227" s="186" t="s">
        <v>319</v>
      </c>
      <c r="E227" s="187" t="s">
        <v>4342</v>
      </c>
      <c r="F227" s="188" t="s">
        <v>4343</v>
      </c>
      <c r="G227" s="189" t="s">
        <v>375</v>
      </c>
      <c r="H227" s="190">
        <v>14.4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0.00035</v>
      </c>
      <c r="R227" s="196">
        <f>Q227*H227</f>
        <v>0.0050400000000000002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6028</v>
      </c>
    </row>
    <row r="228" s="2" customFormat="1" ht="24.15" customHeight="1">
      <c r="A228" s="34"/>
      <c r="B228" s="185"/>
      <c r="C228" s="186" t="s">
        <v>1278</v>
      </c>
      <c r="D228" s="186" t="s">
        <v>319</v>
      </c>
      <c r="E228" s="187" t="s">
        <v>3000</v>
      </c>
      <c r="F228" s="188" t="s">
        <v>3001</v>
      </c>
      <c r="G228" s="189" t="s">
        <v>375</v>
      </c>
      <c r="H228" s="190">
        <v>200.68700000000001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0.00040000000000000002</v>
      </c>
      <c r="R228" s="196">
        <f>Q228*H228</f>
        <v>0.080274800000000007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6029</v>
      </c>
    </row>
    <row r="229" s="2" customFormat="1" ht="24.15" customHeight="1">
      <c r="A229" s="34"/>
      <c r="B229" s="185"/>
      <c r="C229" s="186" t="s">
        <v>1282</v>
      </c>
      <c r="D229" s="186" t="s">
        <v>319</v>
      </c>
      <c r="E229" s="187" t="s">
        <v>4346</v>
      </c>
      <c r="F229" s="188" t="s">
        <v>4347</v>
      </c>
      <c r="G229" s="189" t="s">
        <v>375</v>
      </c>
      <c r="H229" s="190">
        <v>200.68700000000001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0.0053</v>
      </c>
      <c r="R229" s="196">
        <f>Q229*H229</f>
        <v>1.0636411000000001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259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6030</v>
      </c>
    </row>
    <row r="230" s="2" customFormat="1" ht="37.8" customHeight="1">
      <c r="A230" s="34"/>
      <c r="B230" s="185"/>
      <c r="C230" s="186" t="s">
        <v>1286</v>
      </c>
      <c r="D230" s="186" t="s">
        <v>319</v>
      </c>
      <c r="E230" s="187" t="s">
        <v>4349</v>
      </c>
      <c r="F230" s="188" t="s">
        <v>4350</v>
      </c>
      <c r="G230" s="189" t="s">
        <v>375</v>
      </c>
      <c r="H230" s="190">
        <v>25.199999999999999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6031</v>
      </c>
    </row>
    <row r="231" s="2" customFormat="1" ht="33" customHeight="1">
      <c r="A231" s="34"/>
      <c r="B231" s="185"/>
      <c r="C231" s="186" t="s">
        <v>1290</v>
      </c>
      <c r="D231" s="186" t="s">
        <v>319</v>
      </c>
      <c r="E231" s="187" t="s">
        <v>4352</v>
      </c>
      <c r="F231" s="188" t="s">
        <v>4353</v>
      </c>
      <c r="G231" s="189" t="s">
        <v>375</v>
      </c>
      <c r="H231" s="190">
        <v>15.119999999999999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0.01073</v>
      </c>
      <c r="R231" s="196">
        <f>Q231*H231</f>
        <v>0.16223759999999998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259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6032</v>
      </c>
    </row>
    <row r="232" s="2" customFormat="1" ht="33" customHeight="1">
      <c r="A232" s="34"/>
      <c r="B232" s="185"/>
      <c r="C232" s="186" t="s">
        <v>1294</v>
      </c>
      <c r="D232" s="186" t="s">
        <v>319</v>
      </c>
      <c r="E232" s="187" t="s">
        <v>4355</v>
      </c>
      <c r="F232" s="188" t="s">
        <v>4356</v>
      </c>
      <c r="G232" s="189" t="s">
        <v>375</v>
      </c>
      <c r="H232" s="190">
        <v>14.49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0.01469</v>
      </c>
      <c r="R232" s="196">
        <f>Q232*H232</f>
        <v>0.2128581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259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6033</v>
      </c>
    </row>
    <row r="233" s="2" customFormat="1" ht="24.15" customHeight="1">
      <c r="A233" s="34"/>
      <c r="B233" s="185"/>
      <c r="C233" s="186" t="s">
        <v>1298</v>
      </c>
      <c r="D233" s="186" t="s">
        <v>319</v>
      </c>
      <c r="E233" s="187" t="s">
        <v>4358</v>
      </c>
      <c r="F233" s="188" t="s">
        <v>4359</v>
      </c>
      <c r="G233" s="189" t="s">
        <v>375</v>
      </c>
      <c r="H233" s="190">
        <v>9.8699999999999992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0.020809999999999999</v>
      </c>
      <c r="R233" s="196">
        <f>Q233*H233</f>
        <v>0.20539469999999996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259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6034</v>
      </c>
    </row>
    <row r="234" s="2" customFormat="1" ht="24.15" customHeight="1">
      <c r="A234" s="34"/>
      <c r="B234" s="185"/>
      <c r="C234" s="186" t="s">
        <v>1303</v>
      </c>
      <c r="D234" s="186" t="s">
        <v>319</v>
      </c>
      <c r="E234" s="187" t="s">
        <v>4361</v>
      </c>
      <c r="F234" s="188" t="s">
        <v>4362</v>
      </c>
      <c r="G234" s="189" t="s">
        <v>375</v>
      </c>
      <c r="H234" s="190">
        <v>25.199999999999999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0.02759</v>
      </c>
      <c r="R234" s="196">
        <f>Q234*H234</f>
        <v>0.695268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259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6035</v>
      </c>
    </row>
    <row r="235" s="2" customFormat="1" ht="24.15" customHeight="1">
      <c r="A235" s="34"/>
      <c r="B235" s="185"/>
      <c r="C235" s="186" t="s">
        <v>1307</v>
      </c>
      <c r="D235" s="186" t="s">
        <v>319</v>
      </c>
      <c r="E235" s="187" t="s">
        <v>4364</v>
      </c>
      <c r="F235" s="188" t="s">
        <v>4365</v>
      </c>
      <c r="G235" s="189" t="s">
        <v>375</v>
      </c>
      <c r="H235" s="190">
        <v>132.542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0.033689999999999998</v>
      </c>
      <c r="R235" s="196">
        <f>Q235*H235</f>
        <v>4.4653399799999995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6036</v>
      </c>
    </row>
    <row r="236" s="2" customFormat="1" ht="24.15" customHeight="1">
      <c r="A236" s="34"/>
      <c r="B236" s="185"/>
      <c r="C236" s="186" t="s">
        <v>1312</v>
      </c>
      <c r="D236" s="186" t="s">
        <v>319</v>
      </c>
      <c r="E236" s="187" t="s">
        <v>4367</v>
      </c>
      <c r="F236" s="188" t="s">
        <v>4368</v>
      </c>
      <c r="G236" s="189" t="s">
        <v>375</v>
      </c>
      <c r="H236" s="190">
        <v>3.4649999999999999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0.018689999999999998</v>
      </c>
      <c r="R236" s="196">
        <f>Q236*H236</f>
        <v>0.064760849999999995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259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6037</v>
      </c>
    </row>
    <row r="237" s="2" customFormat="1" ht="24.15" customHeight="1">
      <c r="A237" s="34"/>
      <c r="B237" s="185"/>
      <c r="C237" s="186" t="s">
        <v>1316</v>
      </c>
      <c r="D237" s="186" t="s">
        <v>319</v>
      </c>
      <c r="E237" s="187" t="s">
        <v>4367</v>
      </c>
      <c r="F237" s="188" t="s">
        <v>4368</v>
      </c>
      <c r="G237" s="189" t="s">
        <v>375</v>
      </c>
      <c r="H237" s="190">
        <v>10.808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0.018689999999999998</v>
      </c>
      <c r="R237" s="196">
        <f>Q237*H237</f>
        <v>0.20200151999999999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259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6038</v>
      </c>
    </row>
    <row r="238" s="2" customFormat="1" ht="16.5" customHeight="1">
      <c r="A238" s="34"/>
      <c r="B238" s="185"/>
      <c r="C238" s="186" t="s">
        <v>1320</v>
      </c>
      <c r="D238" s="186" t="s">
        <v>319</v>
      </c>
      <c r="E238" s="187" t="s">
        <v>4370</v>
      </c>
      <c r="F238" s="188" t="s">
        <v>4371</v>
      </c>
      <c r="G238" s="189" t="s">
        <v>4252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259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259</v>
      </c>
      <c r="BM238" s="198" t="s">
        <v>6039</v>
      </c>
    </row>
    <row r="239" s="2" customFormat="1" ht="16.5" customHeight="1">
      <c r="A239" s="34"/>
      <c r="B239" s="185"/>
      <c r="C239" s="186" t="s">
        <v>1324</v>
      </c>
      <c r="D239" s="186" t="s">
        <v>319</v>
      </c>
      <c r="E239" s="187" t="s">
        <v>4373</v>
      </c>
      <c r="F239" s="188" t="s">
        <v>4374</v>
      </c>
      <c r="G239" s="189" t="s">
        <v>1</v>
      </c>
      <c r="H239" s="190">
        <v>867.60000000000002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6040</v>
      </c>
    </row>
    <row r="240" s="2" customFormat="1" ht="24.15" customHeight="1">
      <c r="A240" s="34"/>
      <c r="B240" s="185"/>
      <c r="C240" s="186" t="s">
        <v>1328</v>
      </c>
      <c r="D240" s="186" t="s">
        <v>319</v>
      </c>
      <c r="E240" s="187" t="s">
        <v>4376</v>
      </c>
      <c r="F240" s="188" t="s">
        <v>4377</v>
      </c>
      <c r="G240" s="189" t="s">
        <v>322</v>
      </c>
      <c r="H240" s="190">
        <v>21.475999999999999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2.2654899999999998</v>
      </c>
      <c r="R240" s="196">
        <f>Q240*H240</f>
        <v>48.653663239999993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259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6041</v>
      </c>
    </row>
    <row r="241" s="2" customFormat="1" ht="37.8" customHeight="1">
      <c r="A241" s="34"/>
      <c r="B241" s="185"/>
      <c r="C241" s="186" t="s">
        <v>1330</v>
      </c>
      <c r="D241" s="186" t="s">
        <v>319</v>
      </c>
      <c r="E241" s="187" t="s">
        <v>4379</v>
      </c>
      <c r="F241" s="188" t="s">
        <v>4380</v>
      </c>
      <c r="G241" s="189" t="s">
        <v>322</v>
      </c>
      <c r="H241" s="190">
        <v>0.69799999999999995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1.837</v>
      </c>
      <c r="R241" s="196">
        <f>Q241*H241</f>
        <v>1.2822259999999999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259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6042</v>
      </c>
    </row>
    <row r="242" s="2" customFormat="1" ht="16.5" customHeight="1">
      <c r="A242" s="34"/>
      <c r="B242" s="185"/>
      <c r="C242" s="186" t="s">
        <v>1334</v>
      </c>
      <c r="D242" s="186" t="s">
        <v>319</v>
      </c>
      <c r="E242" s="187" t="s">
        <v>3027</v>
      </c>
      <c r="F242" s="188" t="s">
        <v>3028</v>
      </c>
      <c r="G242" s="189" t="s">
        <v>452</v>
      </c>
      <c r="H242" s="190">
        <v>228.75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6043</v>
      </c>
    </row>
    <row r="243" s="2" customFormat="1" ht="24.15" customHeight="1">
      <c r="A243" s="34"/>
      <c r="B243" s="185"/>
      <c r="C243" s="200" t="s">
        <v>1336</v>
      </c>
      <c r="D243" s="200" t="s">
        <v>353</v>
      </c>
      <c r="E243" s="201" t="s">
        <v>4383</v>
      </c>
      <c r="F243" s="202" t="s">
        <v>4384</v>
      </c>
      <c r="G243" s="203" t="s">
        <v>4385</v>
      </c>
      <c r="H243" s="204">
        <v>4.5750000000000002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271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6044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4387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4.15" customHeight="1">
      <c r="A245" s="34"/>
      <c r="B245" s="185"/>
      <c r="C245" s="186" t="s">
        <v>1340</v>
      </c>
      <c r="D245" s="186" t="s">
        <v>319</v>
      </c>
      <c r="E245" s="187" t="s">
        <v>3033</v>
      </c>
      <c r="F245" s="188" t="s">
        <v>1726</v>
      </c>
      <c r="G245" s="189" t="s">
        <v>375</v>
      </c>
      <c r="H245" s="190">
        <v>286.33499999999998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6045</v>
      </c>
    </row>
    <row r="246" s="2" customFormat="1" ht="24.15" customHeight="1">
      <c r="A246" s="34"/>
      <c r="B246" s="185"/>
      <c r="C246" s="200" t="s">
        <v>1344</v>
      </c>
      <c r="D246" s="200" t="s">
        <v>353</v>
      </c>
      <c r="E246" s="201" t="s">
        <v>1709</v>
      </c>
      <c r="F246" s="202" t="s">
        <v>1710</v>
      </c>
      <c r="G246" s="203" t="s">
        <v>1711</v>
      </c>
      <c r="H246" s="204">
        <v>58.984999999999999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0.001</v>
      </c>
      <c r="R246" s="196">
        <f>Q246*H246</f>
        <v>0.058985000000000003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271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6046</v>
      </c>
    </row>
    <row r="247" s="2" customFormat="1" ht="24.15" customHeight="1">
      <c r="A247" s="34"/>
      <c r="B247" s="185"/>
      <c r="C247" s="186" t="s">
        <v>1347</v>
      </c>
      <c r="D247" s="186" t="s">
        <v>319</v>
      </c>
      <c r="E247" s="187" t="s">
        <v>4390</v>
      </c>
      <c r="F247" s="188" t="s">
        <v>4391</v>
      </c>
      <c r="G247" s="189" t="s">
        <v>375</v>
      </c>
      <c r="H247" s="190">
        <v>286.33499999999998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0.0048999999999999998</v>
      </c>
      <c r="R247" s="196">
        <f>Q247*H247</f>
        <v>1.4030414999999998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6047</v>
      </c>
    </row>
    <row r="248" s="2" customFormat="1" ht="24.15" customHeight="1">
      <c r="A248" s="34"/>
      <c r="B248" s="185"/>
      <c r="C248" s="186" t="s">
        <v>1349</v>
      </c>
      <c r="D248" s="186" t="s">
        <v>319</v>
      </c>
      <c r="E248" s="187" t="s">
        <v>5387</v>
      </c>
      <c r="F248" s="188" t="s">
        <v>5388</v>
      </c>
      <c r="G248" s="189" t="s">
        <v>433</v>
      </c>
      <c r="H248" s="190">
        <v>13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0.039640000000000002</v>
      </c>
      <c r="R248" s="196">
        <f>Q248*H248</f>
        <v>0.51532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6048</v>
      </c>
    </row>
    <row r="249" s="2" customFormat="1" ht="21.75" customHeight="1">
      <c r="A249" s="34"/>
      <c r="B249" s="185"/>
      <c r="C249" s="200" t="s">
        <v>1353</v>
      </c>
      <c r="D249" s="200" t="s">
        <v>353</v>
      </c>
      <c r="E249" s="201" t="s">
        <v>5390</v>
      </c>
      <c r="F249" s="202" t="s">
        <v>5391</v>
      </c>
      <c r="G249" s="203" t="s">
        <v>433</v>
      </c>
      <c r="H249" s="204">
        <v>2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0.010500000000000001</v>
      </c>
      <c r="R249" s="196">
        <f>Q249*H249</f>
        <v>0.021000000000000001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529</v>
      </c>
      <c r="AT249" s="198" t="s">
        <v>353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6049</v>
      </c>
    </row>
    <row r="250" s="2" customFormat="1" ht="21.75" customHeight="1">
      <c r="A250" s="34"/>
      <c r="B250" s="185"/>
      <c r="C250" s="200" t="s">
        <v>1357</v>
      </c>
      <c r="D250" s="200" t="s">
        <v>353</v>
      </c>
      <c r="E250" s="201" t="s">
        <v>3054</v>
      </c>
      <c r="F250" s="202" t="s">
        <v>5393</v>
      </c>
      <c r="G250" s="203" t="s">
        <v>433</v>
      </c>
      <c r="H250" s="204">
        <v>5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0.010800000000000001</v>
      </c>
      <c r="R250" s="196">
        <f>Q250*H250</f>
        <v>0.054000000000000006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529</v>
      </c>
      <c r="AT250" s="198" t="s">
        <v>353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6050</v>
      </c>
    </row>
    <row r="251" s="2" customFormat="1" ht="21.75" customHeight="1">
      <c r="A251" s="34"/>
      <c r="B251" s="185"/>
      <c r="C251" s="200" t="s">
        <v>1361</v>
      </c>
      <c r="D251" s="200" t="s">
        <v>353</v>
      </c>
      <c r="E251" s="201" t="s">
        <v>6051</v>
      </c>
      <c r="F251" s="202" t="s">
        <v>6052</v>
      </c>
      <c r="G251" s="203" t="s">
        <v>433</v>
      </c>
      <c r="H251" s="204">
        <v>6</v>
      </c>
      <c r="I251" s="205"/>
      <c r="J251" s="206">
        <f>ROUND(I251*H251,2)</f>
        <v>0</v>
      </c>
      <c r="K251" s="207"/>
      <c r="L251" s="208"/>
      <c r="M251" s="209" t="s">
        <v>1</v>
      </c>
      <c r="N251" s="210" t="s">
        <v>41</v>
      </c>
      <c r="O251" s="78"/>
      <c r="P251" s="196">
        <f>O251*H251</f>
        <v>0</v>
      </c>
      <c r="Q251" s="196">
        <v>0.010999999999999999</v>
      </c>
      <c r="R251" s="196">
        <f>Q251*H251</f>
        <v>0.066000000000000003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529</v>
      </c>
      <c r="AT251" s="198" t="s">
        <v>353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6053</v>
      </c>
    </row>
    <row r="252" s="12" customFormat="1" ht="22.8" customHeight="1">
      <c r="A252" s="12"/>
      <c r="B252" s="172"/>
      <c r="C252" s="12"/>
      <c r="D252" s="173" t="s">
        <v>74</v>
      </c>
      <c r="E252" s="183" t="s">
        <v>274</v>
      </c>
      <c r="F252" s="183" t="s">
        <v>2736</v>
      </c>
      <c r="G252" s="12"/>
      <c r="H252" s="12"/>
      <c r="I252" s="175"/>
      <c r="J252" s="184">
        <f>BK252</f>
        <v>0</v>
      </c>
      <c r="K252" s="12"/>
      <c r="L252" s="172"/>
      <c r="M252" s="177"/>
      <c r="N252" s="178"/>
      <c r="O252" s="178"/>
      <c r="P252" s="179">
        <f>SUM(P253:P272)</f>
        <v>0</v>
      </c>
      <c r="Q252" s="178"/>
      <c r="R252" s="179">
        <f>SUM(R253:R272)</f>
        <v>43.448513005000002</v>
      </c>
      <c r="S252" s="178"/>
      <c r="T252" s="180">
        <f>SUM(T253:T272)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82</v>
      </c>
      <c r="AT252" s="181" t="s">
        <v>74</v>
      </c>
      <c r="AU252" s="181" t="s">
        <v>82</v>
      </c>
      <c r="AY252" s="173" t="s">
        <v>317</v>
      </c>
      <c r="BK252" s="182">
        <f>SUM(BK253:BK272)</f>
        <v>0</v>
      </c>
    </row>
    <row r="253" s="2" customFormat="1" ht="37.8" customHeight="1">
      <c r="A253" s="34"/>
      <c r="B253" s="185"/>
      <c r="C253" s="186" t="s">
        <v>1365</v>
      </c>
      <c r="D253" s="186" t="s">
        <v>319</v>
      </c>
      <c r="E253" s="187" t="s">
        <v>4393</v>
      </c>
      <c r="F253" s="188" t="s">
        <v>4394</v>
      </c>
      <c r="G253" s="189" t="s">
        <v>452</v>
      </c>
      <c r="H253" s="190">
        <v>17.5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0.098530000000000006</v>
      </c>
      <c r="R253" s="196">
        <f>Q253*H253</f>
        <v>1.724275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259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259</v>
      </c>
      <c r="BM253" s="198" t="s">
        <v>6054</v>
      </c>
    </row>
    <row r="254" s="2" customFormat="1" ht="21.75" customHeight="1">
      <c r="A254" s="34"/>
      <c r="B254" s="185"/>
      <c r="C254" s="200" t="s">
        <v>1369</v>
      </c>
      <c r="D254" s="200" t="s">
        <v>353</v>
      </c>
      <c r="E254" s="201" t="s">
        <v>3813</v>
      </c>
      <c r="F254" s="202" t="s">
        <v>3814</v>
      </c>
      <c r="G254" s="203" t="s">
        <v>433</v>
      </c>
      <c r="H254" s="204">
        <v>17.675000000000001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0.0235</v>
      </c>
      <c r="R254" s="196">
        <f>Q254*H254</f>
        <v>0.41536250000000002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271</v>
      </c>
      <c r="AT254" s="198" t="s">
        <v>353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259</v>
      </c>
      <c r="BM254" s="198" t="s">
        <v>6055</v>
      </c>
    </row>
    <row r="255" s="2" customFormat="1" ht="33" customHeight="1">
      <c r="A255" s="34"/>
      <c r="B255" s="185"/>
      <c r="C255" s="186" t="s">
        <v>1373</v>
      </c>
      <c r="D255" s="186" t="s">
        <v>319</v>
      </c>
      <c r="E255" s="187" t="s">
        <v>4397</v>
      </c>
      <c r="F255" s="188" t="s">
        <v>4398</v>
      </c>
      <c r="G255" s="189" t="s">
        <v>322</v>
      </c>
      <c r="H255" s="190">
        <v>0.34999999999999998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2.2151299999999998</v>
      </c>
      <c r="R255" s="196">
        <f>Q255*H255</f>
        <v>0.77529549999999992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259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259</v>
      </c>
      <c r="BM255" s="198" t="s">
        <v>6056</v>
      </c>
    </row>
    <row r="256" s="2" customFormat="1" ht="37.8" customHeight="1">
      <c r="A256" s="34"/>
      <c r="B256" s="185"/>
      <c r="C256" s="186" t="s">
        <v>1377</v>
      </c>
      <c r="D256" s="186" t="s">
        <v>319</v>
      </c>
      <c r="E256" s="187" t="s">
        <v>4400</v>
      </c>
      <c r="F256" s="188" t="s">
        <v>4401</v>
      </c>
      <c r="G256" s="189" t="s">
        <v>452</v>
      </c>
      <c r="H256" s="190">
        <v>18.899999999999999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0.26990999999999998</v>
      </c>
      <c r="R256" s="196">
        <f>Q256*H256</f>
        <v>5.1012989999999991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259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259</v>
      </c>
      <c r="BM256" s="198" t="s">
        <v>6057</v>
      </c>
    </row>
    <row r="257" s="2" customFormat="1" ht="24.15" customHeight="1">
      <c r="A257" s="34"/>
      <c r="B257" s="185"/>
      <c r="C257" s="200" t="s">
        <v>589</v>
      </c>
      <c r="D257" s="200" t="s">
        <v>353</v>
      </c>
      <c r="E257" s="201" t="s">
        <v>4403</v>
      </c>
      <c r="F257" s="202" t="s">
        <v>4404</v>
      </c>
      <c r="G257" s="203" t="s">
        <v>433</v>
      </c>
      <c r="H257" s="204">
        <v>5.25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0.00040000000000000002</v>
      </c>
      <c r="R257" s="196">
        <f>Q257*H257</f>
        <v>0.0021000000000000003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271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259</v>
      </c>
      <c r="BM257" s="198" t="s">
        <v>6058</v>
      </c>
    </row>
    <row r="258" s="2" customFormat="1" ht="37.8" customHeight="1">
      <c r="A258" s="34"/>
      <c r="B258" s="185"/>
      <c r="C258" s="200" t="s">
        <v>1384</v>
      </c>
      <c r="D258" s="200" t="s">
        <v>353</v>
      </c>
      <c r="E258" s="201" t="s">
        <v>4406</v>
      </c>
      <c r="F258" s="202" t="s">
        <v>4407</v>
      </c>
      <c r="G258" s="203" t="s">
        <v>433</v>
      </c>
      <c r="H258" s="204">
        <v>37.799999999999997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0.0040000000000000001</v>
      </c>
      <c r="R258" s="196">
        <f>Q258*H258</f>
        <v>0.1512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271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259</v>
      </c>
      <c r="BM258" s="198" t="s">
        <v>6059</v>
      </c>
    </row>
    <row r="259" s="2" customFormat="1" ht="33" customHeight="1">
      <c r="A259" s="34"/>
      <c r="B259" s="185"/>
      <c r="C259" s="200" t="s">
        <v>1386</v>
      </c>
      <c r="D259" s="200" t="s">
        <v>353</v>
      </c>
      <c r="E259" s="201" t="s">
        <v>4409</v>
      </c>
      <c r="F259" s="202" t="s">
        <v>4410</v>
      </c>
      <c r="G259" s="203" t="s">
        <v>433</v>
      </c>
      <c r="H259" s="204">
        <v>18.899999999999999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0.044999999999999998</v>
      </c>
      <c r="R259" s="196">
        <f>Q259*H259</f>
        <v>0.85049999999999992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271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259</v>
      </c>
      <c r="BM259" s="198" t="s">
        <v>6060</v>
      </c>
    </row>
    <row r="260" s="2" customFormat="1" ht="33" customHeight="1">
      <c r="A260" s="34"/>
      <c r="B260" s="185"/>
      <c r="C260" s="186" t="s">
        <v>1392</v>
      </c>
      <c r="D260" s="186" t="s">
        <v>319</v>
      </c>
      <c r="E260" s="187" t="s">
        <v>4412</v>
      </c>
      <c r="F260" s="188" t="s">
        <v>4413</v>
      </c>
      <c r="G260" s="189" t="s">
        <v>433</v>
      </c>
      <c r="H260" s="190">
        <v>4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0.12517866</v>
      </c>
      <c r="R260" s="196">
        <f>Q260*H260</f>
        <v>0.50071463999999999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259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259</v>
      </c>
      <c r="BM260" s="198" t="s">
        <v>6061</v>
      </c>
    </row>
    <row r="261" s="2" customFormat="1" ht="37.8" customHeight="1">
      <c r="A261" s="34"/>
      <c r="B261" s="185"/>
      <c r="C261" s="200" t="s">
        <v>1396</v>
      </c>
      <c r="D261" s="200" t="s">
        <v>353</v>
      </c>
      <c r="E261" s="201" t="s">
        <v>4415</v>
      </c>
      <c r="F261" s="202" t="s">
        <v>4416</v>
      </c>
      <c r="G261" s="203" t="s">
        <v>433</v>
      </c>
      <c r="H261" s="204">
        <v>4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0.049000000000000002</v>
      </c>
      <c r="R261" s="196">
        <f>Q261*H261</f>
        <v>0.19600000000000001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271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259</v>
      </c>
      <c r="BM261" s="198" t="s">
        <v>6062</v>
      </c>
    </row>
    <row r="262" s="2" customFormat="1" ht="24.15" customHeight="1">
      <c r="A262" s="34"/>
      <c r="B262" s="185"/>
      <c r="C262" s="200" t="s">
        <v>1400</v>
      </c>
      <c r="D262" s="200" t="s">
        <v>353</v>
      </c>
      <c r="E262" s="201" t="s">
        <v>4418</v>
      </c>
      <c r="F262" s="202" t="s">
        <v>4419</v>
      </c>
      <c r="G262" s="203" t="s">
        <v>433</v>
      </c>
      <c r="H262" s="204">
        <v>4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0.00036999999999999999</v>
      </c>
      <c r="R262" s="196">
        <f>Q262*H262</f>
        <v>0.00148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271</v>
      </c>
      <c r="AT262" s="198" t="s">
        <v>353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259</v>
      </c>
      <c r="BM262" s="198" t="s">
        <v>6063</v>
      </c>
    </row>
    <row r="263" s="2" customFormat="1" ht="44.25" customHeight="1">
      <c r="A263" s="34"/>
      <c r="B263" s="185"/>
      <c r="C263" s="200" t="s">
        <v>1926</v>
      </c>
      <c r="D263" s="200" t="s">
        <v>353</v>
      </c>
      <c r="E263" s="201" t="s">
        <v>4421</v>
      </c>
      <c r="F263" s="202" t="s">
        <v>4422</v>
      </c>
      <c r="G263" s="203" t="s">
        <v>433</v>
      </c>
      <c r="H263" s="204">
        <v>4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0.0033</v>
      </c>
      <c r="R263" s="196">
        <f>Q263*H263</f>
        <v>0.0132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271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259</v>
      </c>
      <c r="BM263" s="198" t="s">
        <v>6064</v>
      </c>
    </row>
    <row r="264" s="2" customFormat="1" ht="33" customHeight="1">
      <c r="A264" s="34"/>
      <c r="B264" s="185"/>
      <c r="C264" s="186" t="s">
        <v>1930</v>
      </c>
      <c r="D264" s="186" t="s">
        <v>319</v>
      </c>
      <c r="E264" s="187" t="s">
        <v>1245</v>
      </c>
      <c r="F264" s="188" t="s">
        <v>4424</v>
      </c>
      <c r="G264" s="189" t="s">
        <v>375</v>
      </c>
      <c r="H264" s="190">
        <v>400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0.025710469999999999</v>
      </c>
      <c r="R264" s="196">
        <f>Q264*H264</f>
        <v>10.284188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259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259</v>
      </c>
      <c r="BM264" s="198" t="s">
        <v>6065</v>
      </c>
    </row>
    <row r="265" s="2" customFormat="1" ht="44.25" customHeight="1">
      <c r="A265" s="34"/>
      <c r="B265" s="185"/>
      <c r="C265" s="186" t="s">
        <v>1934</v>
      </c>
      <c r="D265" s="186" t="s">
        <v>319</v>
      </c>
      <c r="E265" s="187" t="s">
        <v>1248</v>
      </c>
      <c r="F265" s="188" t="s">
        <v>4426</v>
      </c>
      <c r="G265" s="189" t="s">
        <v>375</v>
      </c>
      <c r="H265" s="190">
        <v>800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259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259</v>
      </c>
      <c r="BM265" s="198" t="s">
        <v>6066</v>
      </c>
    </row>
    <row r="266" s="2" customFormat="1" ht="33" customHeight="1">
      <c r="A266" s="34"/>
      <c r="B266" s="185"/>
      <c r="C266" s="186" t="s">
        <v>1938</v>
      </c>
      <c r="D266" s="186" t="s">
        <v>319</v>
      </c>
      <c r="E266" s="187" t="s">
        <v>1252</v>
      </c>
      <c r="F266" s="188" t="s">
        <v>4428</v>
      </c>
      <c r="G266" s="189" t="s">
        <v>375</v>
      </c>
      <c r="H266" s="190">
        <v>400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0.02571</v>
      </c>
      <c r="R266" s="196">
        <f>Q266*H266</f>
        <v>10.284000000000001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259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259</v>
      </c>
      <c r="BM266" s="198" t="s">
        <v>6067</v>
      </c>
    </row>
    <row r="267" s="2" customFormat="1" ht="24.15" customHeight="1">
      <c r="A267" s="34"/>
      <c r="B267" s="185"/>
      <c r="C267" s="186" t="s">
        <v>1942</v>
      </c>
      <c r="D267" s="186" t="s">
        <v>319</v>
      </c>
      <c r="E267" s="187" t="s">
        <v>1744</v>
      </c>
      <c r="F267" s="188" t="s">
        <v>3079</v>
      </c>
      <c r="G267" s="189" t="s">
        <v>375</v>
      </c>
      <c r="H267" s="190">
        <v>310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0.042198630000000001</v>
      </c>
      <c r="R267" s="196">
        <f>Q267*H267</f>
        <v>13.081575300000001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259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259</v>
      </c>
      <c r="BM267" s="198" t="s">
        <v>6068</v>
      </c>
    </row>
    <row r="268" s="2" customFormat="1" ht="16.5" customHeight="1">
      <c r="A268" s="34"/>
      <c r="B268" s="185"/>
      <c r="C268" s="186" t="s">
        <v>1946</v>
      </c>
      <c r="D268" s="186" t="s">
        <v>319</v>
      </c>
      <c r="E268" s="187" t="s">
        <v>772</v>
      </c>
      <c r="F268" s="188" t="s">
        <v>4431</v>
      </c>
      <c r="G268" s="189" t="s">
        <v>375</v>
      </c>
      <c r="H268" s="190">
        <v>272.69999999999999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4.8999999999999998E-05</v>
      </c>
      <c r="R268" s="196">
        <f>Q268*H268</f>
        <v>0.013362299999999999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259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259</v>
      </c>
      <c r="BM268" s="198" t="s">
        <v>6069</v>
      </c>
    </row>
    <row r="269" s="2" customFormat="1" ht="16.5" customHeight="1">
      <c r="A269" s="34"/>
      <c r="B269" s="185"/>
      <c r="C269" s="186" t="s">
        <v>2161</v>
      </c>
      <c r="D269" s="186" t="s">
        <v>319</v>
      </c>
      <c r="E269" s="187" t="s">
        <v>4433</v>
      </c>
      <c r="F269" s="188" t="s">
        <v>4434</v>
      </c>
      <c r="G269" s="189" t="s">
        <v>452</v>
      </c>
      <c r="H269" s="190">
        <v>46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0.00040000000000000002</v>
      </c>
      <c r="R269" s="196">
        <f>Q269*H269</f>
        <v>0.0184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259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259</v>
      </c>
      <c r="BM269" s="198" t="s">
        <v>6070</v>
      </c>
    </row>
    <row r="270" s="2" customFormat="1" ht="24.15" customHeight="1">
      <c r="A270" s="34"/>
      <c r="B270" s="185"/>
      <c r="C270" s="186" t="s">
        <v>2165</v>
      </c>
      <c r="D270" s="186" t="s">
        <v>319</v>
      </c>
      <c r="E270" s="187" t="s">
        <v>4436</v>
      </c>
      <c r="F270" s="188" t="s">
        <v>4437</v>
      </c>
      <c r="G270" s="189" t="s">
        <v>452</v>
      </c>
      <c r="H270" s="190">
        <v>33.365000000000002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0.00012999999999999999</v>
      </c>
      <c r="R270" s="196">
        <f>Q270*H270</f>
        <v>0.0043374499999999996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259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259</v>
      </c>
      <c r="BM270" s="198" t="s">
        <v>6071</v>
      </c>
    </row>
    <row r="271" s="2" customFormat="1" ht="16.5" customHeight="1">
      <c r="A271" s="34"/>
      <c r="B271" s="185"/>
      <c r="C271" s="186" t="s">
        <v>2169</v>
      </c>
      <c r="D271" s="186" t="s">
        <v>319</v>
      </c>
      <c r="E271" s="187" t="s">
        <v>4439</v>
      </c>
      <c r="F271" s="188" t="s">
        <v>4440</v>
      </c>
      <c r="G271" s="189" t="s">
        <v>452</v>
      </c>
      <c r="H271" s="190">
        <v>29.364999999999998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0.000231</v>
      </c>
      <c r="R271" s="196">
        <f>Q271*H271</f>
        <v>0.0067833149999999998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259</v>
      </c>
      <c r="AT271" s="198" t="s">
        <v>319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259</v>
      </c>
      <c r="BM271" s="198" t="s">
        <v>6072</v>
      </c>
    </row>
    <row r="272" s="2" customFormat="1" ht="16.5" customHeight="1">
      <c r="A272" s="34"/>
      <c r="B272" s="185"/>
      <c r="C272" s="186" t="s">
        <v>2173</v>
      </c>
      <c r="D272" s="186" t="s">
        <v>319</v>
      </c>
      <c r="E272" s="187" t="s">
        <v>4442</v>
      </c>
      <c r="F272" s="188" t="s">
        <v>4443</v>
      </c>
      <c r="G272" s="189" t="s">
        <v>452</v>
      </c>
      <c r="H272" s="190">
        <v>94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0.00025999999999999998</v>
      </c>
      <c r="R272" s="196">
        <f>Q272*H272</f>
        <v>0.024439999999999996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259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259</v>
      </c>
      <c r="BM272" s="198" t="s">
        <v>6073</v>
      </c>
    </row>
    <row r="273" s="12" customFormat="1" ht="22.8" customHeight="1">
      <c r="A273" s="12"/>
      <c r="B273" s="172"/>
      <c r="C273" s="12"/>
      <c r="D273" s="173" t="s">
        <v>74</v>
      </c>
      <c r="E273" s="183" t="s">
        <v>589</v>
      </c>
      <c r="F273" s="183" t="s">
        <v>2741</v>
      </c>
      <c r="G273" s="12"/>
      <c r="H273" s="12"/>
      <c r="I273" s="175"/>
      <c r="J273" s="184">
        <f>BK273</f>
        <v>0</v>
      </c>
      <c r="K273" s="12"/>
      <c r="L273" s="172"/>
      <c r="M273" s="177"/>
      <c r="N273" s="178"/>
      <c r="O273" s="178"/>
      <c r="P273" s="179">
        <f>P274</f>
        <v>0</v>
      </c>
      <c r="Q273" s="178"/>
      <c r="R273" s="179">
        <f>R274</f>
        <v>0</v>
      </c>
      <c r="S273" s="178"/>
      <c r="T273" s="180">
        <f>T274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3" t="s">
        <v>82</v>
      </c>
      <c r="AT273" s="181" t="s">
        <v>74</v>
      </c>
      <c r="AU273" s="181" t="s">
        <v>82</v>
      </c>
      <c r="AY273" s="173" t="s">
        <v>317</v>
      </c>
      <c r="BK273" s="182">
        <f>BK274</f>
        <v>0</v>
      </c>
    </row>
    <row r="274" s="2" customFormat="1" ht="24.15" customHeight="1">
      <c r="A274" s="34"/>
      <c r="B274" s="185"/>
      <c r="C274" s="186" t="s">
        <v>2175</v>
      </c>
      <c r="D274" s="186" t="s">
        <v>319</v>
      </c>
      <c r="E274" s="187" t="s">
        <v>4445</v>
      </c>
      <c r="F274" s="188" t="s">
        <v>4446</v>
      </c>
      <c r="G274" s="189" t="s">
        <v>356</v>
      </c>
      <c r="H274" s="190">
        <v>1704.097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259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259</v>
      </c>
      <c r="BM274" s="198" t="s">
        <v>6074</v>
      </c>
    </row>
    <row r="275" s="12" customFormat="1" ht="25.92" customHeight="1">
      <c r="A275" s="12"/>
      <c r="B275" s="172"/>
      <c r="C275" s="12"/>
      <c r="D275" s="173" t="s">
        <v>74</v>
      </c>
      <c r="E275" s="174" t="s">
        <v>2372</v>
      </c>
      <c r="F275" s="174" t="s">
        <v>2373</v>
      </c>
      <c r="G275" s="12"/>
      <c r="H275" s="12"/>
      <c r="I275" s="175"/>
      <c r="J275" s="176">
        <f>BK275</f>
        <v>0</v>
      </c>
      <c r="K275" s="12"/>
      <c r="L275" s="172"/>
      <c r="M275" s="177"/>
      <c r="N275" s="178"/>
      <c r="O275" s="178"/>
      <c r="P275" s="179">
        <f>P276+P300+P328+P350+P354+P364+P368+P373+P390+P398+P404+P407+P411+P418</f>
        <v>0</v>
      </c>
      <c r="Q275" s="178"/>
      <c r="R275" s="179">
        <f>R276+R300+R328+R350+R354+R364+R368+R373+R390+R398+R404+R407+R411+R418</f>
        <v>25.251877877699997</v>
      </c>
      <c r="S275" s="178"/>
      <c r="T275" s="180">
        <f>T276+T300+T328+T350+T354+T364+T368+T373+T390+T398+T404+T407+T411+T418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73" t="s">
        <v>87</v>
      </c>
      <c r="AT275" s="181" t="s">
        <v>74</v>
      </c>
      <c r="AU275" s="181" t="s">
        <v>75</v>
      </c>
      <c r="AY275" s="173" t="s">
        <v>317</v>
      </c>
      <c r="BK275" s="182">
        <f>BK276+BK300+BK328+BK350+BK354+BK364+BK368+BK373+BK390+BK398+BK404+BK407+BK411+BK418</f>
        <v>0</v>
      </c>
    </row>
    <row r="276" s="12" customFormat="1" ht="22.8" customHeight="1">
      <c r="A276" s="12"/>
      <c r="B276" s="172"/>
      <c r="C276" s="12"/>
      <c r="D276" s="173" t="s">
        <v>74</v>
      </c>
      <c r="E276" s="183" t="s">
        <v>603</v>
      </c>
      <c r="F276" s="183" t="s">
        <v>2805</v>
      </c>
      <c r="G276" s="12"/>
      <c r="H276" s="12"/>
      <c r="I276" s="175"/>
      <c r="J276" s="184">
        <f>BK276</f>
        <v>0</v>
      </c>
      <c r="K276" s="12"/>
      <c r="L276" s="172"/>
      <c r="M276" s="177"/>
      <c r="N276" s="178"/>
      <c r="O276" s="178"/>
      <c r="P276" s="179">
        <f>SUM(P277:P299)</f>
        <v>0</v>
      </c>
      <c r="Q276" s="178"/>
      <c r="R276" s="179">
        <f>SUM(R277:R299)</f>
        <v>4.5685060000000011</v>
      </c>
      <c r="S276" s="178"/>
      <c r="T276" s="180">
        <f>SUM(T277:T299)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3" t="s">
        <v>87</v>
      </c>
      <c r="AT276" s="181" t="s">
        <v>74</v>
      </c>
      <c r="AU276" s="181" t="s">
        <v>82</v>
      </c>
      <c r="AY276" s="173" t="s">
        <v>317</v>
      </c>
      <c r="BK276" s="182">
        <f>SUM(BK277:BK299)</f>
        <v>0</v>
      </c>
    </row>
    <row r="277" s="2" customFormat="1" ht="24.15" customHeight="1">
      <c r="A277" s="34"/>
      <c r="B277" s="185"/>
      <c r="C277" s="186" t="s">
        <v>2178</v>
      </c>
      <c r="D277" s="186" t="s">
        <v>319</v>
      </c>
      <c r="E277" s="187" t="s">
        <v>3101</v>
      </c>
      <c r="F277" s="188" t="s">
        <v>3102</v>
      </c>
      <c r="G277" s="189" t="s">
        <v>375</v>
      </c>
      <c r="H277" s="190">
        <v>184.80000000000001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372</v>
      </c>
      <c r="AT277" s="198" t="s">
        <v>319</v>
      </c>
      <c r="AU277" s="198" t="s">
        <v>87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372</v>
      </c>
      <c r="BM277" s="198" t="s">
        <v>6075</v>
      </c>
    </row>
    <row r="278" s="2" customFormat="1" ht="16.5" customHeight="1">
      <c r="A278" s="34"/>
      <c r="B278" s="185"/>
      <c r="C278" s="200" t="s">
        <v>2181</v>
      </c>
      <c r="D278" s="200" t="s">
        <v>353</v>
      </c>
      <c r="E278" s="201" t="s">
        <v>3098</v>
      </c>
      <c r="F278" s="202" t="s">
        <v>3099</v>
      </c>
      <c r="G278" s="203" t="s">
        <v>356</v>
      </c>
      <c r="H278" s="204">
        <v>0.065000000000000002</v>
      </c>
      <c r="I278" s="205"/>
      <c r="J278" s="206">
        <f>ROUND(I278*H278,2)</f>
        <v>0</v>
      </c>
      <c r="K278" s="207"/>
      <c r="L278" s="208"/>
      <c r="M278" s="209" t="s">
        <v>1</v>
      </c>
      <c r="N278" s="210" t="s">
        <v>41</v>
      </c>
      <c r="O278" s="78"/>
      <c r="P278" s="196">
        <f>O278*H278</f>
        <v>0</v>
      </c>
      <c r="Q278" s="196">
        <v>1</v>
      </c>
      <c r="R278" s="196">
        <f>Q278*H278</f>
        <v>0.065000000000000002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529</v>
      </c>
      <c r="AT278" s="198" t="s">
        <v>353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6076</v>
      </c>
    </row>
    <row r="279" s="2" customFormat="1" ht="37.8" customHeight="1">
      <c r="A279" s="34"/>
      <c r="B279" s="185"/>
      <c r="C279" s="186" t="s">
        <v>2184</v>
      </c>
      <c r="D279" s="186" t="s">
        <v>319</v>
      </c>
      <c r="E279" s="187" t="s">
        <v>5412</v>
      </c>
      <c r="F279" s="188" t="s">
        <v>1758</v>
      </c>
      <c r="G279" s="189" t="s">
        <v>375</v>
      </c>
      <c r="H279" s="190">
        <v>41.265000000000001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0.0035000000000000001</v>
      </c>
      <c r="R279" s="196">
        <f>Q279*H279</f>
        <v>0.14442750000000001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372</v>
      </c>
      <c r="AT279" s="198" t="s">
        <v>319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6077</v>
      </c>
    </row>
    <row r="280" s="2" customFormat="1" ht="37.8" customHeight="1">
      <c r="A280" s="34"/>
      <c r="B280" s="185"/>
      <c r="C280" s="186" t="s">
        <v>2188</v>
      </c>
      <c r="D280" s="186" t="s">
        <v>319</v>
      </c>
      <c r="E280" s="187" t="s">
        <v>5414</v>
      </c>
      <c r="F280" s="188" t="s">
        <v>5415</v>
      </c>
      <c r="G280" s="189" t="s">
        <v>375</v>
      </c>
      <c r="H280" s="190">
        <v>19.478000000000002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0.0035000000000000001</v>
      </c>
      <c r="R280" s="196">
        <f>Q280*H280</f>
        <v>0.068173000000000011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6078</v>
      </c>
    </row>
    <row r="281" s="2" customFormat="1" ht="24.15" customHeight="1">
      <c r="A281" s="34"/>
      <c r="B281" s="185"/>
      <c r="C281" s="186" t="s">
        <v>2192</v>
      </c>
      <c r="D281" s="186" t="s">
        <v>319</v>
      </c>
      <c r="E281" s="187" t="s">
        <v>4450</v>
      </c>
      <c r="F281" s="188" t="s">
        <v>4451</v>
      </c>
      <c r="G281" s="189" t="s">
        <v>375</v>
      </c>
      <c r="H281" s="190">
        <v>568.09199999999998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372</v>
      </c>
      <c r="AT281" s="198" t="s">
        <v>319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6079</v>
      </c>
    </row>
    <row r="282" s="2" customFormat="1" ht="16.5" customHeight="1">
      <c r="A282" s="34"/>
      <c r="B282" s="185"/>
      <c r="C282" s="200" t="s">
        <v>2195</v>
      </c>
      <c r="D282" s="200" t="s">
        <v>353</v>
      </c>
      <c r="E282" s="201" t="s">
        <v>4453</v>
      </c>
      <c r="F282" s="202" t="s">
        <v>4454</v>
      </c>
      <c r="G282" s="203" t="s">
        <v>375</v>
      </c>
      <c r="H282" s="204">
        <v>681.71000000000004</v>
      </c>
      <c r="I282" s="205"/>
      <c r="J282" s="206">
        <f>ROUND(I282*H282,2)</f>
        <v>0</v>
      </c>
      <c r="K282" s="207"/>
      <c r="L282" s="208"/>
      <c r="M282" s="209" t="s">
        <v>1</v>
      </c>
      <c r="N282" s="210" t="s">
        <v>41</v>
      </c>
      <c r="O282" s="78"/>
      <c r="P282" s="196">
        <f>O282*H282</f>
        <v>0</v>
      </c>
      <c r="Q282" s="196">
        <v>0.00020000000000000001</v>
      </c>
      <c r="R282" s="196">
        <f>Q282*H282</f>
        <v>0.13634200000000002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529</v>
      </c>
      <c r="AT282" s="198" t="s">
        <v>353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6080</v>
      </c>
    </row>
    <row r="283" s="2" customFormat="1" ht="24.15" customHeight="1">
      <c r="A283" s="34"/>
      <c r="B283" s="185"/>
      <c r="C283" s="186" t="s">
        <v>2199</v>
      </c>
      <c r="D283" s="186" t="s">
        <v>319</v>
      </c>
      <c r="E283" s="187" t="s">
        <v>3121</v>
      </c>
      <c r="F283" s="188" t="s">
        <v>4456</v>
      </c>
      <c r="G283" s="189" t="s">
        <v>375</v>
      </c>
      <c r="H283" s="190">
        <v>184.80000000000001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0.00054000000000000001</v>
      </c>
      <c r="R283" s="196">
        <f>Q283*H283</f>
        <v>0.099792000000000006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372</v>
      </c>
      <c r="AT283" s="198" t="s">
        <v>319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6081</v>
      </c>
    </row>
    <row r="284" s="2" customFormat="1" ht="24.15" customHeight="1">
      <c r="A284" s="34"/>
      <c r="B284" s="185"/>
      <c r="C284" s="200" t="s">
        <v>2203</v>
      </c>
      <c r="D284" s="200" t="s">
        <v>353</v>
      </c>
      <c r="E284" s="201" t="s">
        <v>4458</v>
      </c>
      <c r="F284" s="202" t="s">
        <v>4459</v>
      </c>
      <c r="G284" s="203" t="s">
        <v>375</v>
      </c>
      <c r="H284" s="204">
        <v>221.75999999999999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0.00513</v>
      </c>
      <c r="R284" s="196">
        <f>Q284*H284</f>
        <v>1.1376287999999999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6082</v>
      </c>
    </row>
    <row r="285" s="2" customFormat="1" ht="37.8" customHeight="1">
      <c r="A285" s="34"/>
      <c r="B285" s="185"/>
      <c r="C285" s="186" t="s">
        <v>2207</v>
      </c>
      <c r="D285" s="186" t="s">
        <v>319</v>
      </c>
      <c r="E285" s="187" t="s">
        <v>4461</v>
      </c>
      <c r="F285" s="188" t="s">
        <v>4462</v>
      </c>
      <c r="G285" s="189" t="s">
        <v>375</v>
      </c>
      <c r="H285" s="190">
        <v>327.60000000000002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3.0000000000000001E-05</v>
      </c>
      <c r="R285" s="196">
        <f>Q285*H285</f>
        <v>0.0098280000000000017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372</v>
      </c>
      <c r="AT285" s="198" t="s">
        <v>319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6083</v>
      </c>
    </row>
    <row r="286" s="2" customFormat="1" ht="33" customHeight="1">
      <c r="A286" s="34"/>
      <c r="B286" s="185"/>
      <c r="C286" s="200" t="s">
        <v>2211</v>
      </c>
      <c r="D286" s="200" t="s">
        <v>353</v>
      </c>
      <c r="E286" s="201" t="s">
        <v>4464</v>
      </c>
      <c r="F286" s="202" t="s">
        <v>4465</v>
      </c>
      <c r="G286" s="203" t="s">
        <v>375</v>
      </c>
      <c r="H286" s="204">
        <v>376.74000000000001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0.0026199999999999999</v>
      </c>
      <c r="R286" s="196">
        <f>Q286*H286</f>
        <v>0.98705880000000001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6084</v>
      </c>
    </row>
    <row r="287" s="2" customFormat="1" ht="33" customHeight="1">
      <c r="A287" s="34"/>
      <c r="B287" s="185"/>
      <c r="C287" s="186" t="s">
        <v>2215</v>
      </c>
      <c r="D287" s="186" t="s">
        <v>319</v>
      </c>
      <c r="E287" s="187" t="s">
        <v>4467</v>
      </c>
      <c r="F287" s="188" t="s">
        <v>4468</v>
      </c>
      <c r="G287" s="189" t="s">
        <v>375</v>
      </c>
      <c r="H287" s="190">
        <v>233.39500000000001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3.0000000000000001E-05</v>
      </c>
      <c r="R287" s="196">
        <f>Q287*H287</f>
        <v>0.0070018500000000004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372</v>
      </c>
      <c r="AT287" s="198" t="s">
        <v>319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6085</v>
      </c>
    </row>
    <row r="288" s="2" customFormat="1" ht="33" customHeight="1">
      <c r="A288" s="34"/>
      <c r="B288" s="185"/>
      <c r="C288" s="200" t="s">
        <v>2219</v>
      </c>
      <c r="D288" s="200" t="s">
        <v>353</v>
      </c>
      <c r="E288" s="201" t="s">
        <v>4464</v>
      </c>
      <c r="F288" s="202" t="s">
        <v>4465</v>
      </c>
      <c r="G288" s="203" t="s">
        <v>375</v>
      </c>
      <c r="H288" s="204">
        <v>280.07400000000001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0.0026199999999999999</v>
      </c>
      <c r="R288" s="196">
        <f>Q288*H288</f>
        <v>0.73379388000000001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529</v>
      </c>
      <c r="AT288" s="198" t="s">
        <v>353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6086</v>
      </c>
    </row>
    <row r="289" s="2" customFormat="1" ht="24.15" customHeight="1">
      <c r="A289" s="34"/>
      <c r="B289" s="185"/>
      <c r="C289" s="186" t="s">
        <v>460</v>
      </c>
      <c r="D289" s="186" t="s">
        <v>319</v>
      </c>
      <c r="E289" s="187" t="s">
        <v>4471</v>
      </c>
      <c r="F289" s="188" t="s">
        <v>4472</v>
      </c>
      <c r="G289" s="189" t="s">
        <v>375</v>
      </c>
      <c r="H289" s="190">
        <v>203.28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0.00075000000000000002</v>
      </c>
      <c r="R289" s="196">
        <f>Q289*H289</f>
        <v>0.15246000000000001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372</v>
      </c>
      <c r="AT289" s="198" t="s">
        <v>319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6087</v>
      </c>
    </row>
    <row r="290" s="2" customFormat="1" ht="37.8" customHeight="1">
      <c r="A290" s="34"/>
      <c r="B290" s="185"/>
      <c r="C290" s="200" t="s">
        <v>2226</v>
      </c>
      <c r="D290" s="200" t="s">
        <v>353</v>
      </c>
      <c r="E290" s="201" t="s">
        <v>3108</v>
      </c>
      <c r="F290" s="202" t="s">
        <v>3109</v>
      </c>
      <c r="G290" s="203" t="s">
        <v>375</v>
      </c>
      <c r="H290" s="204">
        <v>243.93600000000001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0.002</v>
      </c>
      <c r="R290" s="196">
        <f>Q290*H290</f>
        <v>0.48787200000000003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529</v>
      </c>
      <c r="AT290" s="198" t="s">
        <v>353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6088</v>
      </c>
    </row>
    <row r="291" s="2" customFormat="1" ht="37.8" customHeight="1">
      <c r="A291" s="34"/>
      <c r="B291" s="185"/>
      <c r="C291" s="186" t="s">
        <v>2232</v>
      </c>
      <c r="D291" s="186" t="s">
        <v>319</v>
      </c>
      <c r="E291" s="187" t="s">
        <v>4475</v>
      </c>
      <c r="F291" s="188" t="s">
        <v>4476</v>
      </c>
      <c r="G291" s="189" t="s">
        <v>375</v>
      </c>
      <c r="H291" s="190">
        <v>476.69999999999999</v>
      </c>
      <c r="I291" s="191"/>
      <c r="J291" s="192">
        <f>ROUND(I291*H291,2)</f>
        <v>0</v>
      </c>
      <c r="K291" s="193"/>
      <c r="L291" s="35"/>
      <c r="M291" s="194" t="s">
        <v>1</v>
      </c>
      <c r="N291" s="195" t="s">
        <v>41</v>
      </c>
      <c r="O291" s="78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372</v>
      </c>
      <c r="AT291" s="198" t="s">
        <v>319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6089</v>
      </c>
    </row>
    <row r="292" s="2" customFormat="1" ht="16.5" customHeight="1">
      <c r="A292" s="34"/>
      <c r="B292" s="185"/>
      <c r="C292" s="200" t="s">
        <v>2236</v>
      </c>
      <c r="D292" s="200" t="s">
        <v>353</v>
      </c>
      <c r="E292" s="201" t="s">
        <v>4205</v>
      </c>
      <c r="F292" s="202" t="s">
        <v>4206</v>
      </c>
      <c r="G292" s="203" t="s">
        <v>375</v>
      </c>
      <c r="H292" s="204">
        <v>548.20500000000004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0.00029999999999999997</v>
      </c>
      <c r="R292" s="196">
        <f>Q292*H292</f>
        <v>0.16446150000000001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529</v>
      </c>
      <c r="AT292" s="198" t="s">
        <v>353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6090</v>
      </c>
    </row>
    <row r="293" s="2" customFormat="1" ht="37.8" customHeight="1">
      <c r="A293" s="34"/>
      <c r="B293" s="185"/>
      <c r="C293" s="186" t="s">
        <v>2240</v>
      </c>
      <c r="D293" s="186" t="s">
        <v>319</v>
      </c>
      <c r="E293" s="187" t="s">
        <v>4479</v>
      </c>
      <c r="F293" s="188" t="s">
        <v>4480</v>
      </c>
      <c r="G293" s="189" t="s">
        <v>375</v>
      </c>
      <c r="H293" s="190">
        <v>238.34999999999999</v>
      </c>
      <c r="I293" s="191"/>
      <c r="J293" s="192">
        <f>ROUND(I293*H293,2)</f>
        <v>0</v>
      </c>
      <c r="K293" s="193"/>
      <c r="L293" s="35"/>
      <c r="M293" s="194" t="s">
        <v>1</v>
      </c>
      <c r="N293" s="195" t="s">
        <v>41</v>
      </c>
      <c r="O293" s="78"/>
      <c r="P293" s="196">
        <f>O293*H293</f>
        <v>0</v>
      </c>
      <c r="Q293" s="196">
        <v>0</v>
      </c>
      <c r="R293" s="196">
        <f>Q293*H293</f>
        <v>0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372</v>
      </c>
      <c r="AT293" s="198" t="s">
        <v>319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6091</v>
      </c>
    </row>
    <row r="294" s="2" customFormat="1" ht="16.5" customHeight="1">
      <c r="A294" s="34"/>
      <c r="B294" s="185"/>
      <c r="C294" s="200" t="s">
        <v>2244</v>
      </c>
      <c r="D294" s="200" t="s">
        <v>353</v>
      </c>
      <c r="E294" s="201" t="s">
        <v>4205</v>
      </c>
      <c r="F294" s="202" t="s">
        <v>4206</v>
      </c>
      <c r="G294" s="203" t="s">
        <v>375</v>
      </c>
      <c r="H294" s="204">
        <v>274.10300000000001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0.00029999999999999997</v>
      </c>
      <c r="R294" s="196">
        <f>Q294*H294</f>
        <v>0.082230899999999996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6092</v>
      </c>
    </row>
    <row r="295" s="2" customFormat="1" ht="37.8" customHeight="1">
      <c r="A295" s="34"/>
      <c r="B295" s="185"/>
      <c r="C295" s="186" t="s">
        <v>2248</v>
      </c>
      <c r="D295" s="186" t="s">
        <v>319</v>
      </c>
      <c r="E295" s="187" t="s">
        <v>4483</v>
      </c>
      <c r="F295" s="188" t="s">
        <v>4484</v>
      </c>
      <c r="G295" s="189" t="s">
        <v>375</v>
      </c>
      <c r="H295" s="190">
        <v>262.68900000000002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3.0000000000000001E-05</v>
      </c>
      <c r="R295" s="196">
        <f>Q295*H295</f>
        <v>0.0078806700000000011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6093</v>
      </c>
    </row>
    <row r="296" s="2" customFormat="1" ht="16.5" customHeight="1">
      <c r="A296" s="34"/>
      <c r="B296" s="185"/>
      <c r="C296" s="200" t="s">
        <v>2252</v>
      </c>
      <c r="D296" s="200" t="s">
        <v>353</v>
      </c>
      <c r="E296" s="201" t="s">
        <v>4205</v>
      </c>
      <c r="F296" s="202" t="s">
        <v>4206</v>
      </c>
      <c r="G296" s="203" t="s">
        <v>375</v>
      </c>
      <c r="H296" s="204">
        <v>315.22699999999998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0.00029999999999999997</v>
      </c>
      <c r="R296" s="196">
        <f>Q296*H296</f>
        <v>0.094568099999999988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6094</v>
      </c>
    </row>
    <row r="297" s="2" customFormat="1" ht="21.75" customHeight="1">
      <c r="A297" s="34"/>
      <c r="B297" s="185"/>
      <c r="C297" s="186" t="s">
        <v>2256</v>
      </c>
      <c r="D297" s="186" t="s">
        <v>319</v>
      </c>
      <c r="E297" s="187" t="s">
        <v>4487</v>
      </c>
      <c r="F297" s="188" t="s">
        <v>4488</v>
      </c>
      <c r="G297" s="189" t="s">
        <v>452</v>
      </c>
      <c r="H297" s="190">
        <v>174.30000000000001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4.0000000000000003E-05</v>
      </c>
      <c r="R297" s="196">
        <f>Q297*H297</f>
        <v>0.0069720000000000008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6095</v>
      </c>
    </row>
    <row r="298" s="2" customFormat="1" ht="16.5" customHeight="1">
      <c r="A298" s="34"/>
      <c r="B298" s="185"/>
      <c r="C298" s="200" t="s">
        <v>2260</v>
      </c>
      <c r="D298" s="200" t="s">
        <v>353</v>
      </c>
      <c r="E298" s="201" t="s">
        <v>4490</v>
      </c>
      <c r="F298" s="202" t="s">
        <v>4491</v>
      </c>
      <c r="G298" s="203" t="s">
        <v>1711</v>
      </c>
      <c r="H298" s="204">
        <v>183.01499999999999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0.001</v>
      </c>
      <c r="R298" s="196">
        <f>Q298*H298</f>
        <v>0.18301499999999998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529</v>
      </c>
      <c r="AT298" s="198" t="s">
        <v>353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6096</v>
      </c>
    </row>
    <row r="299" s="2" customFormat="1" ht="24.15" customHeight="1">
      <c r="A299" s="34"/>
      <c r="B299" s="185"/>
      <c r="C299" s="186" t="s">
        <v>2264</v>
      </c>
      <c r="D299" s="186" t="s">
        <v>319</v>
      </c>
      <c r="E299" s="187" t="s">
        <v>2809</v>
      </c>
      <c r="F299" s="188" t="s">
        <v>2810</v>
      </c>
      <c r="G299" s="189" t="s">
        <v>652</v>
      </c>
      <c r="H299" s="223"/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</v>
      </c>
      <c r="R299" s="196">
        <f>Q299*H299</f>
        <v>0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6097</v>
      </c>
    </row>
    <row r="300" s="12" customFormat="1" ht="22.8" customHeight="1">
      <c r="A300" s="12"/>
      <c r="B300" s="172"/>
      <c r="C300" s="12"/>
      <c r="D300" s="173" t="s">
        <v>74</v>
      </c>
      <c r="E300" s="183" t="s">
        <v>1310</v>
      </c>
      <c r="F300" s="183" t="s">
        <v>3132</v>
      </c>
      <c r="G300" s="12"/>
      <c r="H300" s="12"/>
      <c r="I300" s="175"/>
      <c r="J300" s="184">
        <f>BK300</f>
        <v>0</v>
      </c>
      <c r="K300" s="12"/>
      <c r="L300" s="172"/>
      <c r="M300" s="177"/>
      <c r="N300" s="178"/>
      <c r="O300" s="178"/>
      <c r="P300" s="179">
        <f>SUM(P301:P327)</f>
        <v>0</v>
      </c>
      <c r="Q300" s="178"/>
      <c r="R300" s="179">
        <f>SUM(R301:R327)</f>
        <v>2.1014740549999997</v>
      </c>
      <c r="S300" s="178"/>
      <c r="T300" s="180">
        <f>SUM(T301:T327)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73" t="s">
        <v>87</v>
      </c>
      <c r="AT300" s="181" t="s">
        <v>74</v>
      </c>
      <c r="AU300" s="181" t="s">
        <v>82</v>
      </c>
      <c r="AY300" s="173" t="s">
        <v>317</v>
      </c>
      <c r="BK300" s="182">
        <f>SUM(BK301:BK327)</f>
        <v>0</v>
      </c>
    </row>
    <row r="301" s="2" customFormat="1" ht="24.15" customHeight="1">
      <c r="A301" s="34"/>
      <c r="B301" s="185"/>
      <c r="C301" s="186" t="s">
        <v>2268</v>
      </c>
      <c r="D301" s="186" t="s">
        <v>319</v>
      </c>
      <c r="E301" s="187" t="s">
        <v>4494</v>
      </c>
      <c r="F301" s="188" t="s">
        <v>4495</v>
      </c>
      <c r="G301" s="189" t="s">
        <v>375</v>
      </c>
      <c r="H301" s="190">
        <v>625.79999999999995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6098</v>
      </c>
    </row>
    <row r="302" s="2" customFormat="1" ht="16.5" customHeight="1">
      <c r="A302" s="34"/>
      <c r="B302" s="185"/>
      <c r="C302" s="200" t="s">
        <v>2271</v>
      </c>
      <c r="D302" s="200" t="s">
        <v>353</v>
      </c>
      <c r="E302" s="201" t="s">
        <v>4497</v>
      </c>
      <c r="F302" s="202" t="s">
        <v>4498</v>
      </c>
      <c r="G302" s="203" t="s">
        <v>375</v>
      </c>
      <c r="H302" s="204">
        <v>625.79999999999995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0.00010000000000000001</v>
      </c>
      <c r="R302" s="196">
        <f>Q302*H302</f>
        <v>0.062579999999999997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6099</v>
      </c>
    </row>
    <row r="303" s="2" customFormat="1" ht="24.15" customHeight="1">
      <c r="A303" s="34"/>
      <c r="B303" s="185"/>
      <c r="C303" s="186" t="s">
        <v>2275</v>
      </c>
      <c r="D303" s="186" t="s">
        <v>319</v>
      </c>
      <c r="E303" s="187" t="s">
        <v>4500</v>
      </c>
      <c r="F303" s="188" t="s">
        <v>4501</v>
      </c>
      <c r="G303" s="189" t="s">
        <v>375</v>
      </c>
      <c r="H303" s="190">
        <v>312.89999999999998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6100</v>
      </c>
    </row>
    <row r="304" s="2" customFormat="1" ht="16.5" customHeight="1">
      <c r="A304" s="34"/>
      <c r="B304" s="185"/>
      <c r="C304" s="200" t="s">
        <v>2281</v>
      </c>
      <c r="D304" s="200" t="s">
        <v>353</v>
      </c>
      <c r="E304" s="201" t="s">
        <v>4503</v>
      </c>
      <c r="F304" s="202" t="s">
        <v>4504</v>
      </c>
      <c r="G304" s="203" t="s">
        <v>4505</v>
      </c>
      <c r="H304" s="204">
        <v>78.224999999999994</v>
      </c>
      <c r="I304" s="205"/>
      <c r="J304" s="206">
        <f>ROUND(I304*H304,2)</f>
        <v>0</v>
      </c>
      <c r="K304" s="207"/>
      <c r="L304" s="208"/>
      <c r="M304" s="209" t="s">
        <v>1</v>
      </c>
      <c r="N304" s="210" t="s">
        <v>41</v>
      </c>
      <c r="O304" s="78"/>
      <c r="P304" s="196">
        <f>O304*H304</f>
        <v>0</v>
      </c>
      <c r="Q304" s="196">
        <v>0.00092000000000000003</v>
      </c>
      <c r="R304" s="196">
        <f>Q304*H304</f>
        <v>0.071967000000000003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529</v>
      </c>
      <c r="AT304" s="198" t="s">
        <v>353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6101</v>
      </c>
    </row>
    <row r="305" s="2" customFormat="1" ht="33" customHeight="1">
      <c r="A305" s="34"/>
      <c r="B305" s="185"/>
      <c r="C305" s="186" t="s">
        <v>2285</v>
      </c>
      <c r="D305" s="186" t="s">
        <v>319</v>
      </c>
      <c r="E305" s="187" t="s">
        <v>4513</v>
      </c>
      <c r="F305" s="188" t="s">
        <v>4514</v>
      </c>
      <c r="G305" s="189" t="s">
        <v>375</v>
      </c>
      <c r="H305" s="190">
        <v>312.89999999999998</v>
      </c>
      <c r="I305" s="191"/>
      <c r="J305" s="192">
        <f>ROUND(I305*H305,2)</f>
        <v>0</v>
      </c>
      <c r="K305" s="193"/>
      <c r="L305" s="35"/>
      <c r="M305" s="194" t="s">
        <v>1</v>
      </c>
      <c r="N305" s="195" t="s">
        <v>41</v>
      </c>
      <c r="O305" s="78"/>
      <c r="P305" s="196">
        <f>O305*H305</f>
        <v>0</v>
      </c>
      <c r="Q305" s="196">
        <v>0</v>
      </c>
      <c r="R305" s="196">
        <f>Q305*H305</f>
        <v>0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372</v>
      </c>
      <c r="AT305" s="198" t="s">
        <v>319</v>
      </c>
      <c r="AU305" s="198" t="s">
        <v>87</v>
      </c>
      <c r="AY305" s="15" t="s">
        <v>317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372</v>
      </c>
      <c r="BM305" s="198" t="s">
        <v>6102</v>
      </c>
    </row>
    <row r="306" s="2" customFormat="1" ht="16.5" customHeight="1">
      <c r="A306" s="34"/>
      <c r="B306" s="185"/>
      <c r="C306" s="200" t="s">
        <v>2288</v>
      </c>
      <c r="D306" s="200" t="s">
        <v>353</v>
      </c>
      <c r="E306" s="201" t="s">
        <v>4516</v>
      </c>
      <c r="F306" s="202" t="s">
        <v>4517</v>
      </c>
      <c r="G306" s="203" t="s">
        <v>433</v>
      </c>
      <c r="H306" s="204">
        <v>12.516</v>
      </c>
      <c r="I306" s="205"/>
      <c r="J306" s="206">
        <f>ROUND(I306*H306,2)</f>
        <v>0</v>
      </c>
      <c r="K306" s="207"/>
      <c r="L306" s="208"/>
      <c r="M306" s="209" t="s">
        <v>1</v>
      </c>
      <c r="N306" s="210" t="s">
        <v>41</v>
      </c>
      <c r="O306" s="78"/>
      <c r="P306" s="196">
        <f>O306*H306</f>
        <v>0</v>
      </c>
      <c r="Q306" s="196">
        <v>0.00075000000000000002</v>
      </c>
      <c r="R306" s="196">
        <f>Q306*H306</f>
        <v>0.0093869999999999995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529</v>
      </c>
      <c r="AT306" s="198" t="s">
        <v>353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6103</v>
      </c>
    </row>
    <row r="307" s="2" customFormat="1" ht="21.75" customHeight="1">
      <c r="A307" s="34"/>
      <c r="B307" s="185"/>
      <c r="C307" s="200" t="s">
        <v>2292</v>
      </c>
      <c r="D307" s="200" t="s">
        <v>353</v>
      </c>
      <c r="E307" s="201" t="s">
        <v>4519</v>
      </c>
      <c r="F307" s="202" t="s">
        <v>4520</v>
      </c>
      <c r="G307" s="203" t="s">
        <v>1711</v>
      </c>
      <c r="H307" s="204">
        <v>2.5030000000000001</v>
      </c>
      <c r="I307" s="205"/>
      <c r="J307" s="206">
        <f>ROUND(I307*H307,2)</f>
        <v>0</v>
      </c>
      <c r="K307" s="207"/>
      <c r="L307" s="208"/>
      <c r="M307" s="209" t="s">
        <v>1</v>
      </c>
      <c r="N307" s="210" t="s">
        <v>41</v>
      </c>
      <c r="O307" s="78"/>
      <c r="P307" s="196">
        <f>O307*H307</f>
        <v>0</v>
      </c>
      <c r="Q307" s="196">
        <v>0.001</v>
      </c>
      <c r="R307" s="196">
        <f>Q307*H307</f>
        <v>0.002503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529</v>
      </c>
      <c r="AT307" s="198" t="s">
        <v>353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6104</v>
      </c>
    </row>
    <row r="308" s="2" customFormat="1" ht="24.15" customHeight="1">
      <c r="A308" s="34"/>
      <c r="B308" s="185"/>
      <c r="C308" s="200" t="s">
        <v>2296</v>
      </c>
      <c r="D308" s="200" t="s">
        <v>353</v>
      </c>
      <c r="E308" s="201" t="s">
        <v>3159</v>
      </c>
      <c r="F308" s="202" t="s">
        <v>3160</v>
      </c>
      <c r="G308" s="203" t="s">
        <v>375</v>
      </c>
      <c r="H308" s="204">
        <v>359.83499999999998</v>
      </c>
      <c r="I308" s="205"/>
      <c r="J308" s="206">
        <f>ROUND(I308*H308,2)</f>
        <v>0</v>
      </c>
      <c r="K308" s="207"/>
      <c r="L308" s="208"/>
      <c r="M308" s="209" t="s">
        <v>1</v>
      </c>
      <c r="N308" s="210" t="s">
        <v>41</v>
      </c>
      <c r="O308" s="78"/>
      <c r="P308" s="196">
        <f>O308*H308</f>
        <v>0</v>
      </c>
      <c r="Q308" s="196">
        <v>0.0025600000000000002</v>
      </c>
      <c r="R308" s="196">
        <f>Q308*H308</f>
        <v>0.92117760000000004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529</v>
      </c>
      <c r="AT308" s="198" t="s">
        <v>353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6105</v>
      </c>
    </row>
    <row r="309" s="2" customFormat="1" ht="33" customHeight="1">
      <c r="A309" s="34"/>
      <c r="B309" s="185"/>
      <c r="C309" s="186" t="s">
        <v>2300</v>
      </c>
      <c r="D309" s="186" t="s">
        <v>319</v>
      </c>
      <c r="E309" s="187" t="s">
        <v>3144</v>
      </c>
      <c r="F309" s="188" t="s">
        <v>3145</v>
      </c>
      <c r="G309" s="189" t="s">
        <v>375</v>
      </c>
      <c r="H309" s="190">
        <v>312.89999999999998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372</v>
      </c>
      <c r="AT309" s="198" t="s">
        <v>319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6106</v>
      </c>
    </row>
    <row r="310" s="2" customFormat="1" ht="37.8" customHeight="1">
      <c r="A310" s="34"/>
      <c r="B310" s="185"/>
      <c r="C310" s="200" t="s">
        <v>2302</v>
      </c>
      <c r="D310" s="200" t="s">
        <v>353</v>
      </c>
      <c r="E310" s="201" t="s">
        <v>4524</v>
      </c>
      <c r="F310" s="202" t="s">
        <v>4525</v>
      </c>
      <c r="G310" s="203" t="s">
        <v>375</v>
      </c>
      <c r="H310" s="204">
        <v>359.83499999999998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0.00095</v>
      </c>
      <c r="R310" s="196">
        <f>Q310*H310</f>
        <v>0.34184324999999999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529</v>
      </c>
      <c r="AT310" s="198" t="s">
        <v>353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6107</v>
      </c>
    </row>
    <row r="311" s="2" customFormat="1" ht="37.8" customHeight="1">
      <c r="A311" s="34"/>
      <c r="B311" s="185"/>
      <c r="C311" s="186" t="s">
        <v>2304</v>
      </c>
      <c r="D311" s="186" t="s">
        <v>319</v>
      </c>
      <c r="E311" s="187" t="s">
        <v>3150</v>
      </c>
      <c r="F311" s="188" t="s">
        <v>3151</v>
      </c>
      <c r="G311" s="189" t="s">
        <v>375</v>
      </c>
      <c r="H311" s="190">
        <v>312.89999999999998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</v>
      </c>
      <c r="R311" s="196">
        <f>Q311*H311</f>
        <v>0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372</v>
      </c>
      <c r="AT311" s="198" t="s">
        <v>319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6108</v>
      </c>
    </row>
    <row r="312" s="2" customFormat="1" ht="24.15" customHeight="1">
      <c r="A312" s="34"/>
      <c r="B312" s="185"/>
      <c r="C312" s="200" t="s">
        <v>2306</v>
      </c>
      <c r="D312" s="200" t="s">
        <v>353</v>
      </c>
      <c r="E312" s="201" t="s">
        <v>3153</v>
      </c>
      <c r="F312" s="202" t="s">
        <v>3154</v>
      </c>
      <c r="G312" s="203" t="s">
        <v>375</v>
      </c>
      <c r="H312" s="204">
        <v>359.83499999999998</v>
      </c>
      <c r="I312" s="205"/>
      <c r="J312" s="206">
        <f>ROUND(I312*H312,2)</f>
        <v>0</v>
      </c>
      <c r="K312" s="207"/>
      <c r="L312" s="208"/>
      <c r="M312" s="209" t="s">
        <v>1</v>
      </c>
      <c r="N312" s="210" t="s">
        <v>41</v>
      </c>
      <c r="O312" s="78"/>
      <c r="P312" s="196">
        <f>O312*H312</f>
        <v>0</v>
      </c>
      <c r="Q312" s="196">
        <v>0.00020000000000000001</v>
      </c>
      <c r="R312" s="196">
        <f>Q312*H312</f>
        <v>0.071967000000000003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529</v>
      </c>
      <c r="AT312" s="198" t="s">
        <v>353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6109</v>
      </c>
    </row>
    <row r="313" s="2" customFormat="1" ht="44.25" customHeight="1">
      <c r="A313" s="34"/>
      <c r="B313" s="185"/>
      <c r="C313" s="186" t="s">
        <v>2308</v>
      </c>
      <c r="D313" s="186" t="s">
        <v>319</v>
      </c>
      <c r="E313" s="187" t="s">
        <v>4529</v>
      </c>
      <c r="F313" s="188" t="s">
        <v>4530</v>
      </c>
      <c r="G313" s="189" t="s">
        <v>375</v>
      </c>
      <c r="H313" s="190">
        <v>32.045999999999999</v>
      </c>
      <c r="I313" s="191"/>
      <c r="J313" s="192">
        <f>ROUND(I313*H313,2)</f>
        <v>0</v>
      </c>
      <c r="K313" s="193"/>
      <c r="L313" s="35"/>
      <c r="M313" s="194" t="s">
        <v>1</v>
      </c>
      <c r="N313" s="195" t="s">
        <v>41</v>
      </c>
      <c r="O313" s="78"/>
      <c r="P313" s="196">
        <f>O313*H313</f>
        <v>0</v>
      </c>
      <c r="Q313" s="196">
        <v>0</v>
      </c>
      <c r="R313" s="196">
        <f>Q313*H313</f>
        <v>0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372</v>
      </c>
      <c r="AT313" s="198" t="s">
        <v>319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6110</v>
      </c>
    </row>
    <row r="314" s="2" customFormat="1" ht="24.15" customHeight="1">
      <c r="A314" s="34"/>
      <c r="B314" s="185"/>
      <c r="C314" s="200" t="s">
        <v>2310</v>
      </c>
      <c r="D314" s="200" t="s">
        <v>353</v>
      </c>
      <c r="E314" s="201" t="s">
        <v>3159</v>
      </c>
      <c r="F314" s="202" t="s">
        <v>3160</v>
      </c>
      <c r="G314" s="203" t="s">
        <v>375</v>
      </c>
      <c r="H314" s="204">
        <v>36.853000000000002</v>
      </c>
      <c r="I314" s="205"/>
      <c r="J314" s="206">
        <f>ROUND(I314*H314,2)</f>
        <v>0</v>
      </c>
      <c r="K314" s="207"/>
      <c r="L314" s="208"/>
      <c r="M314" s="209" t="s">
        <v>1</v>
      </c>
      <c r="N314" s="210" t="s">
        <v>41</v>
      </c>
      <c r="O314" s="78"/>
      <c r="P314" s="196">
        <f>O314*H314</f>
        <v>0</v>
      </c>
      <c r="Q314" s="196">
        <v>0.0025600000000000002</v>
      </c>
      <c r="R314" s="196">
        <f>Q314*H314</f>
        <v>0.094343680000000013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529</v>
      </c>
      <c r="AT314" s="198" t="s">
        <v>353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6111</v>
      </c>
    </row>
    <row r="315" s="2" customFormat="1" ht="21.75" customHeight="1">
      <c r="A315" s="34"/>
      <c r="B315" s="185"/>
      <c r="C315" s="200" t="s">
        <v>2312</v>
      </c>
      <c r="D315" s="200" t="s">
        <v>353</v>
      </c>
      <c r="E315" s="201" t="s">
        <v>3141</v>
      </c>
      <c r="F315" s="202" t="s">
        <v>3142</v>
      </c>
      <c r="G315" s="203" t="s">
        <v>433</v>
      </c>
      <c r="H315" s="204">
        <v>130.42699999999999</v>
      </c>
      <c r="I315" s="205"/>
      <c r="J315" s="206">
        <f>ROUND(I315*H315,2)</f>
        <v>0</v>
      </c>
      <c r="K315" s="207"/>
      <c r="L315" s="208"/>
      <c r="M315" s="209" t="s">
        <v>1</v>
      </c>
      <c r="N315" s="210" t="s">
        <v>41</v>
      </c>
      <c r="O315" s="78"/>
      <c r="P315" s="196">
        <f>O315*H315</f>
        <v>0</v>
      </c>
      <c r="Q315" s="196">
        <v>0.00014999999999999999</v>
      </c>
      <c r="R315" s="196">
        <f>Q315*H315</f>
        <v>0.019564049999999996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529</v>
      </c>
      <c r="AT315" s="198" t="s">
        <v>353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6112</v>
      </c>
    </row>
    <row r="316" s="2" customFormat="1" ht="37.8" customHeight="1">
      <c r="A316" s="34"/>
      <c r="B316" s="185"/>
      <c r="C316" s="186" t="s">
        <v>3297</v>
      </c>
      <c r="D316" s="186" t="s">
        <v>319</v>
      </c>
      <c r="E316" s="187" t="s">
        <v>4534</v>
      </c>
      <c r="F316" s="188" t="s">
        <v>4535</v>
      </c>
      <c r="G316" s="189" t="s">
        <v>452</v>
      </c>
      <c r="H316" s="190">
        <v>47.5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0.00076999999999999996</v>
      </c>
      <c r="R316" s="196">
        <f>Q316*H316</f>
        <v>0.036574999999999996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6113</v>
      </c>
    </row>
    <row r="317" s="2" customFormat="1" ht="16.5" customHeight="1">
      <c r="A317" s="34"/>
      <c r="B317" s="185"/>
      <c r="C317" s="200" t="s">
        <v>3301</v>
      </c>
      <c r="D317" s="200" t="s">
        <v>353</v>
      </c>
      <c r="E317" s="201" t="s">
        <v>4537</v>
      </c>
      <c r="F317" s="202" t="s">
        <v>4538</v>
      </c>
      <c r="G317" s="203" t="s">
        <v>433</v>
      </c>
      <c r="H317" s="204">
        <v>380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0.00010000000000000001</v>
      </c>
      <c r="R317" s="196">
        <f>Q317*H317</f>
        <v>0.037999999999999999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6114</v>
      </c>
    </row>
    <row r="318" s="2" customFormat="1" ht="33" customHeight="1">
      <c r="A318" s="34"/>
      <c r="B318" s="185"/>
      <c r="C318" s="186" t="s">
        <v>3305</v>
      </c>
      <c r="D318" s="186" t="s">
        <v>319</v>
      </c>
      <c r="E318" s="187" t="s">
        <v>4540</v>
      </c>
      <c r="F318" s="188" t="s">
        <v>4541</v>
      </c>
      <c r="G318" s="189" t="s">
        <v>452</v>
      </c>
      <c r="H318" s="190">
        <v>47.5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0.00076999999999999996</v>
      </c>
      <c r="R318" s="196">
        <f>Q318*H318</f>
        <v>0.036574999999999996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6115</v>
      </c>
    </row>
    <row r="319" s="2" customFormat="1" ht="16.5" customHeight="1">
      <c r="A319" s="34"/>
      <c r="B319" s="185"/>
      <c r="C319" s="200" t="s">
        <v>3309</v>
      </c>
      <c r="D319" s="200" t="s">
        <v>353</v>
      </c>
      <c r="E319" s="201" t="s">
        <v>4537</v>
      </c>
      <c r="F319" s="202" t="s">
        <v>4538</v>
      </c>
      <c r="G319" s="203" t="s">
        <v>433</v>
      </c>
      <c r="H319" s="204">
        <v>380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0.00010000000000000001</v>
      </c>
      <c r="R319" s="196">
        <f>Q319*H319</f>
        <v>0.037999999999999999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6116</v>
      </c>
    </row>
    <row r="320" s="2" customFormat="1" ht="37.8" customHeight="1">
      <c r="A320" s="34"/>
      <c r="B320" s="185"/>
      <c r="C320" s="186" t="s">
        <v>3313</v>
      </c>
      <c r="D320" s="186" t="s">
        <v>319</v>
      </c>
      <c r="E320" s="187" t="s">
        <v>3172</v>
      </c>
      <c r="F320" s="188" t="s">
        <v>4544</v>
      </c>
      <c r="G320" s="189" t="s">
        <v>452</v>
      </c>
      <c r="H320" s="190">
        <v>47.5</v>
      </c>
      <c r="I320" s="191"/>
      <c r="J320" s="192">
        <f>ROUND(I320*H320,2)</f>
        <v>0</v>
      </c>
      <c r="K320" s="193"/>
      <c r="L320" s="35"/>
      <c r="M320" s="194" t="s">
        <v>1</v>
      </c>
      <c r="N320" s="195" t="s">
        <v>41</v>
      </c>
      <c r="O320" s="78"/>
      <c r="P320" s="196">
        <f>O320*H320</f>
        <v>0</v>
      </c>
      <c r="Q320" s="196">
        <v>0.0012828099999999999</v>
      </c>
      <c r="R320" s="196">
        <f>Q320*H320</f>
        <v>0.060933474999999994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372</v>
      </c>
      <c r="AT320" s="198" t="s">
        <v>319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6117</v>
      </c>
    </row>
    <row r="321" s="2" customFormat="1" ht="16.5" customHeight="1">
      <c r="A321" s="34"/>
      <c r="B321" s="185"/>
      <c r="C321" s="200" t="s">
        <v>3317</v>
      </c>
      <c r="D321" s="200" t="s">
        <v>353</v>
      </c>
      <c r="E321" s="201" t="s">
        <v>4537</v>
      </c>
      <c r="F321" s="202" t="s">
        <v>4538</v>
      </c>
      <c r="G321" s="203" t="s">
        <v>433</v>
      </c>
      <c r="H321" s="204">
        <v>380</v>
      </c>
      <c r="I321" s="205"/>
      <c r="J321" s="206">
        <f>ROUND(I321*H321,2)</f>
        <v>0</v>
      </c>
      <c r="K321" s="207"/>
      <c r="L321" s="208"/>
      <c r="M321" s="209" t="s">
        <v>1</v>
      </c>
      <c r="N321" s="210" t="s">
        <v>41</v>
      </c>
      <c r="O321" s="78"/>
      <c r="P321" s="196">
        <f>O321*H321</f>
        <v>0</v>
      </c>
      <c r="Q321" s="196">
        <v>0.00010000000000000001</v>
      </c>
      <c r="R321" s="196">
        <f>Q321*H321</f>
        <v>0.037999999999999999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529</v>
      </c>
      <c r="AT321" s="198" t="s">
        <v>353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6118</v>
      </c>
    </row>
    <row r="322" s="2" customFormat="1" ht="24.15" customHeight="1">
      <c r="A322" s="34"/>
      <c r="B322" s="185"/>
      <c r="C322" s="186" t="s">
        <v>3321</v>
      </c>
      <c r="D322" s="186" t="s">
        <v>319</v>
      </c>
      <c r="E322" s="187" t="s">
        <v>3194</v>
      </c>
      <c r="F322" s="188" t="s">
        <v>3195</v>
      </c>
      <c r="G322" s="189" t="s">
        <v>452</v>
      </c>
      <c r="H322" s="190">
        <v>95</v>
      </c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0.00084999999999999995</v>
      </c>
      <c r="R322" s="196">
        <f>Q322*H322</f>
        <v>0.080750000000000002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372</v>
      </c>
      <c r="AT322" s="198" t="s">
        <v>319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6119</v>
      </c>
    </row>
    <row r="323" s="2" customFormat="1" ht="33" customHeight="1">
      <c r="A323" s="34"/>
      <c r="B323" s="185"/>
      <c r="C323" s="200" t="s">
        <v>3325</v>
      </c>
      <c r="D323" s="200" t="s">
        <v>353</v>
      </c>
      <c r="E323" s="201" t="s">
        <v>4548</v>
      </c>
      <c r="F323" s="202" t="s">
        <v>4549</v>
      </c>
      <c r="G323" s="203" t="s">
        <v>452</v>
      </c>
      <c r="H323" s="204">
        <v>96.900000000000006</v>
      </c>
      <c r="I323" s="205"/>
      <c r="J323" s="206">
        <f>ROUND(I323*H323,2)</f>
        <v>0</v>
      </c>
      <c r="K323" s="207"/>
      <c r="L323" s="208"/>
      <c r="M323" s="209" t="s">
        <v>1</v>
      </c>
      <c r="N323" s="210" t="s">
        <v>41</v>
      </c>
      <c r="O323" s="78"/>
      <c r="P323" s="196">
        <f>O323*H323</f>
        <v>0</v>
      </c>
      <c r="Q323" s="196">
        <v>0.00042000000000000002</v>
      </c>
      <c r="R323" s="196">
        <f>Q323*H323</f>
        <v>0.040698000000000005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529</v>
      </c>
      <c r="AT323" s="198" t="s">
        <v>353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6120</v>
      </c>
    </row>
    <row r="324" s="2" customFormat="1" ht="33" customHeight="1">
      <c r="A324" s="34"/>
      <c r="B324" s="185"/>
      <c r="C324" s="186" t="s">
        <v>3328</v>
      </c>
      <c r="D324" s="186" t="s">
        <v>319</v>
      </c>
      <c r="E324" s="187" t="s">
        <v>4551</v>
      </c>
      <c r="F324" s="188" t="s">
        <v>4552</v>
      </c>
      <c r="G324" s="189" t="s">
        <v>452</v>
      </c>
      <c r="H324" s="190">
        <v>47.5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3.0000000000000001E-05</v>
      </c>
      <c r="R324" s="196">
        <f>Q324*H324</f>
        <v>0.0014250000000000001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372</v>
      </c>
      <c r="AT324" s="198" t="s">
        <v>319</v>
      </c>
      <c r="AU324" s="198" t="s">
        <v>87</v>
      </c>
      <c r="AY324" s="15" t="s">
        <v>317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372</v>
      </c>
      <c r="BM324" s="198" t="s">
        <v>6121</v>
      </c>
    </row>
    <row r="325" s="2" customFormat="1" ht="16.5" customHeight="1">
      <c r="A325" s="34"/>
      <c r="B325" s="185"/>
      <c r="C325" s="200" t="s">
        <v>3332</v>
      </c>
      <c r="D325" s="200" t="s">
        <v>353</v>
      </c>
      <c r="E325" s="201" t="s">
        <v>4537</v>
      </c>
      <c r="F325" s="202" t="s">
        <v>4538</v>
      </c>
      <c r="G325" s="203" t="s">
        <v>433</v>
      </c>
      <c r="H325" s="204">
        <v>380</v>
      </c>
      <c r="I325" s="205"/>
      <c r="J325" s="206">
        <f>ROUND(I325*H325,2)</f>
        <v>0</v>
      </c>
      <c r="K325" s="207"/>
      <c r="L325" s="208"/>
      <c r="M325" s="209" t="s">
        <v>1</v>
      </c>
      <c r="N325" s="210" t="s">
        <v>41</v>
      </c>
      <c r="O325" s="78"/>
      <c r="P325" s="196">
        <f>O325*H325</f>
        <v>0</v>
      </c>
      <c r="Q325" s="196">
        <v>0.00010000000000000001</v>
      </c>
      <c r="R325" s="196">
        <f>Q325*H325</f>
        <v>0.037999999999999999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529</v>
      </c>
      <c r="AT325" s="198" t="s">
        <v>353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6122</v>
      </c>
    </row>
    <row r="326" s="2" customFormat="1" ht="16.5" customHeight="1">
      <c r="A326" s="34"/>
      <c r="B326" s="185"/>
      <c r="C326" s="200" t="s">
        <v>3336</v>
      </c>
      <c r="D326" s="200" t="s">
        <v>353</v>
      </c>
      <c r="E326" s="201" t="s">
        <v>4555</v>
      </c>
      <c r="F326" s="202" t="s">
        <v>4556</v>
      </c>
      <c r="G326" s="203" t="s">
        <v>375</v>
      </c>
      <c r="H326" s="204">
        <v>14.725</v>
      </c>
      <c r="I326" s="205"/>
      <c r="J326" s="206">
        <f>ROUND(I326*H326,2)</f>
        <v>0</v>
      </c>
      <c r="K326" s="207"/>
      <c r="L326" s="208"/>
      <c r="M326" s="209" t="s">
        <v>1</v>
      </c>
      <c r="N326" s="210" t="s">
        <v>41</v>
      </c>
      <c r="O326" s="78"/>
      <c r="P326" s="196">
        <f>O326*H326</f>
        <v>0</v>
      </c>
      <c r="Q326" s="196">
        <v>0.0066</v>
      </c>
      <c r="R326" s="196">
        <f>Q326*H326</f>
        <v>0.097184999999999994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529</v>
      </c>
      <c r="AT326" s="198" t="s">
        <v>353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6123</v>
      </c>
    </row>
    <row r="327" s="2" customFormat="1" ht="24.15" customHeight="1">
      <c r="A327" s="34"/>
      <c r="B327" s="185"/>
      <c r="C327" s="186" t="s">
        <v>3338</v>
      </c>
      <c r="D327" s="186" t="s">
        <v>319</v>
      </c>
      <c r="E327" s="187" t="s">
        <v>4558</v>
      </c>
      <c r="F327" s="188" t="s">
        <v>3210</v>
      </c>
      <c r="G327" s="189" t="s">
        <v>652</v>
      </c>
      <c r="H327" s="223"/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372</v>
      </c>
      <c r="AT327" s="198" t="s">
        <v>319</v>
      </c>
      <c r="AU327" s="198" t="s">
        <v>87</v>
      </c>
      <c r="AY327" s="15" t="s">
        <v>317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87</v>
      </c>
      <c r="BK327" s="199">
        <f>ROUND(I327*H327,2)</f>
        <v>0</v>
      </c>
      <c r="BL327" s="15" t="s">
        <v>372</v>
      </c>
      <c r="BM327" s="198" t="s">
        <v>6124</v>
      </c>
    </row>
    <row r="328" s="12" customFormat="1" ht="22.8" customHeight="1">
      <c r="A328" s="12"/>
      <c r="B328" s="172"/>
      <c r="C328" s="12"/>
      <c r="D328" s="173" t="s">
        <v>74</v>
      </c>
      <c r="E328" s="183" t="s">
        <v>1765</v>
      </c>
      <c r="F328" s="183" t="s">
        <v>2374</v>
      </c>
      <c r="G328" s="12"/>
      <c r="H328" s="12"/>
      <c r="I328" s="175"/>
      <c r="J328" s="184">
        <f>BK328</f>
        <v>0</v>
      </c>
      <c r="K328" s="12"/>
      <c r="L328" s="172"/>
      <c r="M328" s="177"/>
      <c r="N328" s="178"/>
      <c r="O328" s="178"/>
      <c r="P328" s="179">
        <f>SUM(P329:P349)</f>
        <v>0</v>
      </c>
      <c r="Q328" s="178"/>
      <c r="R328" s="179">
        <f>SUM(R329:R349)</f>
        <v>7.5262142499999998</v>
      </c>
      <c r="S328" s="178"/>
      <c r="T328" s="180">
        <f>SUM(T329:T349)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3" t="s">
        <v>87</v>
      </c>
      <c r="AT328" s="181" t="s">
        <v>74</v>
      </c>
      <c r="AU328" s="181" t="s">
        <v>82</v>
      </c>
      <c r="AY328" s="173" t="s">
        <v>317</v>
      </c>
      <c r="BK328" s="182">
        <f>SUM(BK329:BK349)</f>
        <v>0</v>
      </c>
    </row>
    <row r="329" s="2" customFormat="1" ht="33" customHeight="1">
      <c r="A329" s="34"/>
      <c r="B329" s="185"/>
      <c r="C329" s="186" t="s">
        <v>3340</v>
      </c>
      <c r="D329" s="186" t="s">
        <v>319</v>
      </c>
      <c r="E329" s="187" t="s">
        <v>4560</v>
      </c>
      <c r="F329" s="188" t="s">
        <v>4561</v>
      </c>
      <c r="G329" s="189" t="s">
        <v>375</v>
      </c>
      <c r="H329" s="190">
        <v>25.199999999999999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0.0050000000000000001</v>
      </c>
      <c r="R329" s="196">
        <f>Q329*H329</f>
        <v>0.126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372</v>
      </c>
      <c r="AT329" s="198" t="s">
        <v>319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6125</v>
      </c>
    </row>
    <row r="330" s="2" customFormat="1" ht="24.15" customHeight="1">
      <c r="A330" s="34"/>
      <c r="B330" s="185"/>
      <c r="C330" s="200" t="s">
        <v>3344</v>
      </c>
      <c r="D330" s="200" t="s">
        <v>353</v>
      </c>
      <c r="E330" s="201" t="s">
        <v>4563</v>
      </c>
      <c r="F330" s="202" t="s">
        <v>4564</v>
      </c>
      <c r="G330" s="203" t="s">
        <v>375</v>
      </c>
      <c r="H330" s="204">
        <v>25.704000000000001</v>
      </c>
      <c r="I330" s="205"/>
      <c r="J330" s="206">
        <f>ROUND(I330*H330,2)</f>
        <v>0</v>
      </c>
      <c r="K330" s="207"/>
      <c r="L330" s="208"/>
      <c r="M330" s="209" t="s">
        <v>1</v>
      </c>
      <c r="N330" s="210" t="s">
        <v>41</v>
      </c>
      <c r="O330" s="78"/>
      <c r="P330" s="196">
        <f>O330*H330</f>
        <v>0</v>
      </c>
      <c r="Q330" s="196">
        <v>0.0050000000000000001</v>
      </c>
      <c r="R330" s="196">
        <f>Q330*H330</f>
        <v>0.12852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529</v>
      </c>
      <c r="AT330" s="198" t="s">
        <v>353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6126</v>
      </c>
    </row>
    <row r="331" s="2" customFormat="1" ht="16.5" customHeight="1">
      <c r="A331" s="34"/>
      <c r="B331" s="185"/>
      <c r="C331" s="186" t="s">
        <v>3348</v>
      </c>
      <c r="D331" s="186" t="s">
        <v>319</v>
      </c>
      <c r="E331" s="187" t="s">
        <v>3212</v>
      </c>
      <c r="F331" s="188" t="s">
        <v>3213</v>
      </c>
      <c r="G331" s="189" t="s">
        <v>375</v>
      </c>
      <c r="H331" s="190">
        <v>937.33500000000004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372</v>
      </c>
      <c r="AT331" s="198" t="s">
        <v>319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6127</v>
      </c>
    </row>
    <row r="332" s="2" customFormat="1" ht="16.5" customHeight="1">
      <c r="A332" s="34"/>
      <c r="B332" s="185"/>
      <c r="C332" s="200" t="s">
        <v>3352</v>
      </c>
      <c r="D332" s="200" t="s">
        <v>353</v>
      </c>
      <c r="E332" s="201" t="s">
        <v>3215</v>
      </c>
      <c r="F332" s="202" t="s">
        <v>5466</v>
      </c>
      <c r="G332" s="203" t="s">
        <v>375</v>
      </c>
      <c r="H332" s="204">
        <v>1077.935</v>
      </c>
      <c r="I332" s="205"/>
      <c r="J332" s="206">
        <f>ROUND(I332*H332,2)</f>
        <v>0</v>
      </c>
      <c r="K332" s="207"/>
      <c r="L332" s="208"/>
      <c r="M332" s="209" t="s">
        <v>1</v>
      </c>
      <c r="N332" s="210" t="s">
        <v>41</v>
      </c>
      <c r="O332" s="78"/>
      <c r="P332" s="196">
        <f>O332*H332</f>
        <v>0</v>
      </c>
      <c r="Q332" s="196">
        <v>0.00010000000000000001</v>
      </c>
      <c r="R332" s="196">
        <f>Q332*H332</f>
        <v>0.1077935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529</v>
      </c>
      <c r="AT332" s="198" t="s">
        <v>353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6128</v>
      </c>
    </row>
    <row r="333" s="2" customFormat="1" ht="24.15" customHeight="1">
      <c r="A333" s="34"/>
      <c r="B333" s="185"/>
      <c r="C333" s="186" t="s">
        <v>3356</v>
      </c>
      <c r="D333" s="186" t="s">
        <v>319</v>
      </c>
      <c r="E333" s="187" t="s">
        <v>4569</v>
      </c>
      <c r="F333" s="188" t="s">
        <v>1774</v>
      </c>
      <c r="G333" s="189" t="s">
        <v>375</v>
      </c>
      <c r="H333" s="190">
        <v>286.33499999999998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372</v>
      </c>
      <c r="AT333" s="198" t="s">
        <v>319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6129</v>
      </c>
    </row>
    <row r="334" s="2" customFormat="1" ht="24.15" customHeight="1">
      <c r="A334" s="34"/>
      <c r="B334" s="185"/>
      <c r="C334" s="200" t="s">
        <v>3360</v>
      </c>
      <c r="D334" s="200" t="s">
        <v>353</v>
      </c>
      <c r="E334" s="201" t="s">
        <v>4571</v>
      </c>
      <c r="F334" s="202" t="s">
        <v>4572</v>
      </c>
      <c r="G334" s="203" t="s">
        <v>375</v>
      </c>
      <c r="H334" s="204">
        <v>294.25</v>
      </c>
      <c r="I334" s="205"/>
      <c r="J334" s="206">
        <f>ROUND(I334*H334,2)</f>
        <v>0</v>
      </c>
      <c r="K334" s="207"/>
      <c r="L334" s="208"/>
      <c r="M334" s="209" t="s">
        <v>1</v>
      </c>
      <c r="N334" s="210" t="s">
        <v>41</v>
      </c>
      <c r="O334" s="78"/>
      <c r="P334" s="196">
        <f>O334*H334</f>
        <v>0</v>
      </c>
      <c r="Q334" s="196">
        <v>0.00156</v>
      </c>
      <c r="R334" s="196">
        <f>Q334*H334</f>
        <v>0.45902999999999999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529</v>
      </c>
      <c r="AT334" s="198" t="s">
        <v>353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6130</v>
      </c>
    </row>
    <row r="335" s="2" customFormat="1" ht="24.15" customHeight="1">
      <c r="A335" s="34"/>
      <c r="B335" s="185"/>
      <c r="C335" s="186" t="s">
        <v>3364</v>
      </c>
      <c r="D335" s="186" t="s">
        <v>319</v>
      </c>
      <c r="E335" s="187" t="s">
        <v>4574</v>
      </c>
      <c r="F335" s="188" t="s">
        <v>4575</v>
      </c>
      <c r="G335" s="189" t="s">
        <v>375</v>
      </c>
      <c r="H335" s="190">
        <v>3.706</v>
      </c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372</v>
      </c>
      <c r="AT335" s="198" t="s">
        <v>319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6131</v>
      </c>
    </row>
    <row r="336" s="2" customFormat="1" ht="16.5" customHeight="1">
      <c r="A336" s="34"/>
      <c r="B336" s="185"/>
      <c r="C336" s="200" t="s">
        <v>3368</v>
      </c>
      <c r="D336" s="200" t="s">
        <v>353</v>
      </c>
      <c r="E336" s="201" t="s">
        <v>4577</v>
      </c>
      <c r="F336" s="202" t="s">
        <v>4578</v>
      </c>
      <c r="G336" s="203" t="s">
        <v>375</v>
      </c>
      <c r="H336" s="204">
        <v>3.7799999999999998</v>
      </c>
      <c r="I336" s="205"/>
      <c r="J336" s="206">
        <f>ROUND(I336*H336,2)</f>
        <v>0</v>
      </c>
      <c r="K336" s="207"/>
      <c r="L336" s="208"/>
      <c r="M336" s="209" t="s">
        <v>1</v>
      </c>
      <c r="N336" s="210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529</v>
      </c>
      <c r="AT336" s="198" t="s">
        <v>353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6132</v>
      </c>
    </row>
    <row r="337" s="2" customFormat="1" ht="24.15" customHeight="1">
      <c r="A337" s="34"/>
      <c r="B337" s="185"/>
      <c r="C337" s="186" t="s">
        <v>3372</v>
      </c>
      <c r="D337" s="186" t="s">
        <v>319</v>
      </c>
      <c r="E337" s="187" t="s">
        <v>3230</v>
      </c>
      <c r="F337" s="188" t="s">
        <v>4580</v>
      </c>
      <c r="G337" s="189" t="s">
        <v>375</v>
      </c>
      <c r="H337" s="190">
        <v>246.75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0.0035000000000000001</v>
      </c>
      <c r="R337" s="196">
        <f>Q337*H337</f>
        <v>0.86362499999999998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372</v>
      </c>
      <c r="AT337" s="198" t="s">
        <v>319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6133</v>
      </c>
    </row>
    <row r="338" s="2" customFormat="1" ht="24.15" customHeight="1">
      <c r="A338" s="34"/>
      <c r="B338" s="185"/>
      <c r="C338" s="200" t="s">
        <v>3376</v>
      </c>
      <c r="D338" s="200" t="s">
        <v>353</v>
      </c>
      <c r="E338" s="201" t="s">
        <v>4582</v>
      </c>
      <c r="F338" s="202" t="s">
        <v>4583</v>
      </c>
      <c r="G338" s="203" t="s">
        <v>375</v>
      </c>
      <c r="H338" s="204">
        <v>251.685</v>
      </c>
      <c r="I338" s="205"/>
      <c r="J338" s="206">
        <f>ROUND(I338*H338,2)</f>
        <v>0</v>
      </c>
      <c r="K338" s="207"/>
      <c r="L338" s="208"/>
      <c r="M338" s="209" t="s">
        <v>1</v>
      </c>
      <c r="N338" s="210" t="s">
        <v>41</v>
      </c>
      <c r="O338" s="78"/>
      <c r="P338" s="196">
        <f>O338*H338</f>
        <v>0</v>
      </c>
      <c r="Q338" s="196">
        <v>0.0055500000000000002</v>
      </c>
      <c r="R338" s="196">
        <f>Q338*H338</f>
        <v>1.3968517500000002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529</v>
      </c>
      <c r="AT338" s="198" t="s">
        <v>353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6134</v>
      </c>
    </row>
    <row r="339" s="2" customFormat="1" ht="33" customHeight="1">
      <c r="A339" s="34"/>
      <c r="B339" s="185"/>
      <c r="C339" s="186" t="s">
        <v>3380</v>
      </c>
      <c r="D339" s="186" t="s">
        <v>319</v>
      </c>
      <c r="E339" s="187" t="s">
        <v>5474</v>
      </c>
      <c r="F339" s="188" t="s">
        <v>5475</v>
      </c>
      <c r="G339" s="189" t="s">
        <v>375</v>
      </c>
      <c r="H339" s="190">
        <v>60.850000000000001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6135</v>
      </c>
    </row>
    <row r="340" s="2" customFormat="1" ht="37.8" customHeight="1">
      <c r="A340" s="34"/>
      <c r="B340" s="185"/>
      <c r="C340" s="200" t="s">
        <v>3384</v>
      </c>
      <c r="D340" s="200" t="s">
        <v>353</v>
      </c>
      <c r="E340" s="201" t="s">
        <v>5477</v>
      </c>
      <c r="F340" s="202" t="s">
        <v>5478</v>
      </c>
      <c r="G340" s="203" t="s">
        <v>322</v>
      </c>
      <c r="H340" s="204">
        <v>7.5179999999999998</v>
      </c>
      <c r="I340" s="205"/>
      <c r="J340" s="206">
        <f>ROUND(I340*H340,2)</f>
        <v>0</v>
      </c>
      <c r="K340" s="207"/>
      <c r="L340" s="208"/>
      <c r="M340" s="209" t="s">
        <v>1</v>
      </c>
      <c r="N340" s="210" t="s">
        <v>41</v>
      </c>
      <c r="O340" s="78"/>
      <c r="P340" s="196">
        <f>O340*H340</f>
        <v>0</v>
      </c>
      <c r="Q340" s="196">
        <v>0.029000000000000001</v>
      </c>
      <c r="R340" s="196">
        <f>Q340*H340</f>
        <v>0.21802199999999999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529</v>
      </c>
      <c r="AT340" s="198" t="s">
        <v>353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6136</v>
      </c>
    </row>
    <row r="341" s="2" customFormat="1" ht="24.15" customHeight="1">
      <c r="A341" s="34"/>
      <c r="B341" s="185"/>
      <c r="C341" s="186" t="s">
        <v>3388</v>
      </c>
      <c r="D341" s="186" t="s">
        <v>319</v>
      </c>
      <c r="E341" s="187" t="s">
        <v>4585</v>
      </c>
      <c r="F341" s="188" t="s">
        <v>4586</v>
      </c>
      <c r="G341" s="189" t="s">
        <v>375</v>
      </c>
      <c r="H341" s="190">
        <v>569.10000000000002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</v>
      </c>
      <c r="R341" s="196">
        <f>Q341*H341</f>
        <v>0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372</v>
      </c>
      <c r="AT341" s="198" t="s">
        <v>319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6137</v>
      </c>
    </row>
    <row r="342" s="2" customFormat="1" ht="24.15" customHeight="1">
      <c r="A342" s="34"/>
      <c r="B342" s="185"/>
      <c r="C342" s="200" t="s">
        <v>3392</v>
      </c>
      <c r="D342" s="200" t="s">
        <v>353</v>
      </c>
      <c r="E342" s="201" t="s">
        <v>4588</v>
      </c>
      <c r="F342" s="202" t="s">
        <v>4589</v>
      </c>
      <c r="G342" s="203" t="s">
        <v>375</v>
      </c>
      <c r="H342" s="204">
        <v>303.95999999999998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0.0035999999999999999</v>
      </c>
      <c r="R342" s="196">
        <f>Q342*H342</f>
        <v>1.0942559999999999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529</v>
      </c>
      <c r="AT342" s="198" t="s">
        <v>353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6138</v>
      </c>
    </row>
    <row r="343" s="2" customFormat="1" ht="24.15" customHeight="1">
      <c r="A343" s="34"/>
      <c r="B343" s="185"/>
      <c r="C343" s="200" t="s">
        <v>3396</v>
      </c>
      <c r="D343" s="200" t="s">
        <v>353</v>
      </c>
      <c r="E343" s="201" t="s">
        <v>4591</v>
      </c>
      <c r="F343" s="202" t="s">
        <v>4592</v>
      </c>
      <c r="G343" s="203" t="s">
        <v>375</v>
      </c>
      <c r="H343" s="204">
        <v>497.75999999999999</v>
      </c>
      <c r="I343" s="205"/>
      <c r="J343" s="206">
        <f>ROUND(I343*H343,2)</f>
        <v>0</v>
      </c>
      <c r="K343" s="207"/>
      <c r="L343" s="208"/>
      <c r="M343" s="209" t="s">
        <v>1</v>
      </c>
      <c r="N343" s="210" t="s">
        <v>41</v>
      </c>
      <c r="O343" s="78"/>
      <c r="P343" s="196">
        <f>O343*H343</f>
        <v>0</v>
      </c>
      <c r="Q343" s="196">
        <v>0.0030000000000000001</v>
      </c>
      <c r="R343" s="196">
        <f>Q343*H343</f>
        <v>1.4932799999999999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529</v>
      </c>
      <c r="AT343" s="198" t="s">
        <v>353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6139</v>
      </c>
    </row>
    <row r="344" s="2" customFormat="1" ht="24.15" customHeight="1">
      <c r="A344" s="34"/>
      <c r="B344" s="185"/>
      <c r="C344" s="200" t="s">
        <v>3399</v>
      </c>
      <c r="D344" s="200" t="s">
        <v>353</v>
      </c>
      <c r="E344" s="201" t="s">
        <v>4594</v>
      </c>
      <c r="F344" s="202" t="s">
        <v>4595</v>
      </c>
      <c r="G344" s="203" t="s">
        <v>375</v>
      </c>
      <c r="H344" s="204">
        <v>303.95999999999998</v>
      </c>
      <c r="I344" s="205"/>
      <c r="J344" s="206">
        <f>ROUND(I344*H344,2)</f>
        <v>0</v>
      </c>
      <c r="K344" s="207"/>
      <c r="L344" s="208"/>
      <c r="M344" s="209" t="s">
        <v>1</v>
      </c>
      <c r="N344" s="210" t="s">
        <v>41</v>
      </c>
      <c r="O344" s="78"/>
      <c r="P344" s="196">
        <f>O344*H344</f>
        <v>0</v>
      </c>
      <c r="Q344" s="196">
        <v>0.0041999999999999997</v>
      </c>
      <c r="R344" s="196">
        <f>Q344*H344</f>
        <v>1.2766319999999998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529</v>
      </c>
      <c r="AT344" s="198" t="s">
        <v>353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6140</v>
      </c>
    </row>
    <row r="345" s="2" customFormat="1" ht="24.15" customHeight="1">
      <c r="A345" s="34"/>
      <c r="B345" s="185"/>
      <c r="C345" s="186" t="s">
        <v>3403</v>
      </c>
      <c r="D345" s="186" t="s">
        <v>319</v>
      </c>
      <c r="E345" s="187" t="s">
        <v>4597</v>
      </c>
      <c r="F345" s="188" t="s">
        <v>4598</v>
      </c>
      <c r="G345" s="189" t="s">
        <v>375</v>
      </c>
      <c r="H345" s="190">
        <v>6.1689999999999996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0.0040000000000000001</v>
      </c>
      <c r="R345" s="196">
        <f>Q345*H345</f>
        <v>0.024676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372</v>
      </c>
      <c r="AT345" s="198" t="s">
        <v>319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6141</v>
      </c>
    </row>
    <row r="346" s="2" customFormat="1" ht="24.15" customHeight="1">
      <c r="A346" s="34"/>
      <c r="B346" s="185"/>
      <c r="C346" s="200" t="s">
        <v>3407</v>
      </c>
      <c r="D346" s="200" t="s">
        <v>353</v>
      </c>
      <c r="E346" s="201" t="s">
        <v>4600</v>
      </c>
      <c r="F346" s="202" t="s">
        <v>4601</v>
      </c>
      <c r="G346" s="203" t="s">
        <v>375</v>
      </c>
      <c r="H346" s="204">
        <v>6.2919999999999998</v>
      </c>
      <c r="I346" s="205"/>
      <c r="J346" s="206">
        <f>ROUND(I346*H346,2)</f>
        <v>0</v>
      </c>
      <c r="K346" s="207"/>
      <c r="L346" s="208"/>
      <c r="M346" s="209" t="s">
        <v>1</v>
      </c>
      <c r="N346" s="210" t="s">
        <v>41</v>
      </c>
      <c r="O346" s="78"/>
      <c r="P346" s="196">
        <f>O346*H346</f>
        <v>0</v>
      </c>
      <c r="Q346" s="196">
        <v>0.014999999999999999</v>
      </c>
      <c r="R346" s="196">
        <f>Q346*H346</f>
        <v>0.094379999999999992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529</v>
      </c>
      <c r="AT346" s="198" t="s">
        <v>353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6142</v>
      </c>
    </row>
    <row r="347" s="2" customFormat="1" ht="21.75" customHeight="1">
      <c r="A347" s="34"/>
      <c r="B347" s="185"/>
      <c r="C347" s="186" t="s">
        <v>3411</v>
      </c>
      <c r="D347" s="186" t="s">
        <v>319</v>
      </c>
      <c r="E347" s="187" t="s">
        <v>4603</v>
      </c>
      <c r="F347" s="188" t="s">
        <v>4604</v>
      </c>
      <c r="G347" s="189" t="s">
        <v>375</v>
      </c>
      <c r="H347" s="190">
        <v>43.969000000000001</v>
      </c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0.0040000000000000001</v>
      </c>
      <c r="R347" s="196">
        <f>Q347*H347</f>
        <v>0.17587600000000001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6143</v>
      </c>
    </row>
    <row r="348" s="2" customFormat="1" ht="24.15" customHeight="1">
      <c r="A348" s="34"/>
      <c r="B348" s="185"/>
      <c r="C348" s="200" t="s">
        <v>3416</v>
      </c>
      <c r="D348" s="200" t="s">
        <v>353</v>
      </c>
      <c r="E348" s="201" t="s">
        <v>2976</v>
      </c>
      <c r="F348" s="202" t="s">
        <v>2977</v>
      </c>
      <c r="G348" s="203" t="s">
        <v>375</v>
      </c>
      <c r="H348" s="204">
        <v>44.847999999999999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0.0015</v>
      </c>
      <c r="R348" s="196">
        <f>Q348*H348</f>
        <v>0.067271999999999998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529</v>
      </c>
      <c r="AT348" s="198" t="s">
        <v>353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6144</v>
      </c>
    </row>
    <row r="349" s="2" customFormat="1" ht="24.15" customHeight="1">
      <c r="A349" s="34"/>
      <c r="B349" s="185"/>
      <c r="C349" s="186" t="s">
        <v>3419</v>
      </c>
      <c r="D349" s="186" t="s">
        <v>319</v>
      </c>
      <c r="E349" s="187" t="s">
        <v>2406</v>
      </c>
      <c r="F349" s="188" t="s">
        <v>2407</v>
      </c>
      <c r="G349" s="189" t="s">
        <v>652</v>
      </c>
      <c r="H349" s="223"/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6145</v>
      </c>
    </row>
    <row r="350" s="12" customFormat="1" ht="22.8" customHeight="1">
      <c r="A350" s="12"/>
      <c r="B350" s="172"/>
      <c r="C350" s="12"/>
      <c r="D350" s="173" t="s">
        <v>74</v>
      </c>
      <c r="E350" s="183" t="s">
        <v>2530</v>
      </c>
      <c r="F350" s="183" t="s">
        <v>5488</v>
      </c>
      <c r="G350" s="12"/>
      <c r="H350" s="12"/>
      <c r="I350" s="175"/>
      <c r="J350" s="184">
        <f>BK350</f>
        <v>0</v>
      </c>
      <c r="K350" s="12"/>
      <c r="L350" s="172"/>
      <c r="M350" s="177"/>
      <c r="N350" s="178"/>
      <c r="O350" s="178"/>
      <c r="P350" s="179">
        <f>SUM(P351:P353)</f>
        <v>0</v>
      </c>
      <c r="Q350" s="178"/>
      <c r="R350" s="179">
        <f>SUM(R351:R353)</f>
        <v>0.63098245000000008</v>
      </c>
      <c r="S350" s="178"/>
      <c r="T350" s="180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3" t="s">
        <v>87</v>
      </c>
      <c r="AT350" s="181" t="s">
        <v>74</v>
      </c>
      <c r="AU350" s="181" t="s">
        <v>82</v>
      </c>
      <c r="AY350" s="173" t="s">
        <v>317</v>
      </c>
      <c r="BK350" s="182">
        <f>SUM(BK351:BK353)</f>
        <v>0</v>
      </c>
    </row>
    <row r="351" s="2" customFormat="1" ht="37.8" customHeight="1">
      <c r="A351" s="34"/>
      <c r="B351" s="185"/>
      <c r="C351" s="186" t="s">
        <v>3423</v>
      </c>
      <c r="D351" s="186" t="s">
        <v>319</v>
      </c>
      <c r="E351" s="187" t="s">
        <v>5489</v>
      </c>
      <c r="F351" s="188" t="s">
        <v>5490</v>
      </c>
      <c r="G351" s="189" t="s">
        <v>375</v>
      </c>
      <c r="H351" s="190">
        <v>31.361000000000001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0.0018500000000000001</v>
      </c>
      <c r="R351" s="196">
        <f>Q351*H351</f>
        <v>0.058017850000000003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6146</v>
      </c>
    </row>
    <row r="352" s="2" customFormat="1" ht="24.15" customHeight="1">
      <c r="A352" s="34"/>
      <c r="B352" s="185"/>
      <c r="C352" s="200" t="s">
        <v>3427</v>
      </c>
      <c r="D352" s="200" t="s">
        <v>353</v>
      </c>
      <c r="E352" s="201" t="s">
        <v>5492</v>
      </c>
      <c r="F352" s="202" t="s">
        <v>5493</v>
      </c>
      <c r="G352" s="203" t="s">
        <v>375</v>
      </c>
      <c r="H352" s="204">
        <v>32.929000000000002</v>
      </c>
      <c r="I352" s="205"/>
      <c r="J352" s="206">
        <f>ROUND(I352*H352,2)</f>
        <v>0</v>
      </c>
      <c r="K352" s="207"/>
      <c r="L352" s="208"/>
      <c r="M352" s="209" t="s">
        <v>1</v>
      </c>
      <c r="N352" s="210" t="s">
        <v>41</v>
      </c>
      <c r="O352" s="78"/>
      <c r="P352" s="196">
        <f>O352*H352</f>
        <v>0</v>
      </c>
      <c r="Q352" s="196">
        <v>0.017399999999999999</v>
      </c>
      <c r="R352" s="196">
        <f>Q352*H352</f>
        <v>0.57296460000000005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529</v>
      </c>
      <c r="AT352" s="198" t="s">
        <v>353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6147</v>
      </c>
    </row>
    <row r="353" s="2" customFormat="1" ht="24.15" customHeight="1">
      <c r="A353" s="34"/>
      <c r="B353" s="185"/>
      <c r="C353" s="186" t="s">
        <v>3431</v>
      </c>
      <c r="D353" s="186" t="s">
        <v>319</v>
      </c>
      <c r="E353" s="187" t="s">
        <v>2625</v>
      </c>
      <c r="F353" s="188" t="s">
        <v>2626</v>
      </c>
      <c r="G353" s="189" t="s">
        <v>652</v>
      </c>
      <c r="H353" s="223"/>
      <c r="I353" s="191"/>
      <c r="J353" s="192">
        <f>ROUND(I353*H353,2)</f>
        <v>0</v>
      </c>
      <c r="K353" s="193"/>
      <c r="L353" s="35"/>
      <c r="M353" s="194" t="s">
        <v>1</v>
      </c>
      <c r="N353" s="195" t="s">
        <v>41</v>
      </c>
      <c r="O353" s="78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372</v>
      </c>
      <c r="AT353" s="198" t="s">
        <v>319</v>
      </c>
      <c r="AU353" s="198" t="s">
        <v>87</v>
      </c>
      <c r="AY353" s="15" t="s">
        <v>317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372</v>
      </c>
      <c r="BM353" s="198" t="s">
        <v>6148</v>
      </c>
    </row>
    <row r="354" s="12" customFormat="1" ht="22.8" customHeight="1">
      <c r="A354" s="12"/>
      <c r="B354" s="172"/>
      <c r="C354" s="12"/>
      <c r="D354" s="173" t="s">
        <v>74</v>
      </c>
      <c r="E354" s="183" t="s">
        <v>617</v>
      </c>
      <c r="F354" s="183" t="s">
        <v>3253</v>
      </c>
      <c r="G354" s="12"/>
      <c r="H354" s="12"/>
      <c r="I354" s="175"/>
      <c r="J354" s="184">
        <f>BK354</f>
        <v>0</v>
      </c>
      <c r="K354" s="12"/>
      <c r="L354" s="172"/>
      <c r="M354" s="177"/>
      <c r="N354" s="178"/>
      <c r="O354" s="178"/>
      <c r="P354" s="179">
        <f>SUM(P355:P363)</f>
        <v>0</v>
      </c>
      <c r="Q354" s="178"/>
      <c r="R354" s="179">
        <f>SUM(R355:R363)</f>
        <v>0.78029877810000003</v>
      </c>
      <c r="S354" s="178"/>
      <c r="T354" s="180">
        <f>SUM(T355:T363)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73" t="s">
        <v>87</v>
      </c>
      <c r="AT354" s="181" t="s">
        <v>74</v>
      </c>
      <c r="AU354" s="181" t="s">
        <v>82</v>
      </c>
      <c r="AY354" s="173" t="s">
        <v>317</v>
      </c>
      <c r="BK354" s="182">
        <f>SUM(BK355:BK363)</f>
        <v>0</v>
      </c>
    </row>
    <row r="355" s="2" customFormat="1" ht="24.15" customHeight="1">
      <c r="A355" s="34"/>
      <c r="B355" s="185"/>
      <c r="C355" s="186" t="s">
        <v>3436</v>
      </c>
      <c r="D355" s="186" t="s">
        <v>319</v>
      </c>
      <c r="E355" s="187" t="s">
        <v>4608</v>
      </c>
      <c r="F355" s="188" t="s">
        <v>4609</v>
      </c>
      <c r="G355" s="189" t="s">
        <v>452</v>
      </c>
      <c r="H355" s="190">
        <v>40</v>
      </c>
      <c r="I355" s="191"/>
      <c r="J355" s="192">
        <f>ROUND(I355*H355,2)</f>
        <v>0</v>
      </c>
      <c r="K355" s="193"/>
      <c r="L355" s="35"/>
      <c r="M355" s="194" t="s">
        <v>1</v>
      </c>
      <c r="N355" s="195" t="s">
        <v>41</v>
      </c>
      <c r="O355" s="78"/>
      <c r="P355" s="196">
        <f>O355*H355</f>
        <v>0</v>
      </c>
      <c r="Q355" s="196">
        <v>0.00025999999999999998</v>
      </c>
      <c r="R355" s="196">
        <f>Q355*H355</f>
        <v>0.0104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372</v>
      </c>
      <c r="AT355" s="198" t="s">
        <v>319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6149</v>
      </c>
    </row>
    <row r="356" s="2" customFormat="1" ht="16.5" customHeight="1">
      <c r="A356" s="34"/>
      <c r="B356" s="185"/>
      <c r="C356" s="200" t="s">
        <v>3441</v>
      </c>
      <c r="D356" s="200" t="s">
        <v>353</v>
      </c>
      <c r="E356" s="201" t="s">
        <v>4611</v>
      </c>
      <c r="F356" s="202" t="s">
        <v>5498</v>
      </c>
      <c r="G356" s="203" t="s">
        <v>322</v>
      </c>
      <c r="H356" s="204">
        <v>0.0080000000000000002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0.55000000000000004</v>
      </c>
      <c r="R356" s="196">
        <f>Q356*H356</f>
        <v>0.0044000000000000003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529</v>
      </c>
      <c r="AT356" s="198" t="s">
        <v>353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6150</v>
      </c>
    </row>
    <row r="357" s="2" customFormat="1" ht="24.15" customHeight="1">
      <c r="A357" s="34"/>
      <c r="B357" s="185"/>
      <c r="C357" s="186" t="s">
        <v>3446</v>
      </c>
      <c r="D357" s="186" t="s">
        <v>319</v>
      </c>
      <c r="E357" s="187" t="s">
        <v>4608</v>
      </c>
      <c r="F357" s="188" t="s">
        <v>4609</v>
      </c>
      <c r="G357" s="189" t="s">
        <v>452</v>
      </c>
      <c r="H357" s="190">
        <v>47</v>
      </c>
      <c r="I357" s="191"/>
      <c r="J357" s="192">
        <f>ROUND(I357*H357,2)</f>
        <v>0</v>
      </c>
      <c r="K357" s="193"/>
      <c r="L357" s="35"/>
      <c r="M357" s="194" t="s">
        <v>1</v>
      </c>
      <c r="N357" s="195" t="s">
        <v>41</v>
      </c>
      <c r="O357" s="78"/>
      <c r="P357" s="196">
        <f>O357*H357</f>
        <v>0</v>
      </c>
      <c r="Q357" s="196">
        <v>0.00025999999999999998</v>
      </c>
      <c r="R357" s="196">
        <f>Q357*H357</f>
        <v>0.012219999999999998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372</v>
      </c>
      <c r="AT357" s="198" t="s">
        <v>319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6151</v>
      </c>
    </row>
    <row r="358" s="2" customFormat="1" ht="16.5" customHeight="1">
      <c r="A358" s="34"/>
      <c r="B358" s="185"/>
      <c r="C358" s="200" t="s">
        <v>3450</v>
      </c>
      <c r="D358" s="200" t="s">
        <v>353</v>
      </c>
      <c r="E358" s="201" t="s">
        <v>5506</v>
      </c>
      <c r="F358" s="202" t="s">
        <v>5498</v>
      </c>
      <c r="G358" s="203" t="s">
        <v>322</v>
      </c>
      <c r="H358" s="204">
        <v>0.13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0.55000000000000004</v>
      </c>
      <c r="R358" s="196">
        <f>Q358*H358</f>
        <v>0.071500000000000008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529</v>
      </c>
      <c r="AT358" s="198" t="s">
        <v>353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6152</v>
      </c>
    </row>
    <row r="359" s="2" customFormat="1" ht="44.25" customHeight="1">
      <c r="A359" s="34"/>
      <c r="B359" s="185"/>
      <c r="C359" s="186" t="s">
        <v>3454</v>
      </c>
      <c r="D359" s="186" t="s">
        <v>319</v>
      </c>
      <c r="E359" s="187" t="s">
        <v>949</v>
      </c>
      <c r="F359" s="188" t="s">
        <v>4613</v>
      </c>
      <c r="G359" s="189" t="s">
        <v>322</v>
      </c>
      <c r="H359" s="190">
        <v>0.080000000000000002</v>
      </c>
      <c r="I359" s="191"/>
      <c r="J359" s="192">
        <f>ROUND(I359*H359,2)</f>
        <v>0</v>
      </c>
      <c r="K359" s="193"/>
      <c r="L359" s="35"/>
      <c r="M359" s="194" t="s">
        <v>1</v>
      </c>
      <c r="N359" s="195" t="s">
        <v>41</v>
      </c>
      <c r="O359" s="78"/>
      <c r="P359" s="196">
        <f>O359*H359</f>
        <v>0</v>
      </c>
      <c r="Q359" s="196">
        <v>0.022350169999999999</v>
      </c>
      <c r="R359" s="196">
        <f>Q359*H359</f>
        <v>0.0017880136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372</v>
      </c>
      <c r="AT359" s="198" t="s">
        <v>319</v>
      </c>
      <c r="AU359" s="198" t="s">
        <v>87</v>
      </c>
      <c r="AY359" s="15" t="s">
        <v>317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372</v>
      </c>
      <c r="BM359" s="198" t="s">
        <v>6153</v>
      </c>
    </row>
    <row r="360" s="2" customFormat="1" ht="44.25" customHeight="1">
      <c r="A360" s="34"/>
      <c r="B360" s="185"/>
      <c r="C360" s="186" t="s">
        <v>3458</v>
      </c>
      <c r="D360" s="186" t="s">
        <v>319</v>
      </c>
      <c r="E360" s="187" t="s">
        <v>949</v>
      </c>
      <c r="F360" s="188" t="s">
        <v>4613</v>
      </c>
      <c r="G360" s="189" t="s">
        <v>322</v>
      </c>
      <c r="H360" s="190">
        <v>0.13</v>
      </c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0.022350169999999999</v>
      </c>
      <c r="R360" s="196">
        <f>Q360*H360</f>
        <v>0.0029055220999999998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6154</v>
      </c>
    </row>
    <row r="361" s="2" customFormat="1" ht="24.15" customHeight="1">
      <c r="A361" s="34"/>
      <c r="B361" s="185"/>
      <c r="C361" s="186" t="s">
        <v>3462</v>
      </c>
      <c r="D361" s="186" t="s">
        <v>319</v>
      </c>
      <c r="E361" s="187" t="s">
        <v>4615</v>
      </c>
      <c r="F361" s="188" t="s">
        <v>4616</v>
      </c>
      <c r="G361" s="189" t="s">
        <v>375</v>
      </c>
      <c r="H361" s="190">
        <v>15.119999999999999</v>
      </c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0.044544</v>
      </c>
      <c r="R361" s="196">
        <f>Q361*H361</f>
        <v>0.67350527999999998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6155</v>
      </c>
    </row>
    <row r="362" s="2" customFormat="1" ht="33" customHeight="1">
      <c r="A362" s="34"/>
      <c r="B362" s="185"/>
      <c r="C362" s="186" t="s">
        <v>3466</v>
      </c>
      <c r="D362" s="186" t="s">
        <v>319</v>
      </c>
      <c r="E362" s="187" t="s">
        <v>3257</v>
      </c>
      <c r="F362" s="188" t="s">
        <v>3258</v>
      </c>
      <c r="G362" s="189" t="s">
        <v>375</v>
      </c>
      <c r="H362" s="190">
        <v>15.119999999999999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0.00023677</v>
      </c>
      <c r="R362" s="196">
        <f>Q362*H362</f>
        <v>0.0035799623999999996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6156</v>
      </c>
    </row>
    <row r="363" s="2" customFormat="1" ht="24.15" customHeight="1">
      <c r="A363" s="34"/>
      <c r="B363" s="185"/>
      <c r="C363" s="186" t="s">
        <v>3468</v>
      </c>
      <c r="D363" s="186" t="s">
        <v>319</v>
      </c>
      <c r="E363" s="187" t="s">
        <v>905</v>
      </c>
      <c r="F363" s="188" t="s">
        <v>906</v>
      </c>
      <c r="G363" s="189" t="s">
        <v>652</v>
      </c>
      <c r="H363" s="223"/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0</v>
      </c>
      <c r="R363" s="196">
        <f>Q363*H363</f>
        <v>0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6157</v>
      </c>
    </row>
    <row r="364" s="12" customFormat="1" ht="22.8" customHeight="1">
      <c r="A364" s="12"/>
      <c r="B364" s="172"/>
      <c r="C364" s="12"/>
      <c r="D364" s="173" t="s">
        <v>74</v>
      </c>
      <c r="E364" s="183" t="s">
        <v>838</v>
      </c>
      <c r="F364" s="183" t="s">
        <v>2831</v>
      </c>
      <c r="G364" s="12"/>
      <c r="H364" s="12"/>
      <c r="I364" s="175"/>
      <c r="J364" s="184">
        <f>BK364</f>
        <v>0</v>
      </c>
      <c r="K364" s="12"/>
      <c r="L364" s="172"/>
      <c r="M364" s="177"/>
      <c r="N364" s="178"/>
      <c r="O364" s="178"/>
      <c r="P364" s="179">
        <f>SUM(P365:P367)</f>
        <v>0</v>
      </c>
      <c r="Q364" s="178"/>
      <c r="R364" s="179">
        <f>SUM(R365:R367)</f>
        <v>0.81717359999999994</v>
      </c>
      <c r="S364" s="178"/>
      <c r="T364" s="180">
        <f>SUM(T365:T367)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3" t="s">
        <v>87</v>
      </c>
      <c r="AT364" s="181" t="s">
        <v>74</v>
      </c>
      <c r="AU364" s="181" t="s">
        <v>82</v>
      </c>
      <c r="AY364" s="173" t="s">
        <v>317</v>
      </c>
      <c r="BK364" s="182">
        <f>SUM(BK365:BK367)</f>
        <v>0</v>
      </c>
    </row>
    <row r="365" s="2" customFormat="1" ht="37.8" customHeight="1">
      <c r="A365" s="34"/>
      <c r="B365" s="185"/>
      <c r="C365" s="186" t="s">
        <v>4699</v>
      </c>
      <c r="D365" s="186" t="s">
        <v>319</v>
      </c>
      <c r="E365" s="187" t="s">
        <v>3273</v>
      </c>
      <c r="F365" s="188" t="s">
        <v>3274</v>
      </c>
      <c r="G365" s="189" t="s">
        <v>375</v>
      </c>
      <c r="H365" s="190">
        <v>37.484999999999999</v>
      </c>
      <c r="I365" s="191"/>
      <c r="J365" s="192">
        <f>ROUND(I365*H365,2)</f>
        <v>0</v>
      </c>
      <c r="K365" s="193"/>
      <c r="L365" s="35"/>
      <c r="M365" s="194" t="s">
        <v>1</v>
      </c>
      <c r="N365" s="195" t="s">
        <v>41</v>
      </c>
      <c r="O365" s="78"/>
      <c r="P365" s="196">
        <f>O365*H365</f>
        <v>0</v>
      </c>
      <c r="Q365" s="196">
        <v>0.021760000000000002</v>
      </c>
      <c r="R365" s="196">
        <f>Q365*H365</f>
        <v>0.8156736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372</v>
      </c>
      <c r="AT365" s="198" t="s">
        <v>319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6158</v>
      </c>
    </row>
    <row r="366" s="2" customFormat="1" ht="33" customHeight="1">
      <c r="A366" s="34"/>
      <c r="B366" s="185"/>
      <c r="C366" s="186" t="s">
        <v>4703</v>
      </c>
      <c r="D366" s="186" t="s">
        <v>319</v>
      </c>
      <c r="E366" s="187" t="s">
        <v>3294</v>
      </c>
      <c r="F366" s="188" t="s">
        <v>3295</v>
      </c>
      <c r="G366" s="189" t="s">
        <v>452</v>
      </c>
      <c r="H366" s="190">
        <v>30</v>
      </c>
      <c r="I366" s="191"/>
      <c r="J366" s="192">
        <f>ROUND(I366*H366,2)</f>
        <v>0</v>
      </c>
      <c r="K366" s="193"/>
      <c r="L366" s="35"/>
      <c r="M366" s="194" t="s">
        <v>1</v>
      </c>
      <c r="N366" s="195" t="s">
        <v>41</v>
      </c>
      <c r="O366" s="78"/>
      <c r="P366" s="196">
        <f>O366*H366</f>
        <v>0</v>
      </c>
      <c r="Q366" s="196">
        <v>5.0000000000000002E-05</v>
      </c>
      <c r="R366" s="196">
        <f>Q366*H366</f>
        <v>0.0015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372</v>
      </c>
      <c r="AT366" s="198" t="s">
        <v>319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6159</v>
      </c>
    </row>
    <row r="367" s="2" customFormat="1" ht="21.75" customHeight="1">
      <c r="A367" s="34"/>
      <c r="B367" s="185"/>
      <c r="C367" s="186" t="s">
        <v>4707</v>
      </c>
      <c r="D367" s="186" t="s">
        <v>319</v>
      </c>
      <c r="E367" s="187" t="s">
        <v>2853</v>
      </c>
      <c r="F367" s="188" t="s">
        <v>2854</v>
      </c>
      <c r="G367" s="189" t="s">
        <v>652</v>
      </c>
      <c r="H367" s="223"/>
      <c r="I367" s="191"/>
      <c r="J367" s="192">
        <f>ROUND(I367*H367,2)</f>
        <v>0</v>
      </c>
      <c r="K367" s="193"/>
      <c r="L367" s="35"/>
      <c r="M367" s="194" t="s">
        <v>1</v>
      </c>
      <c r="N367" s="195" t="s">
        <v>41</v>
      </c>
      <c r="O367" s="78"/>
      <c r="P367" s="196">
        <f>O367*H367</f>
        <v>0</v>
      </c>
      <c r="Q367" s="196">
        <v>0</v>
      </c>
      <c r="R367" s="196">
        <f>Q367*H367</f>
        <v>0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372</v>
      </c>
      <c r="AT367" s="198" t="s">
        <v>319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6160</v>
      </c>
    </row>
    <row r="368" s="12" customFormat="1" ht="22.8" customHeight="1">
      <c r="A368" s="12"/>
      <c r="B368" s="172"/>
      <c r="C368" s="12"/>
      <c r="D368" s="173" t="s">
        <v>74</v>
      </c>
      <c r="E368" s="183" t="s">
        <v>2856</v>
      </c>
      <c r="F368" s="183" t="s">
        <v>2857</v>
      </c>
      <c r="G368" s="12"/>
      <c r="H368" s="12"/>
      <c r="I368" s="175"/>
      <c r="J368" s="184">
        <f>BK368</f>
        <v>0</v>
      </c>
      <c r="K368" s="12"/>
      <c r="L368" s="172"/>
      <c r="M368" s="177"/>
      <c r="N368" s="178"/>
      <c r="O368" s="178"/>
      <c r="P368" s="179">
        <f>SUM(P369:P372)</f>
        <v>0</v>
      </c>
      <c r="Q368" s="178"/>
      <c r="R368" s="179">
        <f>SUM(R369:R372)</f>
        <v>0.48743720000000001</v>
      </c>
      <c r="S368" s="178"/>
      <c r="T368" s="180">
        <f>SUM(T369:T372)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73" t="s">
        <v>87</v>
      </c>
      <c r="AT368" s="181" t="s">
        <v>74</v>
      </c>
      <c r="AU368" s="181" t="s">
        <v>82</v>
      </c>
      <c r="AY368" s="173" t="s">
        <v>317</v>
      </c>
      <c r="BK368" s="182">
        <f>SUM(BK369:BK372)</f>
        <v>0</v>
      </c>
    </row>
    <row r="369" s="2" customFormat="1" ht="37.8" customHeight="1">
      <c r="A369" s="34"/>
      <c r="B369" s="185"/>
      <c r="C369" s="186" t="s">
        <v>4711</v>
      </c>
      <c r="D369" s="186" t="s">
        <v>319</v>
      </c>
      <c r="E369" s="187" t="s">
        <v>4627</v>
      </c>
      <c r="F369" s="188" t="s">
        <v>4628</v>
      </c>
      <c r="G369" s="189" t="s">
        <v>452</v>
      </c>
      <c r="H369" s="190">
        <v>47.5</v>
      </c>
      <c r="I369" s="191"/>
      <c r="J369" s="192">
        <f>ROUND(I369*H369,2)</f>
        <v>0</v>
      </c>
      <c r="K369" s="193"/>
      <c r="L369" s="35"/>
      <c r="M369" s="194" t="s">
        <v>1</v>
      </c>
      <c r="N369" s="195" t="s">
        <v>41</v>
      </c>
      <c r="O369" s="78"/>
      <c r="P369" s="196">
        <f>O369*H369</f>
        <v>0</v>
      </c>
      <c r="Q369" s="196">
        <v>0.0099000000000000008</v>
      </c>
      <c r="R369" s="196">
        <f>Q369*H369</f>
        <v>0.47025000000000006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372</v>
      </c>
      <c r="AT369" s="198" t="s">
        <v>319</v>
      </c>
      <c r="AU369" s="198" t="s">
        <v>87</v>
      </c>
      <c r="AY369" s="15" t="s">
        <v>317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372</v>
      </c>
      <c r="BM369" s="198" t="s">
        <v>6161</v>
      </c>
    </row>
    <row r="370" s="2" customFormat="1" ht="24.15" customHeight="1">
      <c r="A370" s="34"/>
      <c r="B370" s="185"/>
      <c r="C370" s="186" t="s">
        <v>4716</v>
      </c>
      <c r="D370" s="186" t="s">
        <v>319</v>
      </c>
      <c r="E370" s="187" t="s">
        <v>5521</v>
      </c>
      <c r="F370" s="188" t="s">
        <v>5522</v>
      </c>
      <c r="G370" s="189" t="s">
        <v>452</v>
      </c>
      <c r="H370" s="190">
        <v>2.02</v>
      </c>
      <c r="I370" s="191"/>
      <c r="J370" s="192">
        <f>ROUND(I370*H370,2)</f>
        <v>0</v>
      </c>
      <c r="K370" s="193"/>
      <c r="L370" s="35"/>
      <c r="M370" s="194" t="s">
        <v>1</v>
      </c>
      <c r="N370" s="195" t="s">
        <v>41</v>
      </c>
      <c r="O370" s="78"/>
      <c r="P370" s="196">
        <f>O370*H370</f>
        <v>0</v>
      </c>
      <c r="Q370" s="196">
        <v>0.0028600000000000001</v>
      </c>
      <c r="R370" s="196">
        <f>Q370*H370</f>
        <v>0.0057772000000000006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372</v>
      </c>
      <c r="AT370" s="198" t="s">
        <v>319</v>
      </c>
      <c r="AU370" s="198" t="s">
        <v>87</v>
      </c>
      <c r="AY370" s="15" t="s">
        <v>317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372</v>
      </c>
      <c r="BM370" s="198" t="s">
        <v>6162</v>
      </c>
    </row>
    <row r="371" s="2" customFormat="1" ht="24.15" customHeight="1">
      <c r="A371" s="34"/>
      <c r="B371" s="185"/>
      <c r="C371" s="186" t="s">
        <v>4720</v>
      </c>
      <c r="D371" s="186" t="s">
        <v>319</v>
      </c>
      <c r="E371" s="187" t="s">
        <v>4630</v>
      </c>
      <c r="F371" s="188" t="s">
        <v>4631</v>
      </c>
      <c r="G371" s="189" t="s">
        <v>452</v>
      </c>
      <c r="H371" s="190">
        <v>7</v>
      </c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0.0016299999999999999</v>
      </c>
      <c r="R371" s="196">
        <f>Q371*H371</f>
        <v>0.01141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372</v>
      </c>
      <c r="AT371" s="198" t="s">
        <v>319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6163</v>
      </c>
    </row>
    <row r="372" s="2" customFormat="1" ht="24.15" customHeight="1">
      <c r="A372" s="34"/>
      <c r="B372" s="185"/>
      <c r="C372" s="186" t="s">
        <v>4722</v>
      </c>
      <c r="D372" s="186" t="s">
        <v>319</v>
      </c>
      <c r="E372" s="187" t="s">
        <v>2864</v>
      </c>
      <c r="F372" s="188" t="s">
        <v>2865</v>
      </c>
      <c r="G372" s="189" t="s">
        <v>652</v>
      </c>
      <c r="H372" s="223"/>
      <c r="I372" s="191"/>
      <c r="J372" s="192">
        <f>ROUND(I372*H372,2)</f>
        <v>0</v>
      </c>
      <c r="K372" s="193"/>
      <c r="L372" s="35"/>
      <c r="M372" s="194" t="s">
        <v>1</v>
      </c>
      <c r="N372" s="195" t="s">
        <v>41</v>
      </c>
      <c r="O372" s="78"/>
      <c r="P372" s="196">
        <f>O372*H372</f>
        <v>0</v>
      </c>
      <c r="Q372" s="196">
        <v>0</v>
      </c>
      <c r="R372" s="196">
        <f>Q372*H372</f>
        <v>0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372</v>
      </c>
      <c r="AT372" s="198" t="s">
        <v>319</v>
      </c>
      <c r="AU372" s="198" t="s">
        <v>87</v>
      </c>
      <c r="AY372" s="15" t="s">
        <v>317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372</v>
      </c>
      <c r="BM372" s="198" t="s">
        <v>6164</v>
      </c>
    </row>
    <row r="373" s="12" customFormat="1" ht="22.8" customHeight="1">
      <c r="A373" s="12"/>
      <c r="B373" s="172"/>
      <c r="C373" s="12"/>
      <c r="D373" s="173" t="s">
        <v>74</v>
      </c>
      <c r="E373" s="183" t="s">
        <v>644</v>
      </c>
      <c r="F373" s="183" t="s">
        <v>2867</v>
      </c>
      <c r="G373" s="12"/>
      <c r="H373" s="12"/>
      <c r="I373" s="175"/>
      <c r="J373" s="184">
        <f>BK373</f>
        <v>0</v>
      </c>
      <c r="K373" s="12"/>
      <c r="L373" s="172"/>
      <c r="M373" s="177"/>
      <c r="N373" s="178"/>
      <c r="O373" s="178"/>
      <c r="P373" s="179">
        <f>SUM(P374:P389)</f>
        <v>0</v>
      </c>
      <c r="Q373" s="178"/>
      <c r="R373" s="179">
        <f>SUM(R374:R389)</f>
        <v>0.015511200000000001</v>
      </c>
      <c r="S373" s="178"/>
      <c r="T373" s="180">
        <f>SUM(T374:T389)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173" t="s">
        <v>87</v>
      </c>
      <c r="AT373" s="181" t="s">
        <v>74</v>
      </c>
      <c r="AU373" s="181" t="s">
        <v>82</v>
      </c>
      <c r="AY373" s="173" t="s">
        <v>317</v>
      </c>
      <c r="BK373" s="182">
        <f>SUM(BK374:BK389)</f>
        <v>0</v>
      </c>
    </row>
    <row r="374" s="2" customFormat="1" ht="24.15" customHeight="1">
      <c r="A374" s="34"/>
      <c r="B374" s="185"/>
      <c r="C374" s="186" t="s">
        <v>4724</v>
      </c>
      <c r="D374" s="186" t="s">
        <v>319</v>
      </c>
      <c r="E374" s="187" t="s">
        <v>4634</v>
      </c>
      <c r="F374" s="188" t="s">
        <v>4635</v>
      </c>
      <c r="G374" s="189" t="s">
        <v>452</v>
      </c>
      <c r="H374" s="190">
        <v>5.8399999999999999</v>
      </c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0.00042999999999999999</v>
      </c>
      <c r="R374" s="196">
        <f>Q374*H374</f>
        <v>0.0025111999999999999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372</v>
      </c>
      <c r="AT374" s="198" t="s">
        <v>319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6165</v>
      </c>
    </row>
    <row r="375" s="2" customFormat="1" ht="66.75" customHeight="1">
      <c r="A375" s="34"/>
      <c r="B375" s="185"/>
      <c r="C375" s="200" t="s">
        <v>4728</v>
      </c>
      <c r="D375" s="200" t="s">
        <v>353</v>
      </c>
      <c r="E375" s="201" t="s">
        <v>4637</v>
      </c>
      <c r="F375" s="202" t="s">
        <v>6166</v>
      </c>
      <c r="G375" s="203" t="s">
        <v>433</v>
      </c>
      <c r="H375" s="204">
        <v>1</v>
      </c>
      <c r="I375" s="205"/>
      <c r="J375" s="206">
        <f>ROUND(I375*H375,2)</f>
        <v>0</v>
      </c>
      <c r="K375" s="207"/>
      <c r="L375" s="208"/>
      <c r="M375" s="209" t="s">
        <v>1</v>
      </c>
      <c r="N375" s="210" t="s">
        <v>41</v>
      </c>
      <c r="O375" s="78"/>
      <c r="P375" s="196">
        <f>O375*H375</f>
        <v>0</v>
      </c>
      <c r="Q375" s="196">
        <v>0</v>
      </c>
      <c r="R375" s="196">
        <f>Q375*H375</f>
        <v>0</v>
      </c>
      <c r="S375" s="196">
        <v>0</v>
      </c>
      <c r="T375" s="197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8" t="s">
        <v>529</v>
      </c>
      <c r="AT375" s="198" t="s">
        <v>353</v>
      </c>
      <c r="AU375" s="198" t="s">
        <v>87</v>
      </c>
      <c r="AY375" s="15" t="s">
        <v>317</v>
      </c>
      <c r="BE375" s="199">
        <f>IF(N375="základná",J375,0)</f>
        <v>0</v>
      </c>
      <c r="BF375" s="199">
        <f>IF(N375="znížená",J375,0)</f>
        <v>0</v>
      </c>
      <c r="BG375" s="199">
        <f>IF(N375="zákl. prenesená",J375,0)</f>
        <v>0</v>
      </c>
      <c r="BH375" s="199">
        <f>IF(N375="zníž. prenesená",J375,0)</f>
        <v>0</v>
      </c>
      <c r="BI375" s="199">
        <f>IF(N375="nulová",J375,0)</f>
        <v>0</v>
      </c>
      <c r="BJ375" s="15" t="s">
        <v>87</v>
      </c>
      <c r="BK375" s="199">
        <f>ROUND(I375*H375,2)</f>
        <v>0</v>
      </c>
      <c r="BL375" s="15" t="s">
        <v>372</v>
      </c>
      <c r="BM375" s="198" t="s">
        <v>6167</v>
      </c>
    </row>
    <row r="376" s="2" customFormat="1" ht="33" customHeight="1">
      <c r="A376" s="34"/>
      <c r="B376" s="185"/>
      <c r="C376" s="186" t="s">
        <v>4732</v>
      </c>
      <c r="D376" s="186" t="s">
        <v>319</v>
      </c>
      <c r="E376" s="187" t="s">
        <v>3377</v>
      </c>
      <c r="F376" s="188" t="s">
        <v>3378</v>
      </c>
      <c r="G376" s="189" t="s">
        <v>433</v>
      </c>
      <c r="H376" s="190">
        <v>13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</v>
      </c>
      <c r="R376" s="196">
        <f>Q376*H376</f>
        <v>0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372</v>
      </c>
      <c r="AT376" s="198" t="s">
        <v>319</v>
      </c>
      <c r="AU376" s="198" t="s">
        <v>87</v>
      </c>
      <c r="AY376" s="15" t="s">
        <v>317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372</v>
      </c>
      <c r="BM376" s="198" t="s">
        <v>6168</v>
      </c>
    </row>
    <row r="377" s="2" customFormat="1" ht="24.15" customHeight="1">
      <c r="A377" s="34"/>
      <c r="B377" s="185"/>
      <c r="C377" s="200" t="s">
        <v>5596</v>
      </c>
      <c r="D377" s="200" t="s">
        <v>353</v>
      </c>
      <c r="E377" s="201" t="s">
        <v>3381</v>
      </c>
      <c r="F377" s="202" t="s">
        <v>4652</v>
      </c>
      <c r="G377" s="203" t="s">
        <v>433</v>
      </c>
      <c r="H377" s="204">
        <v>13</v>
      </c>
      <c r="I377" s="205"/>
      <c r="J377" s="206">
        <f>ROUND(I377*H377,2)</f>
        <v>0</v>
      </c>
      <c r="K377" s="207"/>
      <c r="L377" s="208"/>
      <c r="M377" s="209" t="s">
        <v>1</v>
      </c>
      <c r="N377" s="210" t="s">
        <v>41</v>
      </c>
      <c r="O377" s="78"/>
      <c r="P377" s="196">
        <f>O377*H377</f>
        <v>0</v>
      </c>
      <c r="Q377" s="196">
        <v>0.001</v>
      </c>
      <c r="R377" s="196">
        <f>Q377*H377</f>
        <v>0.013000000000000001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529</v>
      </c>
      <c r="AT377" s="198" t="s">
        <v>353</v>
      </c>
      <c r="AU377" s="198" t="s">
        <v>87</v>
      </c>
      <c r="AY377" s="15" t="s">
        <v>317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372</v>
      </c>
      <c r="BM377" s="198" t="s">
        <v>6169</v>
      </c>
    </row>
    <row r="378" s="2" customFormat="1" ht="77.1" customHeight="1">
      <c r="A378" s="34"/>
      <c r="B378" s="185"/>
      <c r="C378" s="200" t="s">
        <v>5598</v>
      </c>
      <c r="D378" s="200" t="s">
        <v>353</v>
      </c>
      <c r="E378" s="201" t="s">
        <v>5536</v>
      </c>
      <c r="F378" s="202" t="s">
        <v>5537</v>
      </c>
      <c r="G378" s="203" t="s">
        <v>433</v>
      </c>
      <c r="H378" s="204">
        <v>2</v>
      </c>
      <c r="I378" s="205"/>
      <c r="J378" s="206">
        <f>ROUND(I378*H378,2)</f>
        <v>0</v>
      </c>
      <c r="K378" s="207"/>
      <c r="L378" s="208"/>
      <c r="M378" s="209" t="s">
        <v>1</v>
      </c>
      <c r="N378" s="210" t="s">
        <v>41</v>
      </c>
      <c r="O378" s="78"/>
      <c r="P378" s="196">
        <f>O378*H378</f>
        <v>0</v>
      </c>
      <c r="Q378" s="196">
        <v>0</v>
      </c>
      <c r="R378" s="196">
        <f>Q378*H378</f>
        <v>0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529</v>
      </c>
      <c r="AT378" s="198" t="s">
        <v>353</v>
      </c>
      <c r="AU378" s="198" t="s">
        <v>87</v>
      </c>
      <c r="AY378" s="15" t="s">
        <v>317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87</v>
      </c>
      <c r="BK378" s="199">
        <f>ROUND(I378*H378,2)</f>
        <v>0</v>
      </c>
      <c r="BL378" s="15" t="s">
        <v>372</v>
      </c>
      <c r="BM378" s="198" t="s">
        <v>6170</v>
      </c>
    </row>
    <row r="379" s="2" customFormat="1" ht="62.7" customHeight="1">
      <c r="A379" s="34"/>
      <c r="B379" s="185"/>
      <c r="C379" s="200" t="s">
        <v>5600</v>
      </c>
      <c r="D379" s="200" t="s">
        <v>353</v>
      </c>
      <c r="E379" s="201" t="s">
        <v>6171</v>
      </c>
      <c r="F379" s="202" t="s">
        <v>6172</v>
      </c>
      <c r="G379" s="203" t="s">
        <v>433</v>
      </c>
      <c r="H379" s="204">
        <v>2</v>
      </c>
      <c r="I379" s="205"/>
      <c r="J379" s="206">
        <f>ROUND(I379*H379,2)</f>
        <v>0</v>
      </c>
      <c r="K379" s="207"/>
      <c r="L379" s="208"/>
      <c r="M379" s="209" t="s">
        <v>1</v>
      </c>
      <c r="N379" s="210" t="s">
        <v>41</v>
      </c>
      <c r="O379" s="78"/>
      <c r="P379" s="196">
        <f>O379*H379</f>
        <v>0</v>
      </c>
      <c r="Q379" s="196">
        <v>0</v>
      </c>
      <c r="R379" s="196">
        <f>Q379*H379</f>
        <v>0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529</v>
      </c>
      <c r="AT379" s="198" t="s">
        <v>353</v>
      </c>
      <c r="AU379" s="198" t="s">
        <v>87</v>
      </c>
      <c r="AY379" s="15" t="s">
        <v>317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372</v>
      </c>
      <c r="BM379" s="198" t="s">
        <v>6173</v>
      </c>
    </row>
    <row r="380" s="2" customFormat="1" ht="62.7" customHeight="1">
      <c r="A380" s="34"/>
      <c r="B380" s="185"/>
      <c r="C380" s="200" t="s">
        <v>5602</v>
      </c>
      <c r="D380" s="200" t="s">
        <v>353</v>
      </c>
      <c r="E380" s="201" t="s">
        <v>5539</v>
      </c>
      <c r="F380" s="202" t="s">
        <v>5540</v>
      </c>
      <c r="G380" s="203" t="s">
        <v>433</v>
      </c>
      <c r="H380" s="204">
        <v>1</v>
      </c>
      <c r="I380" s="205"/>
      <c r="J380" s="206">
        <f>ROUND(I380*H380,2)</f>
        <v>0</v>
      </c>
      <c r="K380" s="207"/>
      <c r="L380" s="208"/>
      <c r="M380" s="209" t="s">
        <v>1</v>
      </c>
      <c r="N380" s="210" t="s">
        <v>41</v>
      </c>
      <c r="O380" s="78"/>
      <c r="P380" s="196">
        <f>O380*H380</f>
        <v>0</v>
      </c>
      <c r="Q380" s="196">
        <v>0</v>
      </c>
      <c r="R380" s="196">
        <f>Q380*H380</f>
        <v>0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529</v>
      </c>
      <c r="AT380" s="198" t="s">
        <v>353</v>
      </c>
      <c r="AU380" s="198" t="s">
        <v>87</v>
      </c>
      <c r="AY380" s="15" t="s">
        <v>317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372</v>
      </c>
      <c r="BM380" s="198" t="s">
        <v>6174</v>
      </c>
    </row>
    <row r="381" s="2" customFormat="1" ht="77.1" customHeight="1">
      <c r="A381" s="34"/>
      <c r="B381" s="185"/>
      <c r="C381" s="200" t="s">
        <v>5604</v>
      </c>
      <c r="D381" s="200" t="s">
        <v>353</v>
      </c>
      <c r="E381" s="201" t="s">
        <v>6175</v>
      </c>
      <c r="F381" s="202" t="s">
        <v>6176</v>
      </c>
      <c r="G381" s="203" t="s">
        <v>433</v>
      </c>
      <c r="H381" s="204">
        <v>1</v>
      </c>
      <c r="I381" s="205"/>
      <c r="J381" s="206">
        <f>ROUND(I381*H381,2)</f>
        <v>0</v>
      </c>
      <c r="K381" s="207"/>
      <c r="L381" s="208"/>
      <c r="M381" s="209" t="s">
        <v>1</v>
      </c>
      <c r="N381" s="210" t="s">
        <v>41</v>
      </c>
      <c r="O381" s="78"/>
      <c r="P381" s="196">
        <f>O381*H381</f>
        <v>0</v>
      </c>
      <c r="Q381" s="196">
        <v>0</v>
      </c>
      <c r="R381" s="196">
        <f>Q381*H381</f>
        <v>0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529</v>
      </c>
      <c r="AT381" s="198" t="s">
        <v>353</v>
      </c>
      <c r="AU381" s="198" t="s">
        <v>87</v>
      </c>
      <c r="AY381" s="15" t="s">
        <v>317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372</v>
      </c>
      <c r="BM381" s="198" t="s">
        <v>6177</v>
      </c>
    </row>
    <row r="382" s="2" customFormat="1" ht="62.7" customHeight="1">
      <c r="A382" s="34"/>
      <c r="B382" s="185"/>
      <c r="C382" s="200" t="s">
        <v>5608</v>
      </c>
      <c r="D382" s="200" t="s">
        <v>353</v>
      </c>
      <c r="E382" s="201" t="s">
        <v>5545</v>
      </c>
      <c r="F382" s="202" t="s">
        <v>6178</v>
      </c>
      <c r="G382" s="203" t="s">
        <v>433</v>
      </c>
      <c r="H382" s="204">
        <v>2</v>
      </c>
      <c r="I382" s="205"/>
      <c r="J382" s="206">
        <f>ROUND(I382*H382,2)</f>
        <v>0</v>
      </c>
      <c r="K382" s="207"/>
      <c r="L382" s="208"/>
      <c r="M382" s="209" t="s">
        <v>1</v>
      </c>
      <c r="N382" s="210" t="s">
        <v>41</v>
      </c>
      <c r="O382" s="78"/>
      <c r="P382" s="196">
        <f>O382*H382</f>
        <v>0</v>
      </c>
      <c r="Q382" s="196">
        <v>0</v>
      </c>
      <c r="R382" s="196">
        <f>Q382*H382</f>
        <v>0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529</v>
      </c>
      <c r="AT382" s="198" t="s">
        <v>353</v>
      </c>
      <c r="AU382" s="198" t="s">
        <v>87</v>
      </c>
      <c r="AY382" s="15" t="s">
        <v>317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372</v>
      </c>
      <c r="BM382" s="198" t="s">
        <v>6179</v>
      </c>
    </row>
    <row r="383" s="2" customFormat="1" ht="62.7" customHeight="1">
      <c r="A383" s="34"/>
      <c r="B383" s="185"/>
      <c r="C383" s="200" t="s">
        <v>5610</v>
      </c>
      <c r="D383" s="200" t="s">
        <v>353</v>
      </c>
      <c r="E383" s="201" t="s">
        <v>5548</v>
      </c>
      <c r="F383" s="202" t="s">
        <v>6180</v>
      </c>
      <c r="G383" s="203" t="s">
        <v>433</v>
      </c>
      <c r="H383" s="204">
        <v>1</v>
      </c>
      <c r="I383" s="205"/>
      <c r="J383" s="206">
        <f>ROUND(I383*H383,2)</f>
        <v>0</v>
      </c>
      <c r="K383" s="207"/>
      <c r="L383" s="208"/>
      <c r="M383" s="209" t="s">
        <v>1</v>
      </c>
      <c r="N383" s="210" t="s">
        <v>41</v>
      </c>
      <c r="O383" s="78"/>
      <c r="P383" s="196">
        <f>O383*H383</f>
        <v>0</v>
      </c>
      <c r="Q383" s="196">
        <v>0</v>
      </c>
      <c r="R383" s="196">
        <f>Q383*H383</f>
        <v>0</v>
      </c>
      <c r="S383" s="196">
        <v>0</v>
      </c>
      <c r="T383" s="197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8" t="s">
        <v>529</v>
      </c>
      <c r="AT383" s="198" t="s">
        <v>353</v>
      </c>
      <c r="AU383" s="198" t="s">
        <v>87</v>
      </c>
      <c r="AY383" s="15" t="s">
        <v>317</v>
      </c>
      <c r="BE383" s="199">
        <f>IF(N383="základná",J383,0)</f>
        <v>0</v>
      </c>
      <c r="BF383" s="199">
        <f>IF(N383="znížená",J383,0)</f>
        <v>0</v>
      </c>
      <c r="BG383" s="199">
        <f>IF(N383="zákl. prenesená",J383,0)</f>
        <v>0</v>
      </c>
      <c r="BH383" s="199">
        <f>IF(N383="zníž. prenesená",J383,0)</f>
        <v>0</v>
      </c>
      <c r="BI383" s="199">
        <f>IF(N383="nulová",J383,0)</f>
        <v>0</v>
      </c>
      <c r="BJ383" s="15" t="s">
        <v>87</v>
      </c>
      <c r="BK383" s="199">
        <f>ROUND(I383*H383,2)</f>
        <v>0</v>
      </c>
      <c r="BL383" s="15" t="s">
        <v>372</v>
      </c>
      <c r="BM383" s="198" t="s">
        <v>6181</v>
      </c>
    </row>
    <row r="384" s="2" customFormat="1" ht="49.05" customHeight="1">
      <c r="A384" s="34"/>
      <c r="B384" s="185"/>
      <c r="C384" s="200" t="s">
        <v>5612</v>
      </c>
      <c r="D384" s="200" t="s">
        <v>353</v>
      </c>
      <c r="E384" s="201" t="s">
        <v>1900</v>
      </c>
      <c r="F384" s="202" t="s">
        <v>6182</v>
      </c>
      <c r="G384" s="203" t="s">
        <v>4649</v>
      </c>
      <c r="H384" s="204">
        <v>1</v>
      </c>
      <c r="I384" s="205"/>
      <c r="J384" s="206">
        <f>ROUND(I384*H384,2)</f>
        <v>0</v>
      </c>
      <c r="K384" s="207"/>
      <c r="L384" s="208"/>
      <c r="M384" s="209" t="s">
        <v>1</v>
      </c>
      <c r="N384" s="210" t="s">
        <v>41</v>
      </c>
      <c r="O384" s="78"/>
      <c r="P384" s="196">
        <f>O384*H384</f>
        <v>0</v>
      </c>
      <c r="Q384" s="196">
        <v>0</v>
      </c>
      <c r="R384" s="196">
        <f>Q384*H384</f>
        <v>0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529</v>
      </c>
      <c r="AT384" s="198" t="s">
        <v>353</v>
      </c>
      <c r="AU384" s="198" t="s">
        <v>87</v>
      </c>
      <c r="AY384" s="15" t="s">
        <v>317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87</v>
      </c>
      <c r="BK384" s="199">
        <f>ROUND(I384*H384,2)</f>
        <v>0</v>
      </c>
      <c r="BL384" s="15" t="s">
        <v>372</v>
      </c>
      <c r="BM384" s="198" t="s">
        <v>6183</v>
      </c>
    </row>
    <row r="385" s="2" customFormat="1" ht="37.8" customHeight="1">
      <c r="A385" s="34"/>
      <c r="B385" s="185"/>
      <c r="C385" s="200" t="s">
        <v>5614</v>
      </c>
      <c r="D385" s="200" t="s">
        <v>353</v>
      </c>
      <c r="E385" s="201" t="s">
        <v>1653</v>
      </c>
      <c r="F385" s="202" t="s">
        <v>6184</v>
      </c>
      <c r="G385" s="203" t="s">
        <v>4649</v>
      </c>
      <c r="H385" s="204">
        <v>1</v>
      </c>
      <c r="I385" s="205"/>
      <c r="J385" s="206">
        <f>ROUND(I385*H385,2)</f>
        <v>0</v>
      </c>
      <c r="K385" s="207"/>
      <c r="L385" s="208"/>
      <c r="M385" s="209" t="s">
        <v>1</v>
      </c>
      <c r="N385" s="210" t="s">
        <v>41</v>
      </c>
      <c r="O385" s="78"/>
      <c r="P385" s="196">
        <f>O385*H385</f>
        <v>0</v>
      </c>
      <c r="Q385" s="196">
        <v>0</v>
      </c>
      <c r="R385" s="196">
        <f>Q385*H385</f>
        <v>0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529</v>
      </c>
      <c r="AT385" s="198" t="s">
        <v>353</v>
      </c>
      <c r="AU385" s="198" t="s">
        <v>87</v>
      </c>
      <c r="AY385" s="15" t="s">
        <v>317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372</v>
      </c>
      <c r="BM385" s="198" t="s">
        <v>6185</v>
      </c>
    </row>
    <row r="386" s="2" customFormat="1" ht="37.8" customHeight="1">
      <c r="A386" s="34"/>
      <c r="B386" s="185"/>
      <c r="C386" s="200" t="s">
        <v>5617</v>
      </c>
      <c r="D386" s="200" t="s">
        <v>353</v>
      </c>
      <c r="E386" s="201" t="s">
        <v>1905</v>
      </c>
      <c r="F386" s="202" t="s">
        <v>6186</v>
      </c>
      <c r="G386" s="203" t="s">
        <v>4649</v>
      </c>
      <c r="H386" s="204">
        <v>1</v>
      </c>
      <c r="I386" s="205"/>
      <c r="J386" s="206">
        <f>ROUND(I386*H386,2)</f>
        <v>0</v>
      </c>
      <c r="K386" s="207"/>
      <c r="L386" s="208"/>
      <c r="M386" s="209" t="s">
        <v>1</v>
      </c>
      <c r="N386" s="210" t="s">
        <v>41</v>
      </c>
      <c r="O386" s="78"/>
      <c r="P386" s="196">
        <f>O386*H386</f>
        <v>0</v>
      </c>
      <c r="Q386" s="196">
        <v>0</v>
      </c>
      <c r="R386" s="196">
        <f>Q386*H386</f>
        <v>0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529</v>
      </c>
      <c r="AT386" s="198" t="s">
        <v>353</v>
      </c>
      <c r="AU386" s="198" t="s">
        <v>87</v>
      </c>
      <c r="AY386" s="15" t="s">
        <v>317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372</v>
      </c>
      <c r="BM386" s="198" t="s">
        <v>6187</v>
      </c>
    </row>
    <row r="387" s="2" customFormat="1" ht="37.8" customHeight="1">
      <c r="A387" s="34"/>
      <c r="B387" s="185"/>
      <c r="C387" s="200" t="s">
        <v>5619</v>
      </c>
      <c r="D387" s="200" t="s">
        <v>353</v>
      </c>
      <c r="E387" s="201" t="s">
        <v>6188</v>
      </c>
      <c r="F387" s="202" t="s">
        <v>6189</v>
      </c>
      <c r="G387" s="203" t="s">
        <v>4649</v>
      </c>
      <c r="H387" s="204">
        <v>1</v>
      </c>
      <c r="I387" s="205"/>
      <c r="J387" s="206">
        <f>ROUND(I387*H387,2)</f>
        <v>0</v>
      </c>
      <c r="K387" s="207"/>
      <c r="L387" s="208"/>
      <c r="M387" s="209" t="s">
        <v>1</v>
      </c>
      <c r="N387" s="210" t="s">
        <v>41</v>
      </c>
      <c r="O387" s="78"/>
      <c r="P387" s="196">
        <f>O387*H387</f>
        <v>0</v>
      </c>
      <c r="Q387" s="196">
        <v>0</v>
      </c>
      <c r="R387" s="196">
        <f>Q387*H387</f>
        <v>0</v>
      </c>
      <c r="S387" s="196">
        <v>0</v>
      </c>
      <c r="T387" s="197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8" t="s">
        <v>529</v>
      </c>
      <c r="AT387" s="198" t="s">
        <v>353</v>
      </c>
      <c r="AU387" s="198" t="s">
        <v>87</v>
      </c>
      <c r="AY387" s="15" t="s">
        <v>317</v>
      </c>
      <c r="BE387" s="199">
        <f>IF(N387="základná",J387,0)</f>
        <v>0</v>
      </c>
      <c r="BF387" s="199">
        <f>IF(N387="znížená",J387,0)</f>
        <v>0</v>
      </c>
      <c r="BG387" s="199">
        <f>IF(N387="zákl. prenesená",J387,0)</f>
        <v>0</v>
      </c>
      <c r="BH387" s="199">
        <f>IF(N387="zníž. prenesená",J387,0)</f>
        <v>0</v>
      </c>
      <c r="BI387" s="199">
        <f>IF(N387="nulová",J387,0)</f>
        <v>0</v>
      </c>
      <c r="BJ387" s="15" t="s">
        <v>87</v>
      </c>
      <c r="BK387" s="199">
        <f>ROUND(I387*H387,2)</f>
        <v>0</v>
      </c>
      <c r="BL387" s="15" t="s">
        <v>372</v>
      </c>
      <c r="BM387" s="198" t="s">
        <v>6190</v>
      </c>
    </row>
    <row r="388" s="2" customFormat="1" ht="24.15" customHeight="1">
      <c r="A388" s="34"/>
      <c r="B388" s="185"/>
      <c r="C388" s="186" t="s">
        <v>5623</v>
      </c>
      <c r="D388" s="186" t="s">
        <v>319</v>
      </c>
      <c r="E388" s="187" t="s">
        <v>4663</v>
      </c>
      <c r="F388" s="188" t="s">
        <v>4664</v>
      </c>
      <c r="G388" s="189" t="s">
        <v>4665</v>
      </c>
      <c r="H388" s="190">
        <v>22.699999999999999</v>
      </c>
      <c r="I388" s="191"/>
      <c r="J388" s="192">
        <f>ROUND(I388*H388,2)</f>
        <v>0</v>
      </c>
      <c r="K388" s="193"/>
      <c r="L388" s="35"/>
      <c r="M388" s="194" t="s">
        <v>1</v>
      </c>
      <c r="N388" s="195" t="s">
        <v>41</v>
      </c>
      <c r="O388" s="78"/>
      <c r="P388" s="196">
        <f>O388*H388</f>
        <v>0</v>
      </c>
      <c r="Q388" s="196">
        <v>0</v>
      </c>
      <c r="R388" s="196">
        <f>Q388*H388</f>
        <v>0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372</v>
      </c>
      <c r="AT388" s="198" t="s">
        <v>319</v>
      </c>
      <c r="AU388" s="198" t="s">
        <v>87</v>
      </c>
      <c r="AY388" s="15" t="s">
        <v>317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372</v>
      </c>
      <c r="BM388" s="198" t="s">
        <v>6191</v>
      </c>
    </row>
    <row r="389" s="2" customFormat="1" ht="24.15" customHeight="1">
      <c r="A389" s="34"/>
      <c r="B389" s="185"/>
      <c r="C389" s="186" t="s">
        <v>5627</v>
      </c>
      <c r="D389" s="186" t="s">
        <v>319</v>
      </c>
      <c r="E389" s="187" t="s">
        <v>2877</v>
      </c>
      <c r="F389" s="188" t="s">
        <v>2878</v>
      </c>
      <c r="G389" s="189" t="s">
        <v>652</v>
      </c>
      <c r="H389" s="223"/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372</v>
      </c>
      <c r="AT389" s="198" t="s">
        <v>319</v>
      </c>
      <c r="AU389" s="198" t="s">
        <v>87</v>
      </c>
      <c r="AY389" s="15" t="s">
        <v>317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372</v>
      </c>
      <c r="BM389" s="198" t="s">
        <v>6192</v>
      </c>
    </row>
    <row r="390" s="12" customFormat="1" ht="22.8" customHeight="1">
      <c r="A390" s="12"/>
      <c r="B390" s="172"/>
      <c r="C390" s="12"/>
      <c r="D390" s="173" t="s">
        <v>74</v>
      </c>
      <c r="E390" s="183" t="s">
        <v>1908</v>
      </c>
      <c r="F390" s="183" t="s">
        <v>4668</v>
      </c>
      <c r="G390" s="12"/>
      <c r="H390" s="12"/>
      <c r="I390" s="175"/>
      <c r="J390" s="184">
        <f>BK390</f>
        <v>0</v>
      </c>
      <c r="K390" s="12"/>
      <c r="L390" s="172"/>
      <c r="M390" s="177"/>
      <c r="N390" s="178"/>
      <c r="O390" s="178"/>
      <c r="P390" s="179">
        <f>SUM(P391:P397)</f>
        <v>0</v>
      </c>
      <c r="Q390" s="178"/>
      <c r="R390" s="179">
        <f>SUM(R391:R397)</f>
        <v>0.025861350000000002</v>
      </c>
      <c r="S390" s="178"/>
      <c r="T390" s="180">
        <f>SUM(T391:T397)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173" t="s">
        <v>87</v>
      </c>
      <c r="AT390" s="181" t="s">
        <v>74</v>
      </c>
      <c r="AU390" s="181" t="s">
        <v>82</v>
      </c>
      <c r="AY390" s="173" t="s">
        <v>317</v>
      </c>
      <c r="BK390" s="182">
        <f>SUM(BK391:BK397)</f>
        <v>0</v>
      </c>
    </row>
    <row r="391" s="2" customFormat="1" ht="37.8" customHeight="1">
      <c r="A391" s="34"/>
      <c r="B391" s="185"/>
      <c r="C391" s="186" t="s">
        <v>5631</v>
      </c>
      <c r="D391" s="186" t="s">
        <v>319</v>
      </c>
      <c r="E391" s="187" t="s">
        <v>5553</v>
      </c>
      <c r="F391" s="188" t="s">
        <v>5554</v>
      </c>
      <c r="G391" s="189" t="s">
        <v>452</v>
      </c>
      <c r="H391" s="190">
        <v>60.850000000000001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0.000215</v>
      </c>
      <c r="R391" s="196">
        <f>Q391*H391</f>
        <v>0.013082750000000001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372</v>
      </c>
      <c r="AT391" s="198" t="s">
        <v>319</v>
      </c>
      <c r="AU391" s="198" t="s">
        <v>87</v>
      </c>
      <c r="AY391" s="15" t="s">
        <v>317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372</v>
      </c>
      <c r="BM391" s="198" t="s">
        <v>6193</v>
      </c>
    </row>
    <row r="392" s="2" customFormat="1" ht="37.8" customHeight="1">
      <c r="A392" s="34"/>
      <c r="B392" s="185"/>
      <c r="C392" s="200" t="s">
        <v>6194</v>
      </c>
      <c r="D392" s="200" t="s">
        <v>353</v>
      </c>
      <c r="E392" s="201" t="s">
        <v>5556</v>
      </c>
      <c r="F392" s="202" t="s">
        <v>5557</v>
      </c>
      <c r="G392" s="203" t="s">
        <v>452</v>
      </c>
      <c r="H392" s="204">
        <v>63.893000000000001</v>
      </c>
      <c r="I392" s="205"/>
      <c r="J392" s="206">
        <f>ROUND(I392*H392,2)</f>
        <v>0</v>
      </c>
      <c r="K392" s="207"/>
      <c r="L392" s="208"/>
      <c r="M392" s="209" t="s">
        <v>1</v>
      </c>
      <c r="N392" s="210" t="s">
        <v>41</v>
      </c>
      <c r="O392" s="78"/>
      <c r="P392" s="196">
        <f>O392*H392</f>
        <v>0</v>
      </c>
      <c r="Q392" s="196">
        <v>0.00010000000000000001</v>
      </c>
      <c r="R392" s="196">
        <f>Q392*H392</f>
        <v>0.0063893000000000005</v>
      </c>
      <c r="S392" s="196">
        <v>0</v>
      </c>
      <c r="T392" s="197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529</v>
      </c>
      <c r="AT392" s="198" t="s">
        <v>353</v>
      </c>
      <c r="AU392" s="198" t="s">
        <v>87</v>
      </c>
      <c r="AY392" s="15" t="s">
        <v>317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372</v>
      </c>
      <c r="BM392" s="198" t="s">
        <v>6195</v>
      </c>
    </row>
    <row r="393" s="2" customFormat="1" ht="37.8" customHeight="1">
      <c r="A393" s="34"/>
      <c r="B393" s="185"/>
      <c r="C393" s="200" t="s">
        <v>6196</v>
      </c>
      <c r="D393" s="200" t="s">
        <v>353</v>
      </c>
      <c r="E393" s="201" t="s">
        <v>5559</v>
      </c>
      <c r="F393" s="202" t="s">
        <v>5560</v>
      </c>
      <c r="G393" s="203" t="s">
        <v>452</v>
      </c>
      <c r="H393" s="204">
        <v>63.893000000000001</v>
      </c>
      <c r="I393" s="205"/>
      <c r="J393" s="206">
        <f>ROUND(I393*H393,2)</f>
        <v>0</v>
      </c>
      <c r="K393" s="207"/>
      <c r="L393" s="208"/>
      <c r="M393" s="209" t="s">
        <v>1</v>
      </c>
      <c r="N393" s="210" t="s">
        <v>41</v>
      </c>
      <c r="O393" s="78"/>
      <c r="P393" s="196">
        <f>O393*H393</f>
        <v>0</v>
      </c>
      <c r="Q393" s="196">
        <v>0.00010000000000000001</v>
      </c>
      <c r="R393" s="196">
        <f>Q393*H393</f>
        <v>0.0063893000000000005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529</v>
      </c>
      <c r="AT393" s="198" t="s">
        <v>353</v>
      </c>
      <c r="AU393" s="198" t="s">
        <v>87</v>
      </c>
      <c r="AY393" s="15" t="s">
        <v>317</v>
      </c>
      <c r="BE393" s="199">
        <f>IF(N393="základná",J393,0)</f>
        <v>0</v>
      </c>
      <c r="BF393" s="199">
        <f>IF(N393="znížená",J393,0)</f>
        <v>0</v>
      </c>
      <c r="BG393" s="199">
        <f>IF(N393="zákl. prenesená",J393,0)</f>
        <v>0</v>
      </c>
      <c r="BH393" s="199">
        <f>IF(N393="zníž. prenesená",J393,0)</f>
        <v>0</v>
      </c>
      <c r="BI393" s="199">
        <f>IF(N393="nulová",J393,0)</f>
        <v>0</v>
      </c>
      <c r="BJ393" s="15" t="s">
        <v>87</v>
      </c>
      <c r="BK393" s="199">
        <f>ROUND(I393*H393,2)</f>
        <v>0</v>
      </c>
      <c r="BL393" s="15" t="s">
        <v>372</v>
      </c>
      <c r="BM393" s="198" t="s">
        <v>6197</v>
      </c>
    </row>
    <row r="394" s="2" customFormat="1" ht="76.35" customHeight="1">
      <c r="A394" s="34"/>
      <c r="B394" s="185"/>
      <c r="C394" s="200" t="s">
        <v>6198</v>
      </c>
      <c r="D394" s="200" t="s">
        <v>353</v>
      </c>
      <c r="E394" s="201" t="s">
        <v>5562</v>
      </c>
      <c r="F394" s="202" t="s">
        <v>6199</v>
      </c>
      <c r="G394" s="203" t="s">
        <v>4649</v>
      </c>
      <c r="H394" s="204">
        <v>1</v>
      </c>
      <c r="I394" s="205"/>
      <c r="J394" s="206">
        <f>ROUND(I394*H394,2)</f>
        <v>0</v>
      </c>
      <c r="K394" s="207"/>
      <c r="L394" s="208"/>
      <c r="M394" s="209" t="s">
        <v>1</v>
      </c>
      <c r="N394" s="210" t="s">
        <v>41</v>
      </c>
      <c r="O394" s="78"/>
      <c r="P394" s="196">
        <f>O394*H394</f>
        <v>0</v>
      </c>
      <c r="Q394" s="196">
        <v>0</v>
      </c>
      <c r="R394" s="196">
        <f>Q394*H394</f>
        <v>0</v>
      </c>
      <c r="S394" s="196">
        <v>0</v>
      </c>
      <c r="T394" s="197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8" t="s">
        <v>529</v>
      </c>
      <c r="AT394" s="198" t="s">
        <v>353</v>
      </c>
      <c r="AU394" s="198" t="s">
        <v>87</v>
      </c>
      <c r="AY394" s="15" t="s">
        <v>317</v>
      </c>
      <c r="BE394" s="199">
        <f>IF(N394="základná",J394,0)</f>
        <v>0</v>
      </c>
      <c r="BF394" s="199">
        <f>IF(N394="znížená",J394,0)</f>
        <v>0</v>
      </c>
      <c r="BG394" s="199">
        <f>IF(N394="zákl. prenesená",J394,0)</f>
        <v>0</v>
      </c>
      <c r="BH394" s="199">
        <f>IF(N394="zníž. prenesená",J394,0)</f>
        <v>0</v>
      </c>
      <c r="BI394" s="199">
        <f>IF(N394="nulová",J394,0)</f>
        <v>0</v>
      </c>
      <c r="BJ394" s="15" t="s">
        <v>87</v>
      </c>
      <c r="BK394" s="199">
        <f>ROUND(I394*H394,2)</f>
        <v>0</v>
      </c>
      <c r="BL394" s="15" t="s">
        <v>372</v>
      </c>
      <c r="BM394" s="198" t="s">
        <v>6200</v>
      </c>
    </row>
    <row r="395" s="2" customFormat="1" ht="62.7" customHeight="1">
      <c r="A395" s="34"/>
      <c r="B395" s="185"/>
      <c r="C395" s="200" t="s">
        <v>6201</v>
      </c>
      <c r="D395" s="200" t="s">
        <v>353</v>
      </c>
      <c r="E395" s="201" t="s">
        <v>6202</v>
      </c>
      <c r="F395" s="202" t="s">
        <v>6203</v>
      </c>
      <c r="G395" s="203" t="s">
        <v>4649</v>
      </c>
      <c r="H395" s="204">
        <v>1</v>
      </c>
      <c r="I395" s="205"/>
      <c r="J395" s="206">
        <f>ROUND(I395*H395,2)</f>
        <v>0</v>
      </c>
      <c r="K395" s="207"/>
      <c r="L395" s="208"/>
      <c r="M395" s="209" t="s">
        <v>1</v>
      </c>
      <c r="N395" s="210" t="s">
        <v>41</v>
      </c>
      <c r="O395" s="78"/>
      <c r="P395" s="196">
        <f>O395*H395</f>
        <v>0</v>
      </c>
      <c r="Q395" s="196">
        <v>0</v>
      </c>
      <c r="R395" s="196">
        <f>Q395*H395</f>
        <v>0</v>
      </c>
      <c r="S395" s="196">
        <v>0</v>
      </c>
      <c r="T395" s="197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8" t="s">
        <v>529</v>
      </c>
      <c r="AT395" s="198" t="s">
        <v>353</v>
      </c>
      <c r="AU395" s="198" t="s">
        <v>87</v>
      </c>
      <c r="AY395" s="15" t="s">
        <v>317</v>
      </c>
      <c r="BE395" s="199">
        <f>IF(N395="základná",J395,0)</f>
        <v>0</v>
      </c>
      <c r="BF395" s="199">
        <f>IF(N395="znížená",J395,0)</f>
        <v>0</v>
      </c>
      <c r="BG395" s="199">
        <f>IF(N395="zákl. prenesená",J395,0)</f>
        <v>0</v>
      </c>
      <c r="BH395" s="199">
        <f>IF(N395="zníž. prenesená",J395,0)</f>
        <v>0</v>
      </c>
      <c r="BI395" s="199">
        <f>IF(N395="nulová",J395,0)</f>
        <v>0</v>
      </c>
      <c r="BJ395" s="15" t="s">
        <v>87</v>
      </c>
      <c r="BK395" s="199">
        <f>ROUND(I395*H395,2)</f>
        <v>0</v>
      </c>
      <c r="BL395" s="15" t="s">
        <v>372</v>
      </c>
      <c r="BM395" s="198" t="s">
        <v>6204</v>
      </c>
    </row>
    <row r="396" s="2" customFormat="1" ht="76.35" customHeight="1">
      <c r="A396" s="34"/>
      <c r="B396" s="185"/>
      <c r="C396" s="200" t="s">
        <v>6205</v>
      </c>
      <c r="D396" s="200" t="s">
        <v>353</v>
      </c>
      <c r="E396" s="201" t="s">
        <v>6206</v>
      </c>
      <c r="F396" s="202" t="s">
        <v>6207</v>
      </c>
      <c r="G396" s="203" t="s">
        <v>433</v>
      </c>
      <c r="H396" s="204">
        <v>2</v>
      </c>
      <c r="I396" s="205"/>
      <c r="J396" s="206">
        <f>ROUND(I396*H396,2)</f>
        <v>0</v>
      </c>
      <c r="K396" s="207"/>
      <c r="L396" s="208"/>
      <c r="M396" s="209" t="s">
        <v>1</v>
      </c>
      <c r="N396" s="210" t="s">
        <v>41</v>
      </c>
      <c r="O396" s="78"/>
      <c r="P396" s="196">
        <f>O396*H396</f>
        <v>0</v>
      </c>
      <c r="Q396" s="196">
        <v>0</v>
      </c>
      <c r="R396" s="196">
        <f>Q396*H396</f>
        <v>0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529</v>
      </c>
      <c r="AT396" s="198" t="s">
        <v>353</v>
      </c>
      <c r="AU396" s="198" t="s">
        <v>87</v>
      </c>
      <c r="AY396" s="15" t="s">
        <v>317</v>
      </c>
      <c r="BE396" s="199">
        <f>IF(N396="základná",J396,0)</f>
        <v>0</v>
      </c>
      <c r="BF396" s="199">
        <f>IF(N396="znížená",J396,0)</f>
        <v>0</v>
      </c>
      <c r="BG396" s="199">
        <f>IF(N396="zákl. prenesená",J396,0)</f>
        <v>0</v>
      </c>
      <c r="BH396" s="199">
        <f>IF(N396="zníž. prenesená",J396,0)</f>
        <v>0</v>
      </c>
      <c r="BI396" s="199">
        <f>IF(N396="nulová",J396,0)</f>
        <v>0</v>
      </c>
      <c r="BJ396" s="15" t="s">
        <v>87</v>
      </c>
      <c r="BK396" s="199">
        <f>ROUND(I396*H396,2)</f>
        <v>0</v>
      </c>
      <c r="BL396" s="15" t="s">
        <v>372</v>
      </c>
      <c r="BM396" s="198" t="s">
        <v>6208</v>
      </c>
    </row>
    <row r="397" s="2" customFormat="1" ht="24.15" customHeight="1">
      <c r="A397" s="34"/>
      <c r="B397" s="185"/>
      <c r="C397" s="186" t="s">
        <v>6209</v>
      </c>
      <c r="D397" s="186" t="s">
        <v>319</v>
      </c>
      <c r="E397" s="187" t="s">
        <v>4679</v>
      </c>
      <c r="F397" s="188" t="s">
        <v>4680</v>
      </c>
      <c r="G397" s="189" t="s">
        <v>652</v>
      </c>
      <c r="H397" s="223"/>
      <c r="I397" s="191"/>
      <c r="J397" s="192">
        <f>ROUND(I397*H397,2)</f>
        <v>0</v>
      </c>
      <c r="K397" s="193"/>
      <c r="L397" s="35"/>
      <c r="M397" s="194" t="s">
        <v>1</v>
      </c>
      <c r="N397" s="195" t="s">
        <v>41</v>
      </c>
      <c r="O397" s="78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372</v>
      </c>
      <c r="AT397" s="198" t="s">
        <v>319</v>
      </c>
      <c r="AU397" s="198" t="s">
        <v>87</v>
      </c>
      <c r="AY397" s="15" t="s">
        <v>317</v>
      </c>
      <c r="BE397" s="199">
        <f>IF(N397="základná",J397,0)</f>
        <v>0</v>
      </c>
      <c r="BF397" s="199">
        <f>IF(N397="znížená",J397,0)</f>
        <v>0</v>
      </c>
      <c r="BG397" s="199">
        <f>IF(N397="zákl. prenesená",J397,0)</f>
        <v>0</v>
      </c>
      <c r="BH397" s="199">
        <f>IF(N397="zníž. prenesená",J397,0)</f>
        <v>0</v>
      </c>
      <c r="BI397" s="199">
        <f>IF(N397="nulová",J397,0)</f>
        <v>0</v>
      </c>
      <c r="BJ397" s="15" t="s">
        <v>87</v>
      </c>
      <c r="BK397" s="199">
        <f>ROUND(I397*H397,2)</f>
        <v>0</v>
      </c>
      <c r="BL397" s="15" t="s">
        <v>372</v>
      </c>
      <c r="BM397" s="198" t="s">
        <v>6210</v>
      </c>
    </row>
    <row r="398" s="12" customFormat="1" ht="22.8" customHeight="1">
      <c r="A398" s="12"/>
      <c r="B398" s="172"/>
      <c r="C398" s="12"/>
      <c r="D398" s="173" t="s">
        <v>74</v>
      </c>
      <c r="E398" s="183" t="s">
        <v>1913</v>
      </c>
      <c r="F398" s="183" t="s">
        <v>3398</v>
      </c>
      <c r="G398" s="12"/>
      <c r="H398" s="12"/>
      <c r="I398" s="175"/>
      <c r="J398" s="184">
        <f>BK398</f>
        <v>0</v>
      </c>
      <c r="K398" s="12"/>
      <c r="L398" s="172"/>
      <c r="M398" s="177"/>
      <c r="N398" s="178"/>
      <c r="O398" s="178"/>
      <c r="P398" s="179">
        <f>SUM(P399:P403)</f>
        <v>0</v>
      </c>
      <c r="Q398" s="178"/>
      <c r="R398" s="179">
        <f>SUM(R399:R403)</f>
        <v>3.9503158000000003</v>
      </c>
      <c r="S398" s="178"/>
      <c r="T398" s="180">
        <f>SUM(T399:T403)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73" t="s">
        <v>87</v>
      </c>
      <c r="AT398" s="181" t="s">
        <v>74</v>
      </c>
      <c r="AU398" s="181" t="s">
        <v>82</v>
      </c>
      <c r="AY398" s="173" t="s">
        <v>317</v>
      </c>
      <c r="BK398" s="182">
        <f>SUM(BK399:BK403)</f>
        <v>0</v>
      </c>
    </row>
    <row r="399" s="2" customFormat="1" ht="16.5" customHeight="1">
      <c r="A399" s="34"/>
      <c r="B399" s="185"/>
      <c r="C399" s="186" t="s">
        <v>6211</v>
      </c>
      <c r="D399" s="186" t="s">
        <v>319</v>
      </c>
      <c r="E399" s="187" t="s">
        <v>5566</v>
      </c>
      <c r="F399" s="188" t="s">
        <v>5567</v>
      </c>
      <c r="G399" s="189" t="s">
        <v>452</v>
      </c>
      <c r="H399" s="190">
        <v>77.319999999999993</v>
      </c>
      <c r="I399" s="191"/>
      <c r="J399" s="192">
        <f>ROUND(I399*H399,2)</f>
        <v>0</v>
      </c>
      <c r="K399" s="193"/>
      <c r="L399" s="35"/>
      <c r="M399" s="194" t="s">
        <v>1</v>
      </c>
      <c r="N399" s="195" t="s">
        <v>41</v>
      </c>
      <c r="O399" s="78"/>
      <c r="P399" s="196">
        <f>O399*H399</f>
        <v>0</v>
      </c>
      <c r="Q399" s="196">
        <v>0.0041099999999999999</v>
      </c>
      <c r="R399" s="196">
        <f>Q399*H399</f>
        <v>0.31778519999999999</v>
      </c>
      <c r="S399" s="196">
        <v>0</v>
      </c>
      <c r="T399" s="197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8" t="s">
        <v>372</v>
      </c>
      <c r="AT399" s="198" t="s">
        <v>319</v>
      </c>
      <c r="AU399" s="198" t="s">
        <v>87</v>
      </c>
      <c r="AY399" s="15" t="s">
        <v>317</v>
      </c>
      <c r="BE399" s="199">
        <f>IF(N399="základná",J399,0)</f>
        <v>0</v>
      </c>
      <c r="BF399" s="199">
        <f>IF(N399="znížená",J399,0)</f>
        <v>0</v>
      </c>
      <c r="BG399" s="199">
        <f>IF(N399="zákl. prenesená",J399,0)</f>
        <v>0</v>
      </c>
      <c r="BH399" s="199">
        <f>IF(N399="zníž. prenesená",J399,0)</f>
        <v>0</v>
      </c>
      <c r="BI399" s="199">
        <f>IF(N399="nulová",J399,0)</f>
        <v>0</v>
      </c>
      <c r="BJ399" s="15" t="s">
        <v>87</v>
      </c>
      <c r="BK399" s="199">
        <f>ROUND(I399*H399,2)</f>
        <v>0</v>
      </c>
      <c r="BL399" s="15" t="s">
        <v>372</v>
      </c>
      <c r="BM399" s="198" t="s">
        <v>6212</v>
      </c>
    </row>
    <row r="400" s="2" customFormat="1" ht="16.5" customHeight="1">
      <c r="A400" s="34"/>
      <c r="B400" s="185"/>
      <c r="C400" s="200" t="s">
        <v>6213</v>
      </c>
      <c r="D400" s="200" t="s">
        <v>353</v>
      </c>
      <c r="E400" s="201" t="s">
        <v>5569</v>
      </c>
      <c r="F400" s="202" t="s">
        <v>5570</v>
      </c>
      <c r="G400" s="203" t="s">
        <v>375</v>
      </c>
      <c r="H400" s="204">
        <v>8.0410000000000004</v>
      </c>
      <c r="I400" s="205"/>
      <c r="J400" s="206">
        <f>ROUND(I400*H400,2)</f>
        <v>0</v>
      </c>
      <c r="K400" s="207"/>
      <c r="L400" s="208"/>
      <c r="M400" s="209" t="s">
        <v>1</v>
      </c>
      <c r="N400" s="210" t="s">
        <v>41</v>
      </c>
      <c r="O400" s="78"/>
      <c r="P400" s="196">
        <f>O400*H400</f>
        <v>0</v>
      </c>
      <c r="Q400" s="196">
        <v>0.018499999999999999</v>
      </c>
      <c r="R400" s="196">
        <f>Q400*H400</f>
        <v>0.14875849999999999</v>
      </c>
      <c r="S400" s="196">
        <v>0</v>
      </c>
      <c r="T400" s="197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8" t="s">
        <v>529</v>
      </c>
      <c r="AT400" s="198" t="s">
        <v>353</v>
      </c>
      <c r="AU400" s="198" t="s">
        <v>87</v>
      </c>
      <c r="AY400" s="15" t="s">
        <v>317</v>
      </c>
      <c r="BE400" s="199">
        <f>IF(N400="základná",J400,0)</f>
        <v>0</v>
      </c>
      <c r="BF400" s="199">
        <f>IF(N400="znížená",J400,0)</f>
        <v>0</v>
      </c>
      <c r="BG400" s="199">
        <f>IF(N400="zákl. prenesená",J400,0)</f>
        <v>0</v>
      </c>
      <c r="BH400" s="199">
        <f>IF(N400="zníž. prenesená",J400,0)</f>
        <v>0</v>
      </c>
      <c r="BI400" s="199">
        <f>IF(N400="nulová",J400,0)</f>
        <v>0</v>
      </c>
      <c r="BJ400" s="15" t="s">
        <v>87</v>
      </c>
      <c r="BK400" s="199">
        <f>ROUND(I400*H400,2)</f>
        <v>0</v>
      </c>
      <c r="BL400" s="15" t="s">
        <v>372</v>
      </c>
      <c r="BM400" s="198" t="s">
        <v>6214</v>
      </c>
    </row>
    <row r="401" s="2" customFormat="1" ht="24.15" customHeight="1">
      <c r="A401" s="34"/>
      <c r="B401" s="185"/>
      <c r="C401" s="186" t="s">
        <v>6215</v>
      </c>
      <c r="D401" s="186" t="s">
        <v>319</v>
      </c>
      <c r="E401" s="187" t="s">
        <v>5572</v>
      </c>
      <c r="F401" s="188" t="s">
        <v>5573</v>
      </c>
      <c r="G401" s="189" t="s">
        <v>375</v>
      </c>
      <c r="H401" s="190">
        <v>126.105</v>
      </c>
      <c r="I401" s="191"/>
      <c r="J401" s="192">
        <f>ROUND(I401*H401,2)</f>
        <v>0</v>
      </c>
      <c r="K401" s="193"/>
      <c r="L401" s="35"/>
      <c r="M401" s="194" t="s">
        <v>1</v>
      </c>
      <c r="N401" s="195" t="s">
        <v>41</v>
      </c>
      <c r="O401" s="78"/>
      <c r="P401" s="196">
        <f>O401*H401</f>
        <v>0</v>
      </c>
      <c r="Q401" s="196">
        <v>0.0035500000000000002</v>
      </c>
      <c r="R401" s="196">
        <f>Q401*H401</f>
        <v>0.44767275000000006</v>
      </c>
      <c r="S401" s="196">
        <v>0</v>
      </c>
      <c r="T401" s="197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8" t="s">
        <v>372</v>
      </c>
      <c r="AT401" s="198" t="s">
        <v>319</v>
      </c>
      <c r="AU401" s="198" t="s">
        <v>87</v>
      </c>
      <c r="AY401" s="15" t="s">
        <v>317</v>
      </c>
      <c r="BE401" s="199">
        <f>IF(N401="základná",J401,0)</f>
        <v>0</v>
      </c>
      <c r="BF401" s="199">
        <f>IF(N401="znížená",J401,0)</f>
        <v>0</v>
      </c>
      <c r="BG401" s="199">
        <f>IF(N401="zákl. prenesená",J401,0)</f>
        <v>0</v>
      </c>
      <c r="BH401" s="199">
        <f>IF(N401="zníž. prenesená",J401,0)</f>
        <v>0</v>
      </c>
      <c r="BI401" s="199">
        <f>IF(N401="nulová",J401,0)</f>
        <v>0</v>
      </c>
      <c r="BJ401" s="15" t="s">
        <v>87</v>
      </c>
      <c r="BK401" s="199">
        <f>ROUND(I401*H401,2)</f>
        <v>0</v>
      </c>
      <c r="BL401" s="15" t="s">
        <v>372</v>
      </c>
      <c r="BM401" s="198" t="s">
        <v>6216</v>
      </c>
    </row>
    <row r="402" s="2" customFormat="1" ht="24.15" customHeight="1">
      <c r="A402" s="34"/>
      <c r="B402" s="185"/>
      <c r="C402" s="200" t="s">
        <v>6217</v>
      </c>
      <c r="D402" s="200" t="s">
        <v>353</v>
      </c>
      <c r="E402" s="201" t="s">
        <v>3408</v>
      </c>
      <c r="F402" s="202" t="s">
        <v>5575</v>
      </c>
      <c r="G402" s="203" t="s">
        <v>375</v>
      </c>
      <c r="H402" s="204">
        <v>131.149</v>
      </c>
      <c r="I402" s="205"/>
      <c r="J402" s="206">
        <f>ROUND(I402*H402,2)</f>
        <v>0</v>
      </c>
      <c r="K402" s="207"/>
      <c r="L402" s="208"/>
      <c r="M402" s="209" t="s">
        <v>1</v>
      </c>
      <c r="N402" s="210" t="s">
        <v>41</v>
      </c>
      <c r="O402" s="78"/>
      <c r="P402" s="196">
        <f>O402*H402</f>
        <v>0</v>
      </c>
      <c r="Q402" s="196">
        <v>0.02315</v>
      </c>
      <c r="R402" s="196">
        <f>Q402*H402</f>
        <v>3.0360993500000002</v>
      </c>
      <c r="S402" s="196">
        <v>0</v>
      </c>
      <c r="T402" s="197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8" t="s">
        <v>529</v>
      </c>
      <c r="AT402" s="198" t="s">
        <v>353</v>
      </c>
      <c r="AU402" s="198" t="s">
        <v>87</v>
      </c>
      <c r="AY402" s="15" t="s">
        <v>317</v>
      </c>
      <c r="BE402" s="199">
        <f>IF(N402="základná",J402,0)</f>
        <v>0</v>
      </c>
      <c r="BF402" s="199">
        <f>IF(N402="znížená",J402,0)</f>
        <v>0</v>
      </c>
      <c r="BG402" s="199">
        <f>IF(N402="zákl. prenesená",J402,0)</f>
        <v>0</v>
      </c>
      <c r="BH402" s="199">
        <f>IF(N402="zníž. prenesená",J402,0)</f>
        <v>0</v>
      </c>
      <c r="BI402" s="199">
        <f>IF(N402="nulová",J402,0)</f>
        <v>0</v>
      </c>
      <c r="BJ402" s="15" t="s">
        <v>87</v>
      </c>
      <c r="BK402" s="199">
        <f>ROUND(I402*H402,2)</f>
        <v>0</v>
      </c>
      <c r="BL402" s="15" t="s">
        <v>372</v>
      </c>
      <c r="BM402" s="198" t="s">
        <v>6218</v>
      </c>
    </row>
    <row r="403" s="2" customFormat="1" ht="24.15" customHeight="1">
      <c r="A403" s="34"/>
      <c r="B403" s="185"/>
      <c r="C403" s="186" t="s">
        <v>6219</v>
      </c>
      <c r="D403" s="186" t="s">
        <v>319</v>
      </c>
      <c r="E403" s="187" t="s">
        <v>3412</v>
      </c>
      <c r="F403" s="188" t="s">
        <v>3413</v>
      </c>
      <c r="G403" s="189" t="s">
        <v>652</v>
      </c>
      <c r="H403" s="223"/>
      <c r="I403" s="191"/>
      <c r="J403" s="192">
        <f>ROUND(I403*H403,2)</f>
        <v>0</v>
      </c>
      <c r="K403" s="193"/>
      <c r="L403" s="35"/>
      <c r="M403" s="194" t="s">
        <v>1</v>
      </c>
      <c r="N403" s="195" t="s">
        <v>41</v>
      </c>
      <c r="O403" s="78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8" t="s">
        <v>372</v>
      </c>
      <c r="AT403" s="198" t="s">
        <v>319</v>
      </c>
      <c r="AU403" s="198" t="s">
        <v>87</v>
      </c>
      <c r="AY403" s="15" t="s">
        <v>317</v>
      </c>
      <c r="BE403" s="199">
        <f>IF(N403="základná",J403,0)</f>
        <v>0</v>
      </c>
      <c r="BF403" s="199">
        <f>IF(N403="znížená",J403,0)</f>
        <v>0</v>
      </c>
      <c r="BG403" s="199">
        <f>IF(N403="zákl. prenesená",J403,0)</f>
        <v>0</v>
      </c>
      <c r="BH403" s="199">
        <f>IF(N403="zníž. prenesená",J403,0)</f>
        <v>0</v>
      </c>
      <c r="BI403" s="199">
        <f>IF(N403="nulová",J403,0)</f>
        <v>0</v>
      </c>
      <c r="BJ403" s="15" t="s">
        <v>87</v>
      </c>
      <c r="BK403" s="199">
        <f>ROUND(I403*H403,2)</f>
        <v>0</v>
      </c>
      <c r="BL403" s="15" t="s">
        <v>372</v>
      </c>
      <c r="BM403" s="198" t="s">
        <v>6220</v>
      </c>
    </row>
    <row r="404" s="12" customFormat="1" ht="22.8" customHeight="1">
      <c r="A404" s="12"/>
      <c r="B404" s="172"/>
      <c r="C404" s="12"/>
      <c r="D404" s="173" t="s">
        <v>74</v>
      </c>
      <c r="E404" s="183" t="s">
        <v>4682</v>
      </c>
      <c r="F404" s="183" t="s">
        <v>4683</v>
      </c>
      <c r="G404" s="12"/>
      <c r="H404" s="12"/>
      <c r="I404" s="175"/>
      <c r="J404" s="184">
        <f>BK404</f>
        <v>0</v>
      </c>
      <c r="K404" s="12"/>
      <c r="L404" s="172"/>
      <c r="M404" s="177"/>
      <c r="N404" s="178"/>
      <c r="O404" s="178"/>
      <c r="P404" s="179">
        <f>SUM(P405:P406)</f>
        <v>0</v>
      </c>
      <c r="Q404" s="178"/>
      <c r="R404" s="179">
        <f>SUM(R405:R406)</f>
        <v>0.8732534999999999</v>
      </c>
      <c r="S404" s="178"/>
      <c r="T404" s="180">
        <f>SUM(T405:T406)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173" t="s">
        <v>87</v>
      </c>
      <c r="AT404" s="181" t="s">
        <v>74</v>
      </c>
      <c r="AU404" s="181" t="s">
        <v>82</v>
      </c>
      <c r="AY404" s="173" t="s">
        <v>317</v>
      </c>
      <c r="BK404" s="182">
        <f>SUM(BK405:BK406)</f>
        <v>0</v>
      </c>
    </row>
    <row r="405" s="2" customFormat="1" ht="24.15" customHeight="1">
      <c r="A405" s="34"/>
      <c r="B405" s="185"/>
      <c r="C405" s="186" t="s">
        <v>6221</v>
      </c>
      <c r="D405" s="186" t="s">
        <v>319</v>
      </c>
      <c r="E405" s="187" t="s">
        <v>4684</v>
      </c>
      <c r="F405" s="188" t="s">
        <v>4685</v>
      </c>
      <c r="G405" s="189" t="s">
        <v>375</v>
      </c>
      <c r="H405" s="190">
        <v>160.22999999999999</v>
      </c>
      <c r="I405" s="191"/>
      <c r="J405" s="192">
        <f>ROUND(I405*H405,2)</f>
        <v>0</v>
      </c>
      <c r="K405" s="193"/>
      <c r="L405" s="35"/>
      <c r="M405" s="194" t="s">
        <v>1</v>
      </c>
      <c r="N405" s="195" t="s">
        <v>41</v>
      </c>
      <c r="O405" s="78"/>
      <c r="P405" s="196">
        <f>O405*H405</f>
        <v>0</v>
      </c>
      <c r="Q405" s="196">
        <v>0.00545</v>
      </c>
      <c r="R405" s="196">
        <f>Q405*H405</f>
        <v>0.8732534999999999</v>
      </c>
      <c r="S405" s="196">
        <v>0</v>
      </c>
      <c r="T405" s="197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8" t="s">
        <v>372</v>
      </c>
      <c r="AT405" s="198" t="s">
        <v>319</v>
      </c>
      <c r="AU405" s="198" t="s">
        <v>87</v>
      </c>
      <c r="AY405" s="15" t="s">
        <v>317</v>
      </c>
      <c r="BE405" s="199">
        <f>IF(N405="základná",J405,0)</f>
        <v>0</v>
      </c>
      <c r="BF405" s="199">
        <f>IF(N405="znížená",J405,0)</f>
        <v>0</v>
      </c>
      <c r="BG405" s="199">
        <f>IF(N405="zákl. prenesená",J405,0)</f>
        <v>0</v>
      </c>
      <c r="BH405" s="199">
        <f>IF(N405="zníž. prenesená",J405,0)</f>
        <v>0</v>
      </c>
      <c r="BI405" s="199">
        <f>IF(N405="nulová",J405,0)</f>
        <v>0</v>
      </c>
      <c r="BJ405" s="15" t="s">
        <v>87</v>
      </c>
      <c r="BK405" s="199">
        <f>ROUND(I405*H405,2)</f>
        <v>0</v>
      </c>
      <c r="BL405" s="15" t="s">
        <v>372</v>
      </c>
      <c r="BM405" s="198" t="s">
        <v>6222</v>
      </c>
    </row>
    <row r="406" s="2" customFormat="1" ht="24.15" customHeight="1">
      <c r="A406" s="34"/>
      <c r="B406" s="185"/>
      <c r="C406" s="186" t="s">
        <v>6223</v>
      </c>
      <c r="D406" s="186" t="s">
        <v>319</v>
      </c>
      <c r="E406" s="187" t="s">
        <v>4687</v>
      </c>
      <c r="F406" s="188" t="s">
        <v>4688</v>
      </c>
      <c r="G406" s="189" t="s">
        <v>652</v>
      </c>
      <c r="H406" s="223"/>
      <c r="I406" s="191"/>
      <c r="J406" s="192">
        <f>ROUND(I406*H406,2)</f>
        <v>0</v>
      </c>
      <c r="K406" s="193"/>
      <c r="L406" s="35"/>
      <c r="M406" s="194" t="s">
        <v>1</v>
      </c>
      <c r="N406" s="195" t="s">
        <v>41</v>
      </c>
      <c r="O406" s="78"/>
      <c r="P406" s="196">
        <f>O406*H406</f>
        <v>0</v>
      </c>
      <c r="Q406" s="196">
        <v>0</v>
      </c>
      <c r="R406" s="196">
        <f>Q406*H406</f>
        <v>0</v>
      </c>
      <c r="S406" s="196">
        <v>0</v>
      </c>
      <c r="T406" s="197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8" t="s">
        <v>372</v>
      </c>
      <c r="AT406" s="198" t="s">
        <v>319</v>
      </c>
      <c r="AU406" s="198" t="s">
        <v>87</v>
      </c>
      <c r="AY406" s="15" t="s">
        <v>317</v>
      </c>
      <c r="BE406" s="199">
        <f>IF(N406="základná",J406,0)</f>
        <v>0</v>
      </c>
      <c r="BF406" s="199">
        <f>IF(N406="znížená",J406,0)</f>
        <v>0</v>
      </c>
      <c r="BG406" s="199">
        <f>IF(N406="zákl. prenesená",J406,0)</f>
        <v>0</v>
      </c>
      <c r="BH406" s="199">
        <f>IF(N406="zníž. prenesená",J406,0)</f>
        <v>0</v>
      </c>
      <c r="BI406" s="199">
        <f>IF(N406="nulová",J406,0)</f>
        <v>0</v>
      </c>
      <c r="BJ406" s="15" t="s">
        <v>87</v>
      </c>
      <c r="BK406" s="199">
        <f>ROUND(I406*H406,2)</f>
        <v>0</v>
      </c>
      <c r="BL406" s="15" t="s">
        <v>372</v>
      </c>
      <c r="BM406" s="198" t="s">
        <v>6224</v>
      </c>
    </row>
    <row r="407" s="12" customFormat="1" ht="22.8" customHeight="1">
      <c r="A407" s="12"/>
      <c r="B407" s="172"/>
      <c r="C407" s="12"/>
      <c r="D407" s="173" t="s">
        <v>74</v>
      </c>
      <c r="E407" s="183" t="s">
        <v>1924</v>
      </c>
      <c r="F407" s="183" t="s">
        <v>3415</v>
      </c>
      <c r="G407" s="12"/>
      <c r="H407" s="12"/>
      <c r="I407" s="175"/>
      <c r="J407" s="184">
        <f>BK407</f>
        <v>0</v>
      </c>
      <c r="K407" s="12"/>
      <c r="L407" s="172"/>
      <c r="M407" s="177"/>
      <c r="N407" s="178"/>
      <c r="O407" s="178"/>
      <c r="P407" s="179">
        <f>SUM(P408:P410)</f>
        <v>0</v>
      </c>
      <c r="Q407" s="178"/>
      <c r="R407" s="179">
        <f>SUM(R408:R410)</f>
        <v>2.8077178899999997</v>
      </c>
      <c r="S407" s="178"/>
      <c r="T407" s="180">
        <f>SUM(T408:T410)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173" t="s">
        <v>87</v>
      </c>
      <c r="AT407" s="181" t="s">
        <v>74</v>
      </c>
      <c r="AU407" s="181" t="s">
        <v>82</v>
      </c>
      <c r="AY407" s="173" t="s">
        <v>317</v>
      </c>
      <c r="BK407" s="182">
        <f>SUM(BK408:BK410)</f>
        <v>0</v>
      </c>
    </row>
    <row r="408" s="2" customFormat="1" ht="24.15" customHeight="1">
      <c r="A408" s="34"/>
      <c r="B408" s="185"/>
      <c r="C408" s="186" t="s">
        <v>6225</v>
      </c>
      <c r="D408" s="186" t="s">
        <v>319</v>
      </c>
      <c r="E408" s="187" t="s">
        <v>5578</v>
      </c>
      <c r="F408" s="188" t="s">
        <v>5579</v>
      </c>
      <c r="G408" s="189" t="s">
        <v>375</v>
      </c>
      <c r="H408" s="190">
        <v>123.247</v>
      </c>
      <c r="I408" s="191"/>
      <c r="J408" s="192">
        <f>ROUND(I408*H408,2)</f>
        <v>0</v>
      </c>
      <c r="K408" s="193"/>
      <c r="L408" s="35"/>
      <c r="M408" s="194" t="s">
        <v>1</v>
      </c>
      <c r="N408" s="195" t="s">
        <v>41</v>
      </c>
      <c r="O408" s="78"/>
      <c r="P408" s="196">
        <f>O408*H408</f>
        <v>0</v>
      </c>
      <c r="Q408" s="196">
        <v>0.00315</v>
      </c>
      <c r="R408" s="196">
        <f>Q408*H408</f>
        <v>0.38822804999999999</v>
      </c>
      <c r="S408" s="196">
        <v>0</v>
      </c>
      <c r="T408" s="197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8" t="s">
        <v>372</v>
      </c>
      <c r="AT408" s="198" t="s">
        <v>319</v>
      </c>
      <c r="AU408" s="198" t="s">
        <v>87</v>
      </c>
      <c r="AY408" s="15" t="s">
        <v>317</v>
      </c>
      <c r="BE408" s="199">
        <f>IF(N408="základná",J408,0)</f>
        <v>0</v>
      </c>
      <c r="BF408" s="199">
        <f>IF(N408="znížená",J408,0)</f>
        <v>0</v>
      </c>
      <c r="BG408" s="199">
        <f>IF(N408="zákl. prenesená",J408,0)</f>
        <v>0</v>
      </c>
      <c r="BH408" s="199">
        <f>IF(N408="zníž. prenesená",J408,0)</f>
        <v>0</v>
      </c>
      <c r="BI408" s="199">
        <f>IF(N408="nulová",J408,0)</f>
        <v>0</v>
      </c>
      <c r="BJ408" s="15" t="s">
        <v>87</v>
      </c>
      <c r="BK408" s="199">
        <f>ROUND(I408*H408,2)</f>
        <v>0</v>
      </c>
      <c r="BL408" s="15" t="s">
        <v>372</v>
      </c>
      <c r="BM408" s="198" t="s">
        <v>6226</v>
      </c>
    </row>
    <row r="409" s="2" customFormat="1" ht="90" customHeight="1">
      <c r="A409" s="34"/>
      <c r="B409" s="185"/>
      <c r="C409" s="200" t="s">
        <v>6227</v>
      </c>
      <c r="D409" s="200" t="s">
        <v>353</v>
      </c>
      <c r="E409" s="201" t="s">
        <v>5581</v>
      </c>
      <c r="F409" s="202" t="s">
        <v>5582</v>
      </c>
      <c r="G409" s="203" t="s">
        <v>375</v>
      </c>
      <c r="H409" s="204">
        <v>130.642</v>
      </c>
      <c r="I409" s="205"/>
      <c r="J409" s="206">
        <f>ROUND(I409*H409,2)</f>
        <v>0</v>
      </c>
      <c r="K409" s="207"/>
      <c r="L409" s="208"/>
      <c r="M409" s="209" t="s">
        <v>1</v>
      </c>
      <c r="N409" s="210" t="s">
        <v>41</v>
      </c>
      <c r="O409" s="78"/>
      <c r="P409" s="196">
        <f>O409*H409</f>
        <v>0</v>
      </c>
      <c r="Q409" s="196">
        <v>0.018519999999999998</v>
      </c>
      <c r="R409" s="196">
        <f>Q409*H409</f>
        <v>2.4194898399999998</v>
      </c>
      <c r="S409" s="196">
        <v>0</v>
      </c>
      <c r="T409" s="197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8" t="s">
        <v>529</v>
      </c>
      <c r="AT409" s="198" t="s">
        <v>353</v>
      </c>
      <c r="AU409" s="198" t="s">
        <v>87</v>
      </c>
      <c r="AY409" s="15" t="s">
        <v>317</v>
      </c>
      <c r="BE409" s="199">
        <f>IF(N409="základná",J409,0)</f>
        <v>0</v>
      </c>
      <c r="BF409" s="199">
        <f>IF(N409="znížená",J409,0)</f>
        <v>0</v>
      </c>
      <c r="BG409" s="199">
        <f>IF(N409="zákl. prenesená",J409,0)</f>
        <v>0</v>
      </c>
      <c r="BH409" s="199">
        <f>IF(N409="zníž. prenesená",J409,0)</f>
        <v>0</v>
      </c>
      <c r="BI409" s="199">
        <f>IF(N409="nulová",J409,0)</f>
        <v>0</v>
      </c>
      <c r="BJ409" s="15" t="s">
        <v>87</v>
      </c>
      <c r="BK409" s="199">
        <f>ROUND(I409*H409,2)</f>
        <v>0</v>
      </c>
      <c r="BL409" s="15" t="s">
        <v>372</v>
      </c>
      <c r="BM409" s="198" t="s">
        <v>6228</v>
      </c>
    </row>
    <row r="410" s="2" customFormat="1" ht="24.15" customHeight="1">
      <c r="A410" s="34"/>
      <c r="B410" s="185"/>
      <c r="C410" s="186" t="s">
        <v>6229</v>
      </c>
      <c r="D410" s="186" t="s">
        <v>319</v>
      </c>
      <c r="E410" s="187" t="s">
        <v>3437</v>
      </c>
      <c r="F410" s="188" t="s">
        <v>3438</v>
      </c>
      <c r="G410" s="189" t="s">
        <v>652</v>
      </c>
      <c r="H410" s="223"/>
      <c r="I410" s="191"/>
      <c r="J410" s="192">
        <f>ROUND(I410*H410,2)</f>
        <v>0</v>
      </c>
      <c r="K410" s="193"/>
      <c r="L410" s="35"/>
      <c r="M410" s="194" t="s">
        <v>1</v>
      </c>
      <c r="N410" s="195" t="s">
        <v>41</v>
      </c>
      <c r="O410" s="78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8" t="s">
        <v>372</v>
      </c>
      <c r="AT410" s="198" t="s">
        <v>319</v>
      </c>
      <c r="AU410" s="198" t="s">
        <v>87</v>
      </c>
      <c r="AY410" s="15" t="s">
        <v>317</v>
      </c>
      <c r="BE410" s="199">
        <f>IF(N410="základná",J410,0)</f>
        <v>0</v>
      </c>
      <c r="BF410" s="199">
        <f>IF(N410="znížená",J410,0)</f>
        <v>0</v>
      </c>
      <c r="BG410" s="199">
        <f>IF(N410="zákl. prenesená",J410,0)</f>
        <v>0</v>
      </c>
      <c r="BH410" s="199">
        <f>IF(N410="zníž. prenesená",J410,0)</f>
        <v>0</v>
      </c>
      <c r="BI410" s="199">
        <f>IF(N410="nulová",J410,0)</f>
        <v>0</v>
      </c>
      <c r="BJ410" s="15" t="s">
        <v>87</v>
      </c>
      <c r="BK410" s="199">
        <f>ROUND(I410*H410,2)</f>
        <v>0</v>
      </c>
      <c r="BL410" s="15" t="s">
        <v>372</v>
      </c>
      <c r="BM410" s="198" t="s">
        <v>6230</v>
      </c>
    </row>
    <row r="411" s="12" customFormat="1" ht="22.8" customHeight="1">
      <c r="A411" s="12"/>
      <c r="B411" s="172"/>
      <c r="C411" s="12"/>
      <c r="D411" s="173" t="s">
        <v>74</v>
      </c>
      <c r="E411" s="183" t="s">
        <v>654</v>
      </c>
      <c r="F411" s="183" t="s">
        <v>3440</v>
      </c>
      <c r="G411" s="12"/>
      <c r="H411" s="12"/>
      <c r="I411" s="175"/>
      <c r="J411" s="184">
        <f>BK411</f>
        <v>0</v>
      </c>
      <c r="K411" s="12"/>
      <c r="L411" s="172"/>
      <c r="M411" s="177"/>
      <c r="N411" s="178"/>
      <c r="O411" s="178"/>
      <c r="P411" s="179">
        <f>SUM(P412:P417)</f>
        <v>0</v>
      </c>
      <c r="Q411" s="178"/>
      <c r="R411" s="179">
        <f>SUM(R412:R417)</f>
        <v>0.51645992460000001</v>
      </c>
      <c r="S411" s="178"/>
      <c r="T411" s="180">
        <f>SUM(T412:T417)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73" t="s">
        <v>87</v>
      </c>
      <c r="AT411" s="181" t="s">
        <v>74</v>
      </c>
      <c r="AU411" s="181" t="s">
        <v>82</v>
      </c>
      <c r="AY411" s="173" t="s">
        <v>317</v>
      </c>
      <c r="BK411" s="182">
        <f>SUM(BK412:BK417)</f>
        <v>0</v>
      </c>
    </row>
    <row r="412" s="2" customFormat="1" ht="24.15" customHeight="1">
      <c r="A412" s="34"/>
      <c r="B412" s="185"/>
      <c r="C412" s="186" t="s">
        <v>6231</v>
      </c>
      <c r="D412" s="186" t="s">
        <v>319</v>
      </c>
      <c r="E412" s="187" t="s">
        <v>4690</v>
      </c>
      <c r="F412" s="188" t="s">
        <v>4691</v>
      </c>
      <c r="G412" s="189" t="s">
        <v>375</v>
      </c>
      <c r="H412" s="190">
        <v>6.7649999999999997</v>
      </c>
      <c r="I412" s="191"/>
      <c r="J412" s="192">
        <f>ROUND(I412*H412,2)</f>
        <v>0</v>
      </c>
      <c r="K412" s="193"/>
      <c r="L412" s="35"/>
      <c r="M412" s="194" t="s">
        <v>1</v>
      </c>
      <c r="N412" s="195" t="s">
        <v>41</v>
      </c>
      <c r="O412" s="78"/>
      <c r="P412" s="196">
        <f>O412*H412</f>
        <v>0</v>
      </c>
      <c r="Q412" s="196">
        <v>0.00016184000000000001</v>
      </c>
      <c r="R412" s="196">
        <f>Q412*H412</f>
        <v>0.0010948475999999999</v>
      </c>
      <c r="S412" s="196">
        <v>0</v>
      </c>
      <c r="T412" s="197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98" t="s">
        <v>372</v>
      </c>
      <c r="AT412" s="198" t="s">
        <v>319</v>
      </c>
      <c r="AU412" s="198" t="s">
        <v>87</v>
      </c>
      <c r="AY412" s="15" t="s">
        <v>317</v>
      </c>
      <c r="BE412" s="199">
        <f>IF(N412="základná",J412,0)</f>
        <v>0</v>
      </c>
      <c r="BF412" s="199">
        <f>IF(N412="znížená",J412,0)</f>
        <v>0</v>
      </c>
      <c r="BG412" s="199">
        <f>IF(N412="zákl. prenesená",J412,0)</f>
        <v>0</v>
      </c>
      <c r="BH412" s="199">
        <f>IF(N412="zníž. prenesená",J412,0)</f>
        <v>0</v>
      </c>
      <c r="BI412" s="199">
        <f>IF(N412="nulová",J412,0)</f>
        <v>0</v>
      </c>
      <c r="BJ412" s="15" t="s">
        <v>87</v>
      </c>
      <c r="BK412" s="199">
        <f>ROUND(I412*H412,2)</f>
        <v>0</v>
      </c>
      <c r="BL412" s="15" t="s">
        <v>372</v>
      </c>
      <c r="BM412" s="198" t="s">
        <v>6232</v>
      </c>
    </row>
    <row r="413" s="2" customFormat="1" ht="24.15" customHeight="1">
      <c r="A413" s="34"/>
      <c r="B413" s="185"/>
      <c r="C413" s="186" t="s">
        <v>6233</v>
      </c>
      <c r="D413" s="186" t="s">
        <v>319</v>
      </c>
      <c r="E413" s="187" t="s">
        <v>4693</v>
      </c>
      <c r="F413" s="188" t="s">
        <v>4694</v>
      </c>
      <c r="G413" s="189" t="s">
        <v>375</v>
      </c>
      <c r="H413" s="190">
        <v>6.7649999999999997</v>
      </c>
      <c r="I413" s="191"/>
      <c r="J413" s="192">
        <f>ROUND(I413*H413,2)</f>
        <v>0</v>
      </c>
      <c r="K413" s="193"/>
      <c r="L413" s="35"/>
      <c r="M413" s="194" t="s">
        <v>1</v>
      </c>
      <c r="N413" s="195" t="s">
        <v>41</v>
      </c>
      <c r="O413" s="78"/>
      <c r="P413" s="196">
        <f>O413*H413</f>
        <v>0</v>
      </c>
      <c r="Q413" s="196">
        <v>8.0000000000000007E-05</v>
      </c>
      <c r="R413" s="196">
        <f>Q413*H413</f>
        <v>0.00054120000000000004</v>
      </c>
      <c r="S413" s="196">
        <v>0</v>
      </c>
      <c r="T413" s="197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8" t="s">
        <v>372</v>
      </c>
      <c r="AT413" s="198" t="s">
        <v>319</v>
      </c>
      <c r="AU413" s="198" t="s">
        <v>87</v>
      </c>
      <c r="AY413" s="15" t="s">
        <v>317</v>
      </c>
      <c r="BE413" s="199">
        <f>IF(N413="základná",J413,0)</f>
        <v>0</v>
      </c>
      <c r="BF413" s="199">
        <f>IF(N413="znížená",J413,0)</f>
        <v>0</v>
      </c>
      <c r="BG413" s="199">
        <f>IF(N413="zákl. prenesená",J413,0)</f>
        <v>0</v>
      </c>
      <c r="BH413" s="199">
        <f>IF(N413="zníž. prenesená",J413,0)</f>
        <v>0</v>
      </c>
      <c r="BI413" s="199">
        <f>IF(N413="nulová",J413,0)</f>
        <v>0</v>
      </c>
      <c r="BJ413" s="15" t="s">
        <v>87</v>
      </c>
      <c r="BK413" s="199">
        <f>ROUND(I413*H413,2)</f>
        <v>0</v>
      </c>
      <c r="BL413" s="15" t="s">
        <v>372</v>
      </c>
      <c r="BM413" s="198" t="s">
        <v>6234</v>
      </c>
    </row>
    <row r="414" s="2" customFormat="1" ht="24.15" customHeight="1">
      <c r="A414" s="34"/>
      <c r="B414" s="185"/>
      <c r="C414" s="186" t="s">
        <v>6235</v>
      </c>
      <c r="D414" s="186" t="s">
        <v>319</v>
      </c>
      <c r="E414" s="187" t="s">
        <v>4696</v>
      </c>
      <c r="F414" s="188" t="s">
        <v>4697</v>
      </c>
      <c r="G414" s="189" t="s">
        <v>375</v>
      </c>
      <c r="H414" s="190">
        <v>416.01799999999997</v>
      </c>
      <c r="I414" s="191"/>
      <c r="J414" s="192">
        <f>ROUND(I414*H414,2)</f>
        <v>0</v>
      </c>
      <c r="K414" s="193"/>
      <c r="L414" s="35"/>
      <c r="M414" s="194" t="s">
        <v>1</v>
      </c>
      <c r="N414" s="195" t="s">
        <v>41</v>
      </c>
      <c r="O414" s="78"/>
      <c r="P414" s="196">
        <f>O414*H414</f>
        <v>0</v>
      </c>
      <c r="Q414" s="196">
        <v>0.00029999999999999997</v>
      </c>
      <c r="R414" s="196">
        <f>Q414*H414</f>
        <v>0.12480539999999998</v>
      </c>
      <c r="S414" s="196">
        <v>0</v>
      </c>
      <c r="T414" s="197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8" t="s">
        <v>372</v>
      </c>
      <c r="AT414" s="198" t="s">
        <v>319</v>
      </c>
      <c r="AU414" s="198" t="s">
        <v>87</v>
      </c>
      <c r="AY414" s="15" t="s">
        <v>317</v>
      </c>
      <c r="BE414" s="199">
        <f>IF(N414="základná",J414,0)</f>
        <v>0</v>
      </c>
      <c r="BF414" s="199">
        <f>IF(N414="znížená",J414,0)</f>
        <v>0</v>
      </c>
      <c r="BG414" s="199">
        <f>IF(N414="zákl. prenesená",J414,0)</f>
        <v>0</v>
      </c>
      <c r="BH414" s="199">
        <f>IF(N414="zníž. prenesená",J414,0)</f>
        <v>0</v>
      </c>
      <c r="BI414" s="199">
        <f>IF(N414="nulová",J414,0)</f>
        <v>0</v>
      </c>
      <c r="BJ414" s="15" t="s">
        <v>87</v>
      </c>
      <c r="BK414" s="199">
        <f>ROUND(I414*H414,2)</f>
        <v>0</v>
      </c>
      <c r="BL414" s="15" t="s">
        <v>372</v>
      </c>
      <c r="BM414" s="198" t="s">
        <v>6236</v>
      </c>
    </row>
    <row r="415" s="2" customFormat="1" ht="24.15" customHeight="1">
      <c r="A415" s="34"/>
      <c r="B415" s="185"/>
      <c r="C415" s="186" t="s">
        <v>6237</v>
      </c>
      <c r="D415" s="186" t="s">
        <v>319</v>
      </c>
      <c r="E415" s="187" t="s">
        <v>4700</v>
      </c>
      <c r="F415" s="188" t="s">
        <v>4701</v>
      </c>
      <c r="G415" s="189" t="s">
        <v>375</v>
      </c>
      <c r="H415" s="190">
        <v>416.01799999999997</v>
      </c>
      <c r="I415" s="191"/>
      <c r="J415" s="192">
        <f>ROUND(I415*H415,2)</f>
        <v>0</v>
      </c>
      <c r="K415" s="193"/>
      <c r="L415" s="35"/>
      <c r="M415" s="194" t="s">
        <v>1</v>
      </c>
      <c r="N415" s="195" t="s">
        <v>41</v>
      </c>
      <c r="O415" s="78"/>
      <c r="P415" s="196">
        <f>O415*H415</f>
        <v>0</v>
      </c>
      <c r="Q415" s="196">
        <v>0.0002265</v>
      </c>
      <c r="R415" s="196">
        <f>Q415*H415</f>
        <v>0.094228076999999993</v>
      </c>
      <c r="S415" s="196">
        <v>0</v>
      </c>
      <c r="T415" s="197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8" t="s">
        <v>372</v>
      </c>
      <c r="AT415" s="198" t="s">
        <v>319</v>
      </c>
      <c r="AU415" s="198" t="s">
        <v>87</v>
      </c>
      <c r="AY415" s="15" t="s">
        <v>317</v>
      </c>
      <c r="BE415" s="199">
        <f>IF(N415="základná",J415,0)</f>
        <v>0</v>
      </c>
      <c r="BF415" s="199">
        <f>IF(N415="znížená",J415,0)</f>
        <v>0</v>
      </c>
      <c r="BG415" s="199">
        <f>IF(N415="zákl. prenesená",J415,0)</f>
        <v>0</v>
      </c>
      <c r="BH415" s="199">
        <f>IF(N415="zníž. prenesená",J415,0)</f>
        <v>0</v>
      </c>
      <c r="BI415" s="199">
        <f>IF(N415="nulová",J415,0)</f>
        <v>0</v>
      </c>
      <c r="BJ415" s="15" t="s">
        <v>87</v>
      </c>
      <c r="BK415" s="199">
        <f>ROUND(I415*H415,2)</f>
        <v>0</v>
      </c>
      <c r="BL415" s="15" t="s">
        <v>372</v>
      </c>
      <c r="BM415" s="198" t="s">
        <v>6238</v>
      </c>
    </row>
    <row r="416" s="2" customFormat="1" ht="24.15" customHeight="1">
      <c r="A416" s="34"/>
      <c r="B416" s="185"/>
      <c r="C416" s="186" t="s">
        <v>6239</v>
      </c>
      <c r="D416" s="186" t="s">
        <v>319</v>
      </c>
      <c r="E416" s="187" t="s">
        <v>5605</v>
      </c>
      <c r="F416" s="188" t="s">
        <v>5606</v>
      </c>
      <c r="G416" s="189" t="s">
        <v>375</v>
      </c>
      <c r="H416" s="190">
        <v>286.54500000000002</v>
      </c>
      <c r="I416" s="191"/>
      <c r="J416" s="192">
        <f>ROUND(I416*H416,2)</f>
        <v>0</v>
      </c>
      <c r="K416" s="193"/>
      <c r="L416" s="35"/>
      <c r="M416" s="194" t="s">
        <v>1</v>
      </c>
      <c r="N416" s="195" t="s">
        <v>41</v>
      </c>
      <c r="O416" s="78"/>
      <c r="P416" s="196">
        <f>O416*H416</f>
        <v>0</v>
      </c>
      <c r="Q416" s="196">
        <v>0.00040000000000000002</v>
      </c>
      <c r="R416" s="196">
        <f>Q416*H416</f>
        <v>0.11461800000000001</v>
      </c>
      <c r="S416" s="196">
        <v>0</v>
      </c>
      <c r="T416" s="197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8" t="s">
        <v>372</v>
      </c>
      <c r="AT416" s="198" t="s">
        <v>319</v>
      </c>
      <c r="AU416" s="198" t="s">
        <v>87</v>
      </c>
      <c r="AY416" s="15" t="s">
        <v>317</v>
      </c>
      <c r="BE416" s="199">
        <f>IF(N416="základná",J416,0)</f>
        <v>0</v>
      </c>
      <c r="BF416" s="199">
        <f>IF(N416="znížená",J416,0)</f>
        <v>0</v>
      </c>
      <c r="BG416" s="199">
        <f>IF(N416="zákl. prenesená",J416,0)</f>
        <v>0</v>
      </c>
      <c r="BH416" s="199">
        <f>IF(N416="zníž. prenesená",J416,0)</f>
        <v>0</v>
      </c>
      <c r="BI416" s="199">
        <f>IF(N416="nulová",J416,0)</f>
        <v>0</v>
      </c>
      <c r="BJ416" s="15" t="s">
        <v>87</v>
      </c>
      <c r="BK416" s="199">
        <f>ROUND(I416*H416,2)</f>
        <v>0</v>
      </c>
      <c r="BL416" s="15" t="s">
        <v>372</v>
      </c>
      <c r="BM416" s="198" t="s">
        <v>6240</v>
      </c>
    </row>
    <row r="417" s="2" customFormat="1" ht="24.15" customHeight="1">
      <c r="A417" s="34"/>
      <c r="B417" s="185"/>
      <c r="C417" s="186" t="s">
        <v>6241</v>
      </c>
      <c r="D417" s="186" t="s">
        <v>319</v>
      </c>
      <c r="E417" s="187" t="s">
        <v>4712</v>
      </c>
      <c r="F417" s="188" t="s">
        <v>4713</v>
      </c>
      <c r="G417" s="189" t="s">
        <v>375</v>
      </c>
      <c r="H417" s="190">
        <v>452.93099999999998</v>
      </c>
      <c r="I417" s="191"/>
      <c r="J417" s="192">
        <f>ROUND(I417*H417,2)</f>
        <v>0</v>
      </c>
      <c r="K417" s="193"/>
      <c r="L417" s="35"/>
      <c r="M417" s="194" t="s">
        <v>1</v>
      </c>
      <c r="N417" s="195" t="s">
        <v>41</v>
      </c>
      <c r="O417" s="78"/>
      <c r="P417" s="196">
        <f>O417*H417</f>
        <v>0</v>
      </c>
      <c r="Q417" s="196">
        <v>0.00040000000000000002</v>
      </c>
      <c r="R417" s="196">
        <f>Q417*H417</f>
        <v>0.18117240000000001</v>
      </c>
      <c r="S417" s="196">
        <v>0</v>
      </c>
      <c r="T417" s="197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98" t="s">
        <v>372</v>
      </c>
      <c r="AT417" s="198" t="s">
        <v>319</v>
      </c>
      <c r="AU417" s="198" t="s">
        <v>87</v>
      </c>
      <c r="AY417" s="15" t="s">
        <v>317</v>
      </c>
      <c r="BE417" s="199">
        <f>IF(N417="základná",J417,0)</f>
        <v>0</v>
      </c>
      <c r="BF417" s="199">
        <f>IF(N417="znížená",J417,0)</f>
        <v>0</v>
      </c>
      <c r="BG417" s="199">
        <f>IF(N417="zákl. prenesená",J417,0)</f>
        <v>0</v>
      </c>
      <c r="BH417" s="199">
        <f>IF(N417="zníž. prenesená",J417,0)</f>
        <v>0</v>
      </c>
      <c r="BI417" s="199">
        <f>IF(N417="nulová",J417,0)</f>
        <v>0</v>
      </c>
      <c r="BJ417" s="15" t="s">
        <v>87</v>
      </c>
      <c r="BK417" s="199">
        <f>ROUND(I417*H417,2)</f>
        <v>0</v>
      </c>
      <c r="BL417" s="15" t="s">
        <v>372</v>
      </c>
      <c r="BM417" s="198" t="s">
        <v>6242</v>
      </c>
    </row>
    <row r="418" s="12" customFormat="1" ht="22.8" customHeight="1">
      <c r="A418" s="12"/>
      <c r="B418" s="172"/>
      <c r="C418" s="12"/>
      <c r="D418" s="173" t="s">
        <v>74</v>
      </c>
      <c r="E418" s="183" t="s">
        <v>1390</v>
      </c>
      <c r="F418" s="183" t="s">
        <v>4715</v>
      </c>
      <c r="G418" s="12"/>
      <c r="H418" s="12"/>
      <c r="I418" s="175"/>
      <c r="J418" s="184">
        <f>BK418</f>
        <v>0</v>
      </c>
      <c r="K418" s="12"/>
      <c r="L418" s="172"/>
      <c r="M418" s="177"/>
      <c r="N418" s="178"/>
      <c r="O418" s="178"/>
      <c r="P418" s="179">
        <f>SUM(P419:P421)</f>
        <v>0</v>
      </c>
      <c r="Q418" s="178"/>
      <c r="R418" s="179">
        <f>SUM(R419:R421)</f>
        <v>0.15067187999999998</v>
      </c>
      <c r="S418" s="178"/>
      <c r="T418" s="180">
        <f>SUM(T419:T421)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173" t="s">
        <v>87</v>
      </c>
      <c r="AT418" s="181" t="s">
        <v>74</v>
      </c>
      <c r="AU418" s="181" t="s">
        <v>82</v>
      </c>
      <c r="AY418" s="173" t="s">
        <v>317</v>
      </c>
      <c r="BK418" s="182">
        <f>SUM(BK419:BK421)</f>
        <v>0</v>
      </c>
    </row>
    <row r="419" s="2" customFormat="1" ht="24.15" customHeight="1">
      <c r="A419" s="34"/>
      <c r="B419" s="185"/>
      <c r="C419" s="186" t="s">
        <v>6243</v>
      </c>
      <c r="D419" s="186" t="s">
        <v>319</v>
      </c>
      <c r="E419" s="187" t="s">
        <v>3447</v>
      </c>
      <c r="F419" s="188" t="s">
        <v>3448</v>
      </c>
      <c r="G419" s="189" t="s">
        <v>375</v>
      </c>
      <c r="H419" s="190">
        <v>739.476</v>
      </c>
      <c r="I419" s="191"/>
      <c r="J419" s="192">
        <f>ROUND(I419*H419,2)</f>
        <v>0</v>
      </c>
      <c r="K419" s="193"/>
      <c r="L419" s="35"/>
      <c r="M419" s="194" t="s">
        <v>1</v>
      </c>
      <c r="N419" s="195" t="s">
        <v>41</v>
      </c>
      <c r="O419" s="78"/>
      <c r="P419" s="196">
        <f>O419*H419</f>
        <v>0</v>
      </c>
      <c r="Q419" s="196">
        <v>0.00012999999999999999</v>
      </c>
      <c r="R419" s="196">
        <f>Q419*H419</f>
        <v>0.096131879999999989</v>
      </c>
      <c r="S419" s="196">
        <v>0</v>
      </c>
      <c r="T419" s="197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8" t="s">
        <v>372</v>
      </c>
      <c r="AT419" s="198" t="s">
        <v>319</v>
      </c>
      <c r="AU419" s="198" t="s">
        <v>87</v>
      </c>
      <c r="AY419" s="15" t="s">
        <v>317</v>
      </c>
      <c r="BE419" s="199">
        <f>IF(N419="základná",J419,0)</f>
        <v>0</v>
      </c>
      <c r="BF419" s="199">
        <f>IF(N419="znížená",J419,0)</f>
        <v>0</v>
      </c>
      <c r="BG419" s="199">
        <f>IF(N419="zákl. prenesená",J419,0)</f>
        <v>0</v>
      </c>
      <c r="BH419" s="199">
        <f>IF(N419="zníž. prenesená",J419,0)</f>
        <v>0</v>
      </c>
      <c r="BI419" s="199">
        <f>IF(N419="nulová",J419,0)</f>
        <v>0</v>
      </c>
      <c r="BJ419" s="15" t="s">
        <v>87</v>
      </c>
      <c r="BK419" s="199">
        <f>ROUND(I419*H419,2)</f>
        <v>0</v>
      </c>
      <c r="BL419" s="15" t="s">
        <v>372</v>
      </c>
      <c r="BM419" s="198" t="s">
        <v>6244</v>
      </c>
    </row>
    <row r="420" s="2" customFormat="1" ht="24.15" customHeight="1">
      <c r="A420" s="34"/>
      <c r="B420" s="185"/>
      <c r="C420" s="186" t="s">
        <v>6245</v>
      </c>
      <c r="D420" s="186" t="s">
        <v>319</v>
      </c>
      <c r="E420" s="187" t="s">
        <v>3451</v>
      </c>
      <c r="F420" s="188" t="s">
        <v>3452</v>
      </c>
      <c r="G420" s="189" t="s">
        <v>375</v>
      </c>
      <c r="H420" s="190">
        <v>452.93099999999998</v>
      </c>
      <c r="I420" s="191"/>
      <c r="J420" s="192">
        <f>ROUND(I420*H420,2)</f>
        <v>0</v>
      </c>
      <c r="K420" s="193"/>
      <c r="L420" s="35"/>
      <c r="M420" s="194" t="s">
        <v>1</v>
      </c>
      <c r="N420" s="195" t="s">
        <v>41</v>
      </c>
      <c r="O420" s="78"/>
      <c r="P420" s="196">
        <f>O420*H420</f>
        <v>0</v>
      </c>
      <c r="Q420" s="196">
        <v>0</v>
      </c>
      <c r="R420" s="196">
        <f>Q420*H420</f>
        <v>0</v>
      </c>
      <c r="S420" s="196">
        <v>0</v>
      </c>
      <c r="T420" s="197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8" t="s">
        <v>372</v>
      </c>
      <c r="AT420" s="198" t="s">
        <v>319</v>
      </c>
      <c r="AU420" s="198" t="s">
        <v>87</v>
      </c>
      <c r="AY420" s="15" t="s">
        <v>317</v>
      </c>
      <c r="BE420" s="199">
        <f>IF(N420="základná",J420,0)</f>
        <v>0</v>
      </c>
      <c r="BF420" s="199">
        <f>IF(N420="znížená",J420,0)</f>
        <v>0</v>
      </c>
      <c r="BG420" s="199">
        <f>IF(N420="zákl. prenesená",J420,0)</f>
        <v>0</v>
      </c>
      <c r="BH420" s="199">
        <f>IF(N420="zníž. prenesená",J420,0)</f>
        <v>0</v>
      </c>
      <c r="BI420" s="199">
        <f>IF(N420="nulová",J420,0)</f>
        <v>0</v>
      </c>
      <c r="BJ420" s="15" t="s">
        <v>87</v>
      </c>
      <c r="BK420" s="199">
        <f>ROUND(I420*H420,2)</f>
        <v>0</v>
      </c>
      <c r="BL420" s="15" t="s">
        <v>372</v>
      </c>
      <c r="BM420" s="198" t="s">
        <v>6246</v>
      </c>
    </row>
    <row r="421" s="2" customFormat="1" ht="24.15" customHeight="1">
      <c r="A421" s="34"/>
      <c r="B421" s="185"/>
      <c r="C421" s="186" t="s">
        <v>6247</v>
      </c>
      <c r="D421" s="186" t="s">
        <v>319</v>
      </c>
      <c r="E421" s="187" t="s">
        <v>4725</v>
      </c>
      <c r="F421" s="188" t="s">
        <v>4726</v>
      </c>
      <c r="G421" s="189" t="s">
        <v>375</v>
      </c>
      <c r="H421" s="190">
        <v>272.69999999999999</v>
      </c>
      <c r="I421" s="191"/>
      <c r="J421" s="192">
        <f>ROUND(I421*H421,2)</f>
        <v>0</v>
      </c>
      <c r="K421" s="193"/>
      <c r="L421" s="35"/>
      <c r="M421" s="194" t="s">
        <v>1</v>
      </c>
      <c r="N421" s="195" t="s">
        <v>41</v>
      </c>
      <c r="O421" s="78"/>
      <c r="P421" s="196">
        <f>O421*H421</f>
        <v>0</v>
      </c>
      <c r="Q421" s="196">
        <v>0.00020000000000000001</v>
      </c>
      <c r="R421" s="196">
        <f>Q421*H421</f>
        <v>0.054539999999999998</v>
      </c>
      <c r="S421" s="196">
        <v>0</v>
      </c>
      <c r="T421" s="197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8" t="s">
        <v>372</v>
      </c>
      <c r="AT421" s="198" t="s">
        <v>319</v>
      </c>
      <c r="AU421" s="198" t="s">
        <v>87</v>
      </c>
      <c r="AY421" s="15" t="s">
        <v>317</v>
      </c>
      <c r="BE421" s="199">
        <f>IF(N421="základná",J421,0)</f>
        <v>0</v>
      </c>
      <c r="BF421" s="199">
        <f>IF(N421="znížená",J421,0)</f>
        <v>0</v>
      </c>
      <c r="BG421" s="199">
        <f>IF(N421="zákl. prenesená",J421,0)</f>
        <v>0</v>
      </c>
      <c r="BH421" s="199">
        <f>IF(N421="zníž. prenesená",J421,0)</f>
        <v>0</v>
      </c>
      <c r="BI421" s="199">
        <f>IF(N421="nulová",J421,0)</f>
        <v>0</v>
      </c>
      <c r="BJ421" s="15" t="s">
        <v>87</v>
      </c>
      <c r="BK421" s="199">
        <f>ROUND(I421*H421,2)</f>
        <v>0</v>
      </c>
      <c r="BL421" s="15" t="s">
        <v>372</v>
      </c>
      <c r="BM421" s="198" t="s">
        <v>6248</v>
      </c>
    </row>
    <row r="422" s="12" customFormat="1" ht="25.92" customHeight="1">
      <c r="A422" s="12"/>
      <c r="B422" s="172"/>
      <c r="C422" s="12"/>
      <c r="D422" s="173" t="s">
        <v>74</v>
      </c>
      <c r="E422" s="174" t="s">
        <v>889</v>
      </c>
      <c r="F422" s="174" t="s">
        <v>890</v>
      </c>
      <c r="G422" s="12"/>
      <c r="H422" s="12"/>
      <c r="I422" s="175"/>
      <c r="J422" s="176">
        <f>BK422</f>
        <v>0</v>
      </c>
      <c r="K422" s="12"/>
      <c r="L422" s="172"/>
      <c r="M422" s="177"/>
      <c r="N422" s="178"/>
      <c r="O422" s="178"/>
      <c r="P422" s="179">
        <f>SUM(P423:P459)</f>
        <v>0</v>
      </c>
      <c r="Q422" s="178"/>
      <c r="R422" s="179">
        <f>SUM(R423:R459)</f>
        <v>0</v>
      </c>
      <c r="S422" s="178"/>
      <c r="T422" s="180">
        <f>SUM(T423:T459)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173" t="s">
        <v>259</v>
      </c>
      <c r="AT422" s="181" t="s">
        <v>74</v>
      </c>
      <c r="AU422" s="181" t="s">
        <v>75</v>
      </c>
      <c r="AY422" s="173" t="s">
        <v>317</v>
      </c>
      <c r="BK422" s="182">
        <f>SUM(BK423:BK459)</f>
        <v>0</v>
      </c>
    </row>
    <row r="423" s="2" customFormat="1" ht="16.5" customHeight="1">
      <c r="A423" s="34"/>
      <c r="B423" s="185"/>
      <c r="C423" s="186" t="s">
        <v>6249</v>
      </c>
      <c r="D423" s="186" t="s">
        <v>319</v>
      </c>
      <c r="E423" s="187" t="s">
        <v>892</v>
      </c>
      <c r="F423" s="188" t="s">
        <v>893</v>
      </c>
      <c r="G423" s="189" t="s">
        <v>433</v>
      </c>
      <c r="H423" s="190">
        <v>2</v>
      </c>
      <c r="I423" s="191"/>
      <c r="J423" s="192">
        <f>ROUND(I423*H423,2)</f>
        <v>0</v>
      </c>
      <c r="K423" s="193"/>
      <c r="L423" s="35"/>
      <c r="M423" s="194" t="s">
        <v>1</v>
      </c>
      <c r="N423" s="195" t="s">
        <v>41</v>
      </c>
      <c r="O423" s="78"/>
      <c r="P423" s="196">
        <f>O423*H423</f>
        <v>0</v>
      </c>
      <c r="Q423" s="196">
        <v>0</v>
      </c>
      <c r="R423" s="196">
        <f>Q423*H423</f>
        <v>0</v>
      </c>
      <c r="S423" s="196">
        <v>0</v>
      </c>
      <c r="T423" s="197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8" t="s">
        <v>894</v>
      </c>
      <c r="AT423" s="198" t="s">
        <v>319</v>
      </c>
      <c r="AU423" s="198" t="s">
        <v>82</v>
      </c>
      <c r="AY423" s="15" t="s">
        <v>317</v>
      </c>
      <c r="BE423" s="199">
        <f>IF(N423="základná",J423,0)</f>
        <v>0</v>
      </c>
      <c r="BF423" s="199">
        <f>IF(N423="znížená",J423,0)</f>
        <v>0</v>
      </c>
      <c r="BG423" s="199">
        <f>IF(N423="zákl. prenesená",J423,0)</f>
        <v>0</v>
      </c>
      <c r="BH423" s="199">
        <f>IF(N423="zníž. prenesená",J423,0)</f>
        <v>0</v>
      </c>
      <c r="BI423" s="199">
        <f>IF(N423="nulová",J423,0)</f>
        <v>0</v>
      </c>
      <c r="BJ423" s="15" t="s">
        <v>87</v>
      </c>
      <c r="BK423" s="199">
        <f>ROUND(I423*H423,2)</f>
        <v>0</v>
      </c>
      <c r="BL423" s="15" t="s">
        <v>894</v>
      </c>
      <c r="BM423" s="198" t="s">
        <v>6250</v>
      </c>
    </row>
    <row r="424" s="2" customFormat="1" ht="16.5" customHeight="1">
      <c r="A424" s="34"/>
      <c r="B424" s="185"/>
      <c r="C424" s="186" t="s">
        <v>6251</v>
      </c>
      <c r="D424" s="186" t="s">
        <v>319</v>
      </c>
      <c r="E424" s="187" t="s">
        <v>442</v>
      </c>
      <c r="F424" s="188" t="s">
        <v>6252</v>
      </c>
      <c r="G424" s="189" t="s">
        <v>4649</v>
      </c>
      <c r="H424" s="190">
        <v>5</v>
      </c>
      <c r="I424" s="191"/>
      <c r="J424" s="192">
        <f>ROUND(I424*H424,2)</f>
        <v>0</v>
      </c>
      <c r="K424" s="193"/>
      <c r="L424" s="35"/>
      <c r="M424" s="194" t="s">
        <v>1</v>
      </c>
      <c r="N424" s="195" t="s">
        <v>41</v>
      </c>
      <c r="O424" s="78"/>
      <c r="P424" s="196">
        <f>O424*H424</f>
        <v>0</v>
      </c>
      <c r="Q424" s="196">
        <v>0</v>
      </c>
      <c r="R424" s="196">
        <f>Q424*H424</f>
        <v>0</v>
      </c>
      <c r="S424" s="196">
        <v>0</v>
      </c>
      <c r="T424" s="197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8" t="s">
        <v>259</v>
      </c>
      <c r="AT424" s="198" t="s">
        <v>319</v>
      </c>
      <c r="AU424" s="198" t="s">
        <v>82</v>
      </c>
      <c r="AY424" s="15" t="s">
        <v>317</v>
      </c>
      <c r="BE424" s="199">
        <f>IF(N424="základná",J424,0)</f>
        <v>0</v>
      </c>
      <c r="BF424" s="199">
        <f>IF(N424="znížená",J424,0)</f>
        <v>0</v>
      </c>
      <c r="BG424" s="199">
        <f>IF(N424="zákl. prenesená",J424,0)</f>
        <v>0</v>
      </c>
      <c r="BH424" s="199">
        <f>IF(N424="zníž. prenesená",J424,0)</f>
        <v>0</v>
      </c>
      <c r="BI424" s="199">
        <f>IF(N424="nulová",J424,0)</f>
        <v>0</v>
      </c>
      <c r="BJ424" s="15" t="s">
        <v>87</v>
      </c>
      <c r="BK424" s="199">
        <f>ROUND(I424*H424,2)</f>
        <v>0</v>
      </c>
      <c r="BL424" s="15" t="s">
        <v>259</v>
      </c>
      <c r="BM424" s="198" t="s">
        <v>6253</v>
      </c>
    </row>
    <row r="425" s="2" customFormat="1">
      <c r="A425" s="34"/>
      <c r="B425" s="35"/>
      <c r="C425" s="34"/>
      <c r="D425" s="216" t="s">
        <v>484</v>
      </c>
      <c r="E425" s="34"/>
      <c r="F425" s="217" t="s">
        <v>6254</v>
      </c>
      <c r="G425" s="34"/>
      <c r="H425" s="34"/>
      <c r="I425" s="218"/>
      <c r="J425" s="34"/>
      <c r="K425" s="34"/>
      <c r="L425" s="35"/>
      <c r="M425" s="219"/>
      <c r="N425" s="220"/>
      <c r="O425" s="78"/>
      <c r="P425" s="78"/>
      <c r="Q425" s="78"/>
      <c r="R425" s="78"/>
      <c r="S425" s="78"/>
      <c r="T425" s="79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T425" s="15" t="s">
        <v>484</v>
      </c>
      <c r="AU425" s="15" t="s">
        <v>82</v>
      </c>
    </row>
    <row r="426" s="2" customFormat="1" ht="16.5" customHeight="1">
      <c r="A426" s="34"/>
      <c r="B426" s="185"/>
      <c r="C426" s="186" t="s">
        <v>6255</v>
      </c>
      <c r="D426" s="186" t="s">
        <v>319</v>
      </c>
      <c r="E426" s="187" t="s">
        <v>6256</v>
      </c>
      <c r="F426" s="188" t="s">
        <v>6257</v>
      </c>
      <c r="G426" s="189" t="s">
        <v>4649</v>
      </c>
      <c r="H426" s="190">
        <v>30</v>
      </c>
      <c r="I426" s="191"/>
      <c r="J426" s="192">
        <f>ROUND(I426*H426,2)</f>
        <v>0</v>
      </c>
      <c r="K426" s="193"/>
      <c r="L426" s="35"/>
      <c r="M426" s="194" t="s">
        <v>1</v>
      </c>
      <c r="N426" s="195" t="s">
        <v>41</v>
      </c>
      <c r="O426" s="78"/>
      <c r="P426" s="196">
        <f>O426*H426</f>
        <v>0</v>
      </c>
      <c r="Q426" s="196">
        <v>0</v>
      </c>
      <c r="R426" s="196">
        <f>Q426*H426</f>
        <v>0</v>
      </c>
      <c r="S426" s="196">
        <v>0</v>
      </c>
      <c r="T426" s="197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8" t="s">
        <v>259</v>
      </c>
      <c r="AT426" s="198" t="s">
        <v>319</v>
      </c>
      <c r="AU426" s="198" t="s">
        <v>82</v>
      </c>
      <c r="AY426" s="15" t="s">
        <v>317</v>
      </c>
      <c r="BE426" s="199">
        <f>IF(N426="základná",J426,0)</f>
        <v>0</v>
      </c>
      <c r="BF426" s="199">
        <f>IF(N426="znížená",J426,0)</f>
        <v>0</v>
      </c>
      <c r="BG426" s="199">
        <f>IF(N426="zákl. prenesená",J426,0)</f>
        <v>0</v>
      </c>
      <c r="BH426" s="199">
        <f>IF(N426="zníž. prenesená",J426,0)</f>
        <v>0</v>
      </c>
      <c r="BI426" s="199">
        <f>IF(N426="nulová",J426,0)</f>
        <v>0</v>
      </c>
      <c r="BJ426" s="15" t="s">
        <v>87</v>
      </c>
      <c r="BK426" s="199">
        <f>ROUND(I426*H426,2)</f>
        <v>0</v>
      </c>
      <c r="BL426" s="15" t="s">
        <v>259</v>
      </c>
      <c r="BM426" s="198" t="s">
        <v>6258</v>
      </c>
    </row>
    <row r="427" s="2" customFormat="1">
      <c r="A427" s="34"/>
      <c r="B427" s="35"/>
      <c r="C427" s="34"/>
      <c r="D427" s="216" t="s">
        <v>484</v>
      </c>
      <c r="E427" s="34"/>
      <c r="F427" s="217" t="s">
        <v>6259</v>
      </c>
      <c r="G427" s="34"/>
      <c r="H427" s="34"/>
      <c r="I427" s="218"/>
      <c r="J427" s="34"/>
      <c r="K427" s="34"/>
      <c r="L427" s="35"/>
      <c r="M427" s="219"/>
      <c r="N427" s="220"/>
      <c r="O427" s="78"/>
      <c r="P427" s="78"/>
      <c r="Q427" s="78"/>
      <c r="R427" s="78"/>
      <c r="S427" s="78"/>
      <c r="T427" s="79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T427" s="15" t="s">
        <v>484</v>
      </c>
      <c r="AU427" s="15" t="s">
        <v>82</v>
      </c>
    </row>
    <row r="428" s="2" customFormat="1" ht="24.9" customHeight="1">
      <c r="A428" s="34"/>
      <c r="B428" s="185"/>
      <c r="C428" s="186" t="s">
        <v>6260</v>
      </c>
      <c r="D428" s="186" t="s">
        <v>319</v>
      </c>
      <c r="E428" s="187" t="s">
        <v>6261</v>
      </c>
      <c r="F428" s="188" t="s">
        <v>6262</v>
      </c>
      <c r="G428" s="189" t="s">
        <v>4649</v>
      </c>
      <c r="H428" s="190">
        <v>15</v>
      </c>
      <c r="I428" s="191"/>
      <c r="J428" s="192">
        <f>ROUND(I428*H428,2)</f>
        <v>0</v>
      </c>
      <c r="K428" s="193"/>
      <c r="L428" s="35"/>
      <c r="M428" s="194" t="s">
        <v>1</v>
      </c>
      <c r="N428" s="195" t="s">
        <v>41</v>
      </c>
      <c r="O428" s="78"/>
      <c r="P428" s="196">
        <f>O428*H428</f>
        <v>0</v>
      </c>
      <c r="Q428" s="196">
        <v>0</v>
      </c>
      <c r="R428" s="196">
        <f>Q428*H428</f>
        <v>0</v>
      </c>
      <c r="S428" s="196">
        <v>0</v>
      </c>
      <c r="T428" s="197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98" t="s">
        <v>259</v>
      </c>
      <c r="AT428" s="198" t="s">
        <v>319</v>
      </c>
      <c r="AU428" s="198" t="s">
        <v>82</v>
      </c>
      <c r="AY428" s="15" t="s">
        <v>317</v>
      </c>
      <c r="BE428" s="199">
        <f>IF(N428="základná",J428,0)</f>
        <v>0</v>
      </c>
      <c r="BF428" s="199">
        <f>IF(N428="znížená",J428,0)</f>
        <v>0</v>
      </c>
      <c r="BG428" s="199">
        <f>IF(N428="zákl. prenesená",J428,0)</f>
        <v>0</v>
      </c>
      <c r="BH428" s="199">
        <f>IF(N428="zníž. prenesená",J428,0)</f>
        <v>0</v>
      </c>
      <c r="BI428" s="199">
        <f>IF(N428="nulová",J428,0)</f>
        <v>0</v>
      </c>
      <c r="BJ428" s="15" t="s">
        <v>87</v>
      </c>
      <c r="BK428" s="199">
        <f>ROUND(I428*H428,2)</f>
        <v>0</v>
      </c>
      <c r="BL428" s="15" t="s">
        <v>259</v>
      </c>
      <c r="BM428" s="198" t="s">
        <v>6263</v>
      </c>
    </row>
    <row r="429" s="2" customFormat="1">
      <c r="A429" s="34"/>
      <c r="B429" s="35"/>
      <c r="C429" s="34"/>
      <c r="D429" s="216" t="s">
        <v>484</v>
      </c>
      <c r="E429" s="34"/>
      <c r="F429" s="217" t="s">
        <v>6264</v>
      </c>
      <c r="G429" s="34"/>
      <c r="H429" s="34"/>
      <c r="I429" s="218"/>
      <c r="J429" s="34"/>
      <c r="K429" s="34"/>
      <c r="L429" s="35"/>
      <c r="M429" s="219"/>
      <c r="N429" s="220"/>
      <c r="O429" s="78"/>
      <c r="P429" s="78"/>
      <c r="Q429" s="78"/>
      <c r="R429" s="78"/>
      <c r="S429" s="78"/>
      <c r="T429" s="79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T429" s="15" t="s">
        <v>484</v>
      </c>
      <c r="AU429" s="15" t="s">
        <v>82</v>
      </c>
    </row>
    <row r="430" s="2" customFormat="1" ht="24.9" customHeight="1">
      <c r="A430" s="34"/>
      <c r="B430" s="185"/>
      <c r="C430" s="186" t="s">
        <v>6265</v>
      </c>
      <c r="D430" s="186" t="s">
        <v>319</v>
      </c>
      <c r="E430" s="187" t="s">
        <v>6266</v>
      </c>
      <c r="F430" s="188" t="s">
        <v>6267</v>
      </c>
      <c r="G430" s="189" t="s">
        <v>4649</v>
      </c>
      <c r="H430" s="190">
        <v>60</v>
      </c>
      <c r="I430" s="191"/>
      <c r="J430" s="192">
        <f>ROUND(I430*H430,2)</f>
        <v>0</v>
      </c>
      <c r="K430" s="193"/>
      <c r="L430" s="35"/>
      <c r="M430" s="194" t="s">
        <v>1</v>
      </c>
      <c r="N430" s="195" t="s">
        <v>41</v>
      </c>
      <c r="O430" s="78"/>
      <c r="P430" s="196">
        <f>O430*H430</f>
        <v>0</v>
      </c>
      <c r="Q430" s="196">
        <v>0</v>
      </c>
      <c r="R430" s="196">
        <f>Q430*H430</f>
        <v>0</v>
      </c>
      <c r="S430" s="196">
        <v>0</v>
      </c>
      <c r="T430" s="197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98" t="s">
        <v>259</v>
      </c>
      <c r="AT430" s="198" t="s">
        <v>319</v>
      </c>
      <c r="AU430" s="198" t="s">
        <v>82</v>
      </c>
      <c r="AY430" s="15" t="s">
        <v>317</v>
      </c>
      <c r="BE430" s="199">
        <f>IF(N430="základná",J430,0)</f>
        <v>0</v>
      </c>
      <c r="BF430" s="199">
        <f>IF(N430="znížená",J430,0)</f>
        <v>0</v>
      </c>
      <c r="BG430" s="199">
        <f>IF(N430="zákl. prenesená",J430,0)</f>
        <v>0</v>
      </c>
      <c r="BH430" s="199">
        <f>IF(N430="zníž. prenesená",J430,0)</f>
        <v>0</v>
      </c>
      <c r="BI430" s="199">
        <f>IF(N430="nulová",J430,0)</f>
        <v>0</v>
      </c>
      <c r="BJ430" s="15" t="s">
        <v>87</v>
      </c>
      <c r="BK430" s="199">
        <f>ROUND(I430*H430,2)</f>
        <v>0</v>
      </c>
      <c r="BL430" s="15" t="s">
        <v>259</v>
      </c>
      <c r="BM430" s="198" t="s">
        <v>6268</v>
      </c>
    </row>
    <row r="431" s="2" customFormat="1">
      <c r="A431" s="34"/>
      <c r="B431" s="35"/>
      <c r="C431" s="34"/>
      <c r="D431" s="216" t="s">
        <v>484</v>
      </c>
      <c r="E431" s="34"/>
      <c r="F431" s="217" t="s">
        <v>6269</v>
      </c>
      <c r="G431" s="34"/>
      <c r="H431" s="34"/>
      <c r="I431" s="218"/>
      <c r="J431" s="34"/>
      <c r="K431" s="34"/>
      <c r="L431" s="35"/>
      <c r="M431" s="219"/>
      <c r="N431" s="220"/>
      <c r="O431" s="78"/>
      <c r="P431" s="78"/>
      <c r="Q431" s="78"/>
      <c r="R431" s="78"/>
      <c r="S431" s="78"/>
      <c r="T431" s="79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T431" s="15" t="s">
        <v>484</v>
      </c>
      <c r="AU431" s="15" t="s">
        <v>82</v>
      </c>
    </row>
    <row r="432" s="2" customFormat="1" ht="24.9" customHeight="1">
      <c r="A432" s="34"/>
      <c r="B432" s="185"/>
      <c r="C432" s="186" t="s">
        <v>6270</v>
      </c>
      <c r="D432" s="186" t="s">
        <v>319</v>
      </c>
      <c r="E432" s="187" t="s">
        <v>6271</v>
      </c>
      <c r="F432" s="188" t="s">
        <v>6272</v>
      </c>
      <c r="G432" s="189" t="s">
        <v>4649</v>
      </c>
      <c r="H432" s="190">
        <v>10</v>
      </c>
      <c r="I432" s="191"/>
      <c r="J432" s="192">
        <f>ROUND(I432*H432,2)</f>
        <v>0</v>
      </c>
      <c r="K432" s="193"/>
      <c r="L432" s="35"/>
      <c r="M432" s="194" t="s">
        <v>1</v>
      </c>
      <c r="N432" s="195" t="s">
        <v>41</v>
      </c>
      <c r="O432" s="78"/>
      <c r="P432" s="196">
        <f>O432*H432</f>
        <v>0</v>
      </c>
      <c r="Q432" s="196">
        <v>0</v>
      </c>
      <c r="R432" s="196">
        <f>Q432*H432</f>
        <v>0</v>
      </c>
      <c r="S432" s="196">
        <v>0</v>
      </c>
      <c r="T432" s="197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98" t="s">
        <v>259</v>
      </c>
      <c r="AT432" s="198" t="s">
        <v>319</v>
      </c>
      <c r="AU432" s="198" t="s">
        <v>82</v>
      </c>
      <c r="AY432" s="15" t="s">
        <v>317</v>
      </c>
      <c r="BE432" s="199">
        <f>IF(N432="základná",J432,0)</f>
        <v>0</v>
      </c>
      <c r="BF432" s="199">
        <f>IF(N432="znížená",J432,0)</f>
        <v>0</v>
      </c>
      <c r="BG432" s="199">
        <f>IF(N432="zákl. prenesená",J432,0)</f>
        <v>0</v>
      </c>
      <c r="BH432" s="199">
        <f>IF(N432="zníž. prenesená",J432,0)</f>
        <v>0</v>
      </c>
      <c r="BI432" s="199">
        <f>IF(N432="nulová",J432,0)</f>
        <v>0</v>
      </c>
      <c r="BJ432" s="15" t="s">
        <v>87</v>
      </c>
      <c r="BK432" s="199">
        <f>ROUND(I432*H432,2)</f>
        <v>0</v>
      </c>
      <c r="BL432" s="15" t="s">
        <v>259</v>
      </c>
      <c r="BM432" s="198" t="s">
        <v>6273</v>
      </c>
    </row>
    <row r="433" s="2" customFormat="1">
      <c r="A433" s="34"/>
      <c r="B433" s="35"/>
      <c r="C433" s="34"/>
      <c r="D433" s="216" t="s">
        <v>484</v>
      </c>
      <c r="E433" s="34"/>
      <c r="F433" s="217" t="s">
        <v>6274</v>
      </c>
      <c r="G433" s="34"/>
      <c r="H433" s="34"/>
      <c r="I433" s="218"/>
      <c r="J433" s="34"/>
      <c r="K433" s="34"/>
      <c r="L433" s="35"/>
      <c r="M433" s="219"/>
      <c r="N433" s="220"/>
      <c r="O433" s="78"/>
      <c r="P433" s="78"/>
      <c r="Q433" s="78"/>
      <c r="R433" s="78"/>
      <c r="S433" s="78"/>
      <c r="T433" s="79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T433" s="15" t="s">
        <v>484</v>
      </c>
      <c r="AU433" s="15" t="s">
        <v>82</v>
      </c>
    </row>
    <row r="434" s="2" customFormat="1" ht="24.9" customHeight="1">
      <c r="A434" s="34"/>
      <c r="B434" s="185"/>
      <c r="C434" s="186" t="s">
        <v>6275</v>
      </c>
      <c r="D434" s="186" t="s">
        <v>319</v>
      </c>
      <c r="E434" s="187" t="s">
        <v>6276</v>
      </c>
      <c r="F434" s="188" t="s">
        <v>6277</v>
      </c>
      <c r="G434" s="189" t="s">
        <v>4649</v>
      </c>
      <c r="H434" s="190">
        <v>1</v>
      </c>
      <c r="I434" s="191"/>
      <c r="J434" s="192">
        <f>ROUND(I434*H434,2)</f>
        <v>0</v>
      </c>
      <c r="K434" s="193"/>
      <c r="L434" s="35"/>
      <c r="M434" s="194" t="s">
        <v>1</v>
      </c>
      <c r="N434" s="195" t="s">
        <v>41</v>
      </c>
      <c r="O434" s="78"/>
      <c r="P434" s="196">
        <f>O434*H434</f>
        <v>0</v>
      </c>
      <c r="Q434" s="196">
        <v>0</v>
      </c>
      <c r="R434" s="196">
        <f>Q434*H434</f>
        <v>0</v>
      </c>
      <c r="S434" s="196">
        <v>0</v>
      </c>
      <c r="T434" s="197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8" t="s">
        <v>259</v>
      </c>
      <c r="AT434" s="198" t="s">
        <v>319</v>
      </c>
      <c r="AU434" s="198" t="s">
        <v>82</v>
      </c>
      <c r="AY434" s="15" t="s">
        <v>317</v>
      </c>
      <c r="BE434" s="199">
        <f>IF(N434="základná",J434,0)</f>
        <v>0</v>
      </c>
      <c r="BF434" s="199">
        <f>IF(N434="znížená",J434,0)</f>
        <v>0</v>
      </c>
      <c r="BG434" s="199">
        <f>IF(N434="zákl. prenesená",J434,0)</f>
        <v>0</v>
      </c>
      <c r="BH434" s="199">
        <f>IF(N434="zníž. prenesená",J434,0)</f>
        <v>0</v>
      </c>
      <c r="BI434" s="199">
        <f>IF(N434="nulová",J434,0)</f>
        <v>0</v>
      </c>
      <c r="BJ434" s="15" t="s">
        <v>87</v>
      </c>
      <c r="BK434" s="199">
        <f>ROUND(I434*H434,2)</f>
        <v>0</v>
      </c>
      <c r="BL434" s="15" t="s">
        <v>259</v>
      </c>
      <c r="BM434" s="198" t="s">
        <v>6278</v>
      </c>
    </row>
    <row r="435" s="2" customFormat="1">
      <c r="A435" s="34"/>
      <c r="B435" s="35"/>
      <c r="C435" s="34"/>
      <c r="D435" s="216" t="s">
        <v>484</v>
      </c>
      <c r="E435" s="34"/>
      <c r="F435" s="217" t="s">
        <v>6279</v>
      </c>
      <c r="G435" s="34"/>
      <c r="H435" s="34"/>
      <c r="I435" s="218"/>
      <c r="J435" s="34"/>
      <c r="K435" s="34"/>
      <c r="L435" s="35"/>
      <c r="M435" s="219"/>
      <c r="N435" s="220"/>
      <c r="O435" s="78"/>
      <c r="P435" s="78"/>
      <c r="Q435" s="78"/>
      <c r="R435" s="78"/>
      <c r="S435" s="78"/>
      <c r="T435" s="79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T435" s="15" t="s">
        <v>484</v>
      </c>
      <c r="AU435" s="15" t="s">
        <v>82</v>
      </c>
    </row>
    <row r="436" s="2" customFormat="1" ht="24.9" customHeight="1">
      <c r="A436" s="34"/>
      <c r="B436" s="185"/>
      <c r="C436" s="186" t="s">
        <v>6280</v>
      </c>
      <c r="D436" s="186" t="s">
        <v>319</v>
      </c>
      <c r="E436" s="187" t="s">
        <v>6281</v>
      </c>
      <c r="F436" s="188" t="s">
        <v>6282</v>
      </c>
      <c r="G436" s="189" t="s">
        <v>4649</v>
      </c>
      <c r="H436" s="190">
        <v>1</v>
      </c>
      <c r="I436" s="191"/>
      <c r="J436" s="192">
        <f>ROUND(I436*H436,2)</f>
        <v>0</v>
      </c>
      <c r="K436" s="193"/>
      <c r="L436" s="35"/>
      <c r="M436" s="194" t="s">
        <v>1</v>
      </c>
      <c r="N436" s="195" t="s">
        <v>41</v>
      </c>
      <c r="O436" s="78"/>
      <c r="P436" s="196">
        <f>O436*H436</f>
        <v>0</v>
      </c>
      <c r="Q436" s="196">
        <v>0</v>
      </c>
      <c r="R436" s="196">
        <f>Q436*H436</f>
        <v>0</v>
      </c>
      <c r="S436" s="196">
        <v>0</v>
      </c>
      <c r="T436" s="197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98" t="s">
        <v>259</v>
      </c>
      <c r="AT436" s="198" t="s">
        <v>319</v>
      </c>
      <c r="AU436" s="198" t="s">
        <v>82</v>
      </c>
      <c r="AY436" s="15" t="s">
        <v>317</v>
      </c>
      <c r="BE436" s="199">
        <f>IF(N436="základná",J436,0)</f>
        <v>0</v>
      </c>
      <c r="BF436" s="199">
        <f>IF(N436="znížená",J436,0)</f>
        <v>0</v>
      </c>
      <c r="BG436" s="199">
        <f>IF(N436="zákl. prenesená",J436,0)</f>
        <v>0</v>
      </c>
      <c r="BH436" s="199">
        <f>IF(N436="zníž. prenesená",J436,0)</f>
        <v>0</v>
      </c>
      <c r="BI436" s="199">
        <f>IF(N436="nulová",J436,0)</f>
        <v>0</v>
      </c>
      <c r="BJ436" s="15" t="s">
        <v>87</v>
      </c>
      <c r="BK436" s="199">
        <f>ROUND(I436*H436,2)</f>
        <v>0</v>
      </c>
      <c r="BL436" s="15" t="s">
        <v>259</v>
      </c>
      <c r="BM436" s="198" t="s">
        <v>6283</v>
      </c>
    </row>
    <row r="437" s="2" customFormat="1">
      <c r="A437" s="34"/>
      <c r="B437" s="35"/>
      <c r="C437" s="34"/>
      <c r="D437" s="216" t="s">
        <v>484</v>
      </c>
      <c r="E437" s="34"/>
      <c r="F437" s="217" t="s">
        <v>6284</v>
      </c>
      <c r="G437" s="34"/>
      <c r="H437" s="34"/>
      <c r="I437" s="218"/>
      <c r="J437" s="34"/>
      <c r="K437" s="34"/>
      <c r="L437" s="35"/>
      <c r="M437" s="219"/>
      <c r="N437" s="220"/>
      <c r="O437" s="78"/>
      <c r="P437" s="78"/>
      <c r="Q437" s="78"/>
      <c r="R437" s="78"/>
      <c r="S437" s="78"/>
      <c r="T437" s="79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T437" s="15" t="s">
        <v>484</v>
      </c>
      <c r="AU437" s="15" t="s">
        <v>82</v>
      </c>
    </row>
    <row r="438" s="2" customFormat="1" ht="24.9" customHeight="1">
      <c r="A438" s="34"/>
      <c r="B438" s="185"/>
      <c r="C438" s="186" t="s">
        <v>482</v>
      </c>
      <c r="D438" s="186" t="s">
        <v>319</v>
      </c>
      <c r="E438" s="187" t="s">
        <v>6285</v>
      </c>
      <c r="F438" s="188" t="s">
        <v>6286</v>
      </c>
      <c r="G438" s="189" t="s">
        <v>4649</v>
      </c>
      <c r="H438" s="190">
        <v>3</v>
      </c>
      <c r="I438" s="191"/>
      <c r="J438" s="192">
        <f>ROUND(I438*H438,2)</f>
        <v>0</v>
      </c>
      <c r="K438" s="193"/>
      <c r="L438" s="35"/>
      <c r="M438" s="194" t="s">
        <v>1</v>
      </c>
      <c r="N438" s="195" t="s">
        <v>41</v>
      </c>
      <c r="O438" s="78"/>
      <c r="P438" s="196">
        <f>O438*H438</f>
        <v>0</v>
      </c>
      <c r="Q438" s="196">
        <v>0</v>
      </c>
      <c r="R438" s="196">
        <f>Q438*H438</f>
        <v>0</v>
      </c>
      <c r="S438" s="196">
        <v>0</v>
      </c>
      <c r="T438" s="197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8" t="s">
        <v>259</v>
      </c>
      <c r="AT438" s="198" t="s">
        <v>319</v>
      </c>
      <c r="AU438" s="198" t="s">
        <v>82</v>
      </c>
      <c r="AY438" s="15" t="s">
        <v>317</v>
      </c>
      <c r="BE438" s="199">
        <f>IF(N438="základná",J438,0)</f>
        <v>0</v>
      </c>
      <c r="BF438" s="199">
        <f>IF(N438="znížená",J438,0)</f>
        <v>0</v>
      </c>
      <c r="BG438" s="199">
        <f>IF(N438="zákl. prenesená",J438,0)</f>
        <v>0</v>
      </c>
      <c r="BH438" s="199">
        <f>IF(N438="zníž. prenesená",J438,0)</f>
        <v>0</v>
      </c>
      <c r="BI438" s="199">
        <f>IF(N438="nulová",J438,0)</f>
        <v>0</v>
      </c>
      <c r="BJ438" s="15" t="s">
        <v>87</v>
      </c>
      <c r="BK438" s="199">
        <f>ROUND(I438*H438,2)</f>
        <v>0</v>
      </c>
      <c r="BL438" s="15" t="s">
        <v>259</v>
      </c>
      <c r="BM438" s="198" t="s">
        <v>6287</v>
      </c>
    </row>
    <row r="439" s="2" customFormat="1">
      <c r="A439" s="34"/>
      <c r="B439" s="35"/>
      <c r="C439" s="34"/>
      <c r="D439" s="216" t="s">
        <v>484</v>
      </c>
      <c r="E439" s="34"/>
      <c r="F439" s="217" t="s">
        <v>6288</v>
      </c>
      <c r="G439" s="34"/>
      <c r="H439" s="34"/>
      <c r="I439" s="218"/>
      <c r="J439" s="34"/>
      <c r="K439" s="34"/>
      <c r="L439" s="35"/>
      <c r="M439" s="219"/>
      <c r="N439" s="220"/>
      <c r="O439" s="78"/>
      <c r="P439" s="78"/>
      <c r="Q439" s="78"/>
      <c r="R439" s="78"/>
      <c r="S439" s="78"/>
      <c r="T439" s="79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T439" s="15" t="s">
        <v>484</v>
      </c>
      <c r="AU439" s="15" t="s">
        <v>82</v>
      </c>
    </row>
    <row r="440" s="2" customFormat="1" ht="24.9" customHeight="1">
      <c r="A440" s="34"/>
      <c r="B440" s="185"/>
      <c r="C440" s="186" t="s">
        <v>6289</v>
      </c>
      <c r="D440" s="186" t="s">
        <v>319</v>
      </c>
      <c r="E440" s="187" t="s">
        <v>6290</v>
      </c>
      <c r="F440" s="188" t="s">
        <v>6291</v>
      </c>
      <c r="G440" s="189" t="s">
        <v>4649</v>
      </c>
      <c r="H440" s="190">
        <v>1</v>
      </c>
      <c r="I440" s="191"/>
      <c r="J440" s="192">
        <f>ROUND(I440*H440,2)</f>
        <v>0</v>
      </c>
      <c r="K440" s="193"/>
      <c r="L440" s="35"/>
      <c r="M440" s="194" t="s">
        <v>1</v>
      </c>
      <c r="N440" s="195" t="s">
        <v>41</v>
      </c>
      <c r="O440" s="78"/>
      <c r="P440" s="196">
        <f>O440*H440</f>
        <v>0</v>
      </c>
      <c r="Q440" s="196">
        <v>0</v>
      </c>
      <c r="R440" s="196">
        <f>Q440*H440</f>
        <v>0</v>
      </c>
      <c r="S440" s="196">
        <v>0</v>
      </c>
      <c r="T440" s="197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8" t="s">
        <v>259</v>
      </c>
      <c r="AT440" s="198" t="s">
        <v>319</v>
      </c>
      <c r="AU440" s="198" t="s">
        <v>82</v>
      </c>
      <c r="AY440" s="15" t="s">
        <v>317</v>
      </c>
      <c r="BE440" s="199">
        <f>IF(N440="základná",J440,0)</f>
        <v>0</v>
      </c>
      <c r="BF440" s="199">
        <f>IF(N440="znížená",J440,0)</f>
        <v>0</v>
      </c>
      <c r="BG440" s="199">
        <f>IF(N440="zákl. prenesená",J440,0)</f>
        <v>0</v>
      </c>
      <c r="BH440" s="199">
        <f>IF(N440="zníž. prenesená",J440,0)</f>
        <v>0</v>
      </c>
      <c r="BI440" s="199">
        <f>IF(N440="nulová",J440,0)</f>
        <v>0</v>
      </c>
      <c r="BJ440" s="15" t="s">
        <v>87</v>
      </c>
      <c r="BK440" s="199">
        <f>ROUND(I440*H440,2)</f>
        <v>0</v>
      </c>
      <c r="BL440" s="15" t="s">
        <v>259</v>
      </c>
      <c r="BM440" s="198" t="s">
        <v>6292</v>
      </c>
    </row>
    <row r="441" s="2" customFormat="1">
      <c r="A441" s="34"/>
      <c r="B441" s="35"/>
      <c r="C441" s="34"/>
      <c r="D441" s="216" t="s">
        <v>484</v>
      </c>
      <c r="E441" s="34"/>
      <c r="F441" s="217" t="s">
        <v>6293</v>
      </c>
      <c r="G441" s="34"/>
      <c r="H441" s="34"/>
      <c r="I441" s="218"/>
      <c r="J441" s="34"/>
      <c r="K441" s="34"/>
      <c r="L441" s="35"/>
      <c r="M441" s="219"/>
      <c r="N441" s="220"/>
      <c r="O441" s="78"/>
      <c r="P441" s="78"/>
      <c r="Q441" s="78"/>
      <c r="R441" s="78"/>
      <c r="S441" s="78"/>
      <c r="T441" s="79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T441" s="15" t="s">
        <v>484</v>
      </c>
      <c r="AU441" s="15" t="s">
        <v>82</v>
      </c>
    </row>
    <row r="442" s="2" customFormat="1" ht="24.9" customHeight="1">
      <c r="A442" s="34"/>
      <c r="B442" s="185"/>
      <c r="C442" s="186" t="s">
        <v>6294</v>
      </c>
      <c r="D442" s="186" t="s">
        <v>319</v>
      </c>
      <c r="E442" s="187" t="s">
        <v>6295</v>
      </c>
      <c r="F442" s="188" t="s">
        <v>5621</v>
      </c>
      <c r="G442" s="189" t="s">
        <v>4649</v>
      </c>
      <c r="H442" s="190">
        <v>11</v>
      </c>
      <c r="I442" s="191"/>
      <c r="J442" s="192">
        <f>ROUND(I442*H442,2)</f>
        <v>0</v>
      </c>
      <c r="K442" s="193"/>
      <c r="L442" s="35"/>
      <c r="M442" s="194" t="s">
        <v>1</v>
      </c>
      <c r="N442" s="195" t="s">
        <v>41</v>
      </c>
      <c r="O442" s="78"/>
      <c r="P442" s="196">
        <f>O442*H442</f>
        <v>0</v>
      </c>
      <c r="Q442" s="196">
        <v>0</v>
      </c>
      <c r="R442" s="196">
        <f>Q442*H442</f>
        <v>0</v>
      </c>
      <c r="S442" s="196">
        <v>0</v>
      </c>
      <c r="T442" s="197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98" t="s">
        <v>259</v>
      </c>
      <c r="AT442" s="198" t="s">
        <v>319</v>
      </c>
      <c r="AU442" s="198" t="s">
        <v>82</v>
      </c>
      <c r="AY442" s="15" t="s">
        <v>317</v>
      </c>
      <c r="BE442" s="199">
        <f>IF(N442="základná",J442,0)</f>
        <v>0</v>
      </c>
      <c r="BF442" s="199">
        <f>IF(N442="znížená",J442,0)</f>
        <v>0</v>
      </c>
      <c r="BG442" s="199">
        <f>IF(N442="zákl. prenesená",J442,0)</f>
        <v>0</v>
      </c>
      <c r="BH442" s="199">
        <f>IF(N442="zníž. prenesená",J442,0)</f>
        <v>0</v>
      </c>
      <c r="BI442" s="199">
        <f>IF(N442="nulová",J442,0)</f>
        <v>0</v>
      </c>
      <c r="BJ442" s="15" t="s">
        <v>87</v>
      </c>
      <c r="BK442" s="199">
        <f>ROUND(I442*H442,2)</f>
        <v>0</v>
      </c>
      <c r="BL442" s="15" t="s">
        <v>259</v>
      </c>
      <c r="BM442" s="198" t="s">
        <v>6296</v>
      </c>
    </row>
    <row r="443" s="2" customFormat="1">
      <c r="A443" s="34"/>
      <c r="B443" s="35"/>
      <c r="C443" s="34"/>
      <c r="D443" s="216" t="s">
        <v>484</v>
      </c>
      <c r="E443" s="34"/>
      <c r="F443" s="217" t="s">
        <v>6297</v>
      </c>
      <c r="G443" s="34"/>
      <c r="H443" s="34"/>
      <c r="I443" s="218"/>
      <c r="J443" s="34"/>
      <c r="K443" s="34"/>
      <c r="L443" s="35"/>
      <c r="M443" s="219"/>
      <c r="N443" s="220"/>
      <c r="O443" s="78"/>
      <c r="P443" s="78"/>
      <c r="Q443" s="78"/>
      <c r="R443" s="78"/>
      <c r="S443" s="78"/>
      <c r="T443" s="79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T443" s="15" t="s">
        <v>484</v>
      </c>
      <c r="AU443" s="15" t="s">
        <v>82</v>
      </c>
    </row>
    <row r="444" s="2" customFormat="1" ht="24.9" customHeight="1">
      <c r="A444" s="34"/>
      <c r="B444" s="185"/>
      <c r="C444" s="186" t="s">
        <v>6298</v>
      </c>
      <c r="D444" s="186" t="s">
        <v>319</v>
      </c>
      <c r="E444" s="187" t="s">
        <v>6299</v>
      </c>
      <c r="F444" s="188" t="s">
        <v>6300</v>
      </c>
      <c r="G444" s="189" t="s">
        <v>4649</v>
      </c>
      <c r="H444" s="190">
        <v>1</v>
      </c>
      <c r="I444" s="191"/>
      <c r="J444" s="192">
        <f>ROUND(I444*H444,2)</f>
        <v>0</v>
      </c>
      <c r="K444" s="193"/>
      <c r="L444" s="35"/>
      <c r="M444" s="194" t="s">
        <v>1</v>
      </c>
      <c r="N444" s="195" t="s">
        <v>41</v>
      </c>
      <c r="O444" s="78"/>
      <c r="P444" s="196">
        <f>O444*H444</f>
        <v>0</v>
      </c>
      <c r="Q444" s="196">
        <v>0</v>
      </c>
      <c r="R444" s="196">
        <f>Q444*H444</f>
        <v>0</v>
      </c>
      <c r="S444" s="196">
        <v>0</v>
      </c>
      <c r="T444" s="197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98" t="s">
        <v>259</v>
      </c>
      <c r="AT444" s="198" t="s">
        <v>319</v>
      </c>
      <c r="AU444" s="198" t="s">
        <v>82</v>
      </c>
      <c r="AY444" s="15" t="s">
        <v>317</v>
      </c>
      <c r="BE444" s="199">
        <f>IF(N444="základná",J444,0)</f>
        <v>0</v>
      </c>
      <c r="BF444" s="199">
        <f>IF(N444="znížená",J444,0)</f>
        <v>0</v>
      </c>
      <c r="BG444" s="199">
        <f>IF(N444="zákl. prenesená",J444,0)</f>
        <v>0</v>
      </c>
      <c r="BH444" s="199">
        <f>IF(N444="zníž. prenesená",J444,0)</f>
        <v>0</v>
      </c>
      <c r="BI444" s="199">
        <f>IF(N444="nulová",J444,0)</f>
        <v>0</v>
      </c>
      <c r="BJ444" s="15" t="s">
        <v>87</v>
      </c>
      <c r="BK444" s="199">
        <f>ROUND(I444*H444,2)</f>
        <v>0</v>
      </c>
      <c r="BL444" s="15" t="s">
        <v>259</v>
      </c>
      <c r="BM444" s="198" t="s">
        <v>6301</v>
      </c>
    </row>
    <row r="445" s="2" customFormat="1">
      <c r="A445" s="34"/>
      <c r="B445" s="35"/>
      <c r="C445" s="34"/>
      <c r="D445" s="216" t="s">
        <v>484</v>
      </c>
      <c r="E445" s="34"/>
      <c r="F445" s="217" t="s">
        <v>6302</v>
      </c>
      <c r="G445" s="34"/>
      <c r="H445" s="34"/>
      <c r="I445" s="218"/>
      <c r="J445" s="34"/>
      <c r="K445" s="34"/>
      <c r="L445" s="35"/>
      <c r="M445" s="219"/>
      <c r="N445" s="220"/>
      <c r="O445" s="78"/>
      <c r="P445" s="78"/>
      <c r="Q445" s="78"/>
      <c r="R445" s="78"/>
      <c r="S445" s="78"/>
      <c r="T445" s="79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T445" s="15" t="s">
        <v>484</v>
      </c>
      <c r="AU445" s="15" t="s">
        <v>82</v>
      </c>
    </row>
    <row r="446" s="2" customFormat="1" ht="24.9" customHeight="1">
      <c r="A446" s="34"/>
      <c r="B446" s="185"/>
      <c r="C446" s="186" t="s">
        <v>6303</v>
      </c>
      <c r="D446" s="186" t="s">
        <v>319</v>
      </c>
      <c r="E446" s="187" t="s">
        <v>6304</v>
      </c>
      <c r="F446" s="188" t="s">
        <v>5625</v>
      </c>
      <c r="G446" s="189" t="s">
        <v>4649</v>
      </c>
      <c r="H446" s="190">
        <v>11</v>
      </c>
      <c r="I446" s="191"/>
      <c r="J446" s="192">
        <f>ROUND(I446*H446,2)</f>
        <v>0</v>
      </c>
      <c r="K446" s="193"/>
      <c r="L446" s="35"/>
      <c r="M446" s="194" t="s">
        <v>1</v>
      </c>
      <c r="N446" s="195" t="s">
        <v>41</v>
      </c>
      <c r="O446" s="78"/>
      <c r="P446" s="196">
        <f>O446*H446</f>
        <v>0</v>
      </c>
      <c r="Q446" s="196">
        <v>0</v>
      </c>
      <c r="R446" s="196">
        <f>Q446*H446</f>
        <v>0</v>
      </c>
      <c r="S446" s="196">
        <v>0</v>
      </c>
      <c r="T446" s="197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8" t="s">
        <v>259</v>
      </c>
      <c r="AT446" s="198" t="s">
        <v>319</v>
      </c>
      <c r="AU446" s="198" t="s">
        <v>82</v>
      </c>
      <c r="AY446" s="15" t="s">
        <v>317</v>
      </c>
      <c r="BE446" s="199">
        <f>IF(N446="základná",J446,0)</f>
        <v>0</v>
      </c>
      <c r="BF446" s="199">
        <f>IF(N446="znížená",J446,0)</f>
        <v>0</v>
      </c>
      <c r="BG446" s="199">
        <f>IF(N446="zákl. prenesená",J446,0)</f>
        <v>0</v>
      </c>
      <c r="BH446" s="199">
        <f>IF(N446="zníž. prenesená",J446,0)</f>
        <v>0</v>
      </c>
      <c r="BI446" s="199">
        <f>IF(N446="nulová",J446,0)</f>
        <v>0</v>
      </c>
      <c r="BJ446" s="15" t="s">
        <v>87</v>
      </c>
      <c r="BK446" s="199">
        <f>ROUND(I446*H446,2)</f>
        <v>0</v>
      </c>
      <c r="BL446" s="15" t="s">
        <v>259</v>
      </c>
      <c r="BM446" s="198" t="s">
        <v>6305</v>
      </c>
    </row>
    <row r="447" s="2" customFormat="1">
      <c r="A447" s="34"/>
      <c r="B447" s="35"/>
      <c r="C447" s="34"/>
      <c r="D447" s="216" t="s">
        <v>484</v>
      </c>
      <c r="E447" s="34"/>
      <c r="F447" s="217" t="s">
        <v>6306</v>
      </c>
      <c r="G447" s="34"/>
      <c r="H447" s="34"/>
      <c r="I447" s="218"/>
      <c r="J447" s="34"/>
      <c r="K447" s="34"/>
      <c r="L447" s="35"/>
      <c r="M447" s="219"/>
      <c r="N447" s="220"/>
      <c r="O447" s="78"/>
      <c r="P447" s="78"/>
      <c r="Q447" s="78"/>
      <c r="R447" s="78"/>
      <c r="S447" s="78"/>
      <c r="T447" s="79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T447" s="15" t="s">
        <v>484</v>
      </c>
      <c r="AU447" s="15" t="s">
        <v>82</v>
      </c>
    </row>
    <row r="448" s="2" customFormat="1" ht="24.9" customHeight="1">
      <c r="A448" s="34"/>
      <c r="B448" s="185"/>
      <c r="C448" s="186" t="s">
        <v>6307</v>
      </c>
      <c r="D448" s="186" t="s">
        <v>319</v>
      </c>
      <c r="E448" s="187" t="s">
        <v>6308</v>
      </c>
      <c r="F448" s="188" t="s">
        <v>5629</v>
      </c>
      <c r="G448" s="189" t="s">
        <v>4649</v>
      </c>
      <c r="H448" s="190">
        <v>7</v>
      </c>
      <c r="I448" s="191"/>
      <c r="J448" s="192">
        <f>ROUND(I448*H448,2)</f>
        <v>0</v>
      </c>
      <c r="K448" s="193"/>
      <c r="L448" s="35"/>
      <c r="M448" s="194" t="s">
        <v>1</v>
      </c>
      <c r="N448" s="195" t="s">
        <v>41</v>
      </c>
      <c r="O448" s="78"/>
      <c r="P448" s="196">
        <f>O448*H448</f>
        <v>0</v>
      </c>
      <c r="Q448" s="196">
        <v>0</v>
      </c>
      <c r="R448" s="196">
        <f>Q448*H448</f>
        <v>0</v>
      </c>
      <c r="S448" s="196">
        <v>0</v>
      </c>
      <c r="T448" s="197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98" t="s">
        <v>259</v>
      </c>
      <c r="AT448" s="198" t="s">
        <v>319</v>
      </c>
      <c r="AU448" s="198" t="s">
        <v>82</v>
      </c>
      <c r="AY448" s="15" t="s">
        <v>317</v>
      </c>
      <c r="BE448" s="199">
        <f>IF(N448="základná",J448,0)</f>
        <v>0</v>
      </c>
      <c r="BF448" s="199">
        <f>IF(N448="znížená",J448,0)</f>
        <v>0</v>
      </c>
      <c r="BG448" s="199">
        <f>IF(N448="zákl. prenesená",J448,0)</f>
        <v>0</v>
      </c>
      <c r="BH448" s="199">
        <f>IF(N448="zníž. prenesená",J448,0)</f>
        <v>0</v>
      </c>
      <c r="BI448" s="199">
        <f>IF(N448="nulová",J448,0)</f>
        <v>0</v>
      </c>
      <c r="BJ448" s="15" t="s">
        <v>87</v>
      </c>
      <c r="BK448" s="199">
        <f>ROUND(I448*H448,2)</f>
        <v>0</v>
      </c>
      <c r="BL448" s="15" t="s">
        <v>259</v>
      </c>
      <c r="BM448" s="198" t="s">
        <v>6309</v>
      </c>
    </row>
    <row r="449" s="2" customFormat="1">
      <c r="A449" s="34"/>
      <c r="B449" s="35"/>
      <c r="C449" s="34"/>
      <c r="D449" s="216" t="s">
        <v>484</v>
      </c>
      <c r="E449" s="34"/>
      <c r="F449" s="217" t="s">
        <v>6310</v>
      </c>
      <c r="G449" s="34"/>
      <c r="H449" s="34"/>
      <c r="I449" s="218"/>
      <c r="J449" s="34"/>
      <c r="K449" s="34"/>
      <c r="L449" s="35"/>
      <c r="M449" s="219"/>
      <c r="N449" s="220"/>
      <c r="O449" s="78"/>
      <c r="P449" s="78"/>
      <c r="Q449" s="78"/>
      <c r="R449" s="78"/>
      <c r="S449" s="78"/>
      <c r="T449" s="79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T449" s="15" t="s">
        <v>484</v>
      </c>
      <c r="AU449" s="15" t="s">
        <v>82</v>
      </c>
    </row>
    <row r="450" s="2" customFormat="1" ht="24.9" customHeight="1">
      <c r="A450" s="34"/>
      <c r="B450" s="185"/>
      <c r="C450" s="186" t="s">
        <v>6311</v>
      </c>
      <c r="D450" s="186" t="s">
        <v>319</v>
      </c>
      <c r="E450" s="187" t="s">
        <v>6312</v>
      </c>
      <c r="F450" s="188" t="s">
        <v>5633</v>
      </c>
      <c r="G450" s="189" t="s">
        <v>4649</v>
      </c>
      <c r="H450" s="190">
        <v>11</v>
      </c>
      <c r="I450" s="191"/>
      <c r="J450" s="192">
        <f>ROUND(I450*H450,2)</f>
        <v>0</v>
      </c>
      <c r="K450" s="193"/>
      <c r="L450" s="35"/>
      <c r="M450" s="194" t="s">
        <v>1</v>
      </c>
      <c r="N450" s="195" t="s">
        <v>41</v>
      </c>
      <c r="O450" s="78"/>
      <c r="P450" s="196">
        <f>O450*H450</f>
        <v>0</v>
      </c>
      <c r="Q450" s="196">
        <v>0</v>
      </c>
      <c r="R450" s="196">
        <f>Q450*H450</f>
        <v>0</v>
      </c>
      <c r="S450" s="196">
        <v>0</v>
      </c>
      <c r="T450" s="197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8" t="s">
        <v>259</v>
      </c>
      <c r="AT450" s="198" t="s">
        <v>319</v>
      </c>
      <c r="AU450" s="198" t="s">
        <v>82</v>
      </c>
      <c r="AY450" s="15" t="s">
        <v>317</v>
      </c>
      <c r="BE450" s="199">
        <f>IF(N450="základná",J450,0)</f>
        <v>0</v>
      </c>
      <c r="BF450" s="199">
        <f>IF(N450="znížená",J450,0)</f>
        <v>0</v>
      </c>
      <c r="BG450" s="199">
        <f>IF(N450="zákl. prenesená",J450,0)</f>
        <v>0</v>
      </c>
      <c r="BH450" s="199">
        <f>IF(N450="zníž. prenesená",J450,0)</f>
        <v>0</v>
      </c>
      <c r="BI450" s="199">
        <f>IF(N450="nulová",J450,0)</f>
        <v>0</v>
      </c>
      <c r="BJ450" s="15" t="s">
        <v>87</v>
      </c>
      <c r="BK450" s="199">
        <f>ROUND(I450*H450,2)</f>
        <v>0</v>
      </c>
      <c r="BL450" s="15" t="s">
        <v>259</v>
      </c>
      <c r="BM450" s="198" t="s">
        <v>6313</v>
      </c>
    </row>
    <row r="451" s="2" customFormat="1">
      <c r="A451" s="34"/>
      <c r="B451" s="35"/>
      <c r="C451" s="34"/>
      <c r="D451" s="216" t="s">
        <v>484</v>
      </c>
      <c r="E451" s="34"/>
      <c r="F451" s="217" t="s">
        <v>6310</v>
      </c>
      <c r="G451" s="34"/>
      <c r="H451" s="34"/>
      <c r="I451" s="218"/>
      <c r="J451" s="34"/>
      <c r="K451" s="34"/>
      <c r="L451" s="35"/>
      <c r="M451" s="219"/>
      <c r="N451" s="220"/>
      <c r="O451" s="78"/>
      <c r="P451" s="78"/>
      <c r="Q451" s="78"/>
      <c r="R451" s="78"/>
      <c r="S451" s="78"/>
      <c r="T451" s="79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T451" s="15" t="s">
        <v>484</v>
      </c>
      <c r="AU451" s="15" t="s">
        <v>82</v>
      </c>
    </row>
    <row r="452" s="2" customFormat="1" ht="24.9" customHeight="1">
      <c r="A452" s="34"/>
      <c r="B452" s="185"/>
      <c r="C452" s="186" t="s">
        <v>6314</v>
      </c>
      <c r="D452" s="186" t="s">
        <v>319</v>
      </c>
      <c r="E452" s="187" t="s">
        <v>6315</v>
      </c>
      <c r="F452" s="188" t="s">
        <v>6316</v>
      </c>
      <c r="G452" s="189" t="s">
        <v>4649</v>
      </c>
      <c r="H452" s="190">
        <v>1</v>
      </c>
      <c r="I452" s="191"/>
      <c r="J452" s="192">
        <f>ROUND(I452*H452,2)</f>
        <v>0</v>
      </c>
      <c r="K452" s="193"/>
      <c r="L452" s="35"/>
      <c r="M452" s="194" t="s">
        <v>1</v>
      </c>
      <c r="N452" s="195" t="s">
        <v>41</v>
      </c>
      <c r="O452" s="78"/>
      <c r="P452" s="196">
        <f>O452*H452</f>
        <v>0</v>
      </c>
      <c r="Q452" s="196">
        <v>0</v>
      </c>
      <c r="R452" s="196">
        <f>Q452*H452</f>
        <v>0</v>
      </c>
      <c r="S452" s="196">
        <v>0</v>
      </c>
      <c r="T452" s="197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98" t="s">
        <v>259</v>
      </c>
      <c r="AT452" s="198" t="s">
        <v>319</v>
      </c>
      <c r="AU452" s="198" t="s">
        <v>82</v>
      </c>
      <c r="AY452" s="15" t="s">
        <v>317</v>
      </c>
      <c r="BE452" s="199">
        <f>IF(N452="základná",J452,0)</f>
        <v>0</v>
      </c>
      <c r="BF452" s="199">
        <f>IF(N452="znížená",J452,0)</f>
        <v>0</v>
      </c>
      <c r="BG452" s="199">
        <f>IF(N452="zákl. prenesená",J452,0)</f>
        <v>0</v>
      </c>
      <c r="BH452" s="199">
        <f>IF(N452="zníž. prenesená",J452,0)</f>
        <v>0</v>
      </c>
      <c r="BI452" s="199">
        <f>IF(N452="nulová",J452,0)</f>
        <v>0</v>
      </c>
      <c r="BJ452" s="15" t="s">
        <v>87</v>
      </c>
      <c r="BK452" s="199">
        <f>ROUND(I452*H452,2)</f>
        <v>0</v>
      </c>
      <c r="BL452" s="15" t="s">
        <v>259</v>
      </c>
      <c r="BM452" s="198" t="s">
        <v>6317</v>
      </c>
    </row>
    <row r="453" s="2" customFormat="1">
      <c r="A453" s="34"/>
      <c r="B453" s="35"/>
      <c r="C453" s="34"/>
      <c r="D453" s="216" t="s">
        <v>484</v>
      </c>
      <c r="E453" s="34"/>
      <c r="F453" s="217" t="s">
        <v>6318</v>
      </c>
      <c r="G453" s="34"/>
      <c r="H453" s="34"/>
      <c r="I453" s="218"/>
      <c r="J453" s="34"/>
      <c r="K453" s="34"/>
      <c r="L453" s="35"/>
      <c r="M453" s="219"/>
      <c r="N453" s="220"/>
      <c r="O453" s="78"/>
      <c r="P453" s="78"/>
      <c r="Q453" s="78"/>
      <c r="R453" s="78"/>
      <c r="S453" s="78"/>
      <c r="T453" s="79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T453" s="15" t="s">
        <v>484</v>
      </c>
      <c r="AU453" s="15" t="s">
        <v>82</v>
      </c>
    </row>
    <row r="454" s="2" customFormat="1" ht="24.9" customHeight="1">
      <c r="A454" s="34"/>
      <c r="B454" s="185"/>
      <c r="C454" s="186" t="s">
        <v>6319</v>
      </c>
      <c r="D454" s="186" t="s">
        <v>319</v>
      </c>
      <c r="E454" s="187" t="s">
        <v>6320</v>
      </c>
      <c r="F454" s="188" t="s">
        <v>6321</v>
      </c>
      <c r="G454" s="189" t="s">
        <v>4649</v>
      </c>
      <c r="H454" s="190">
        <v>1</v>
      </c>
      <c r="I454" s="191"/>
      <c r="J454" s="192">
        <f>ROUND(I454*H454,2)</f>
        <v>0</v>
      </c>
      <c r="K454" s="193"/>
      <c r="L454" s="35"/>
      <c r="M454" s="194" t="s">
        <v>1</v>
      </c>
      <c r="N454" s="195" t="s">
        <v>41</v>
      </c>
      <c r="O454" s="78"/>
      <c r="P454" s="196">
        <f>O454*H454</f>
        <v>0</v>
      </c>
      <c r="Q454" s="196">
        <v>0</v>
      </c>
      <c r="R454" s="196">
        <f>Q454*H454</f>
        <v>0</v>
      </c>
      <c r="S454" s="196">
        <v>0</v>
      </c>
      <c r="T454" s="197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98" t="s">
        <v>259</v>
      </c>
      <c r="AT454" s="198" t="s">
        <v>319</v>
      </c>
      <c r="AU454" s="198" t="s">
        <v>82</v>
      </c>
      <c r="AY454" s="15" t="s">
        <v>317</v>
      </c>
      <c r="BE454" s="199">
        <f>IF(N454="základná",J454,0)</f>
        <v>0</v>
      </c>
      <c r="BF454" s="199">
        <f>IF(N454="znížená",J454,0)</f>
        <v>0</v>
      </c>
      <c r="BG454" s="199">
        <f>IF(N454="zákl. prenesená",J454,0)</f>
        <v>0</v>
      </c>
      <c r="BH454" s="199">
        <f>IF(N454="zníž. prenesená",J454,0)</f>
        <v>0</v>
      </c>
      <c r="BI454" s="199">
        <f>IF(N454="nulová",J454,0)</f>
        <v>0</v>
      </c>
      <c r="BJ454" s="15" t="s">
        <v>87</v>
      </c>
      <c r="BK454" s="199">
        <f>ROUND(I454*H454,2)</f>
        <v>0</v>
      </c>
      <c r="BL454" s="15" t="s">
        <v>259</v>
      </c>
      <c r="BM454" s="198" t="s">
        <v>6322</v>
      </c>
    </row>
    <row r="455" s="2" customFormat="1">
      <c r="A455" s="34"/>
      <c r="B455" s="35"/>
      <c r="C455" s="34"/>
      <c r="D455" s="216" t="s">
        <v>484</v>
      </c>
      <c r="E455" s="34"/>
      <c r="F455" s="217" t="s">
        <v>6323</v>
      </c>
      <c r="G455" s="34"/>
      <c r="H455" s="34"/>
      <c r="I455" s="218"/>
      <c r="J455" s="34"/>
      <c r="K455" s="34"/>
      <c r="L455" s="35"/>
      <c r="M455" s="219"/>
      <c r="N455" s="220"/>
      <c r="O455" s="78"/>
      <c r="P455" s="78"/>
      <c r="Q455" s="78"/>
      <c r="R455" s="78"/>
      <c r="S455" s="78"/>
      <c r="T455" s="79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T455" s="15" t="s">
        <v>484</v>
      </c>
      <c r="AU455" s="15" t="s">
        <v>82</v>
      </c>
    </row>
    <row r="456" s="2" customFormat="1" ht="24.9" customHeight="1">
      <c r="A456" s="34"/>
      <c r="B456" s="185"/>
      <c r="C456" s="186" t="s">
        <v>6324</v>
      </c>
      <c r="D456" s="186" t="s">
        <v>319</v>
      </c>
      <c r="E456" s="187" t="s">
        <v>6325</v>
      </c>
      <c r="F456" s="188" t="s">
        <v>6326</v>
      </c>
      <c r="G456" s="189" t="s">
        <v>4649</v>
      </c>
      <c r="H456" s="190">
        <v>1</v>
      </c>
      <c r="I456" s="191"/>
      <c r="J456" s="192">
        <f>ROUND(I456*H456,2)</f>
        <v>0</v>
      </c>
      <c r="K456" s="193"/>
      <c r="L456" s="35"/>
      <c r="M456" s="194" t="s">
        <v>1</v>
      </c>
      <c r="N456" s="195" t="s">
        <v>41</v>
      </c>
      <c r="O456" s="78"/>
      <c r="P456" s="196">
        <f>O456*H456</f>
        <v>0</v>
      </c>
      <c r="Q456" s="196">
        <v>0</v>
      </c>
      <c r="R456" s="196">
        <f>Q456*H456</f>
        <v>0</v>
      </c>
      <c r="S456" s="196">
        <v>0</v>
      </c>
      <c r="T456" s="197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98" t="s">
        <v>259</v>
      </c>
      <c r="AT456" s="198" t="s">
        <v>319</v>
      </c>
      <c r="AU456" s="198" t="s">
        <v>82</v>
      </c>
      <c r="AY456" s="15" t="s">
        <v>317</v>
      </c>
      <c r="BE456" s="199">
        <f>IF(N456="základná",J456,0)</f>
        <v>0</v>
      </c>
      <c r="BF456" s="199">
        <f>IF(N456="znížená",J456,0)</f>
        <v>0</v>
      </c>
      <c r="BG456" s="199">
        <f>IF(N456="zákl. prenesená",J456,0)</f>
        <v>0</v>
      </c>
      <c r="BH456" s="199">
        <f>IF(N456="zníž. prenesená",J456,0)</f>
        <v>0</v>
      </c>
      <c r="BI456" s="199">
        <f>IF(N456="nulová",J456,0)</f>
        <v>0</v>
      </c>
      <c r="BJ456" s="15" t="s">
        <v>87</v>
      </c>
      <c r="BK456" s="199">
        <f>ROUND(I456*H456,2)</f>
        <v>0</v>
      </c>
      <c r="BL456" s="15" t="s">
        <v>259</v>
      </c>
      <c r="BM456" s="198" t="s">
        <v>6327</v>
      </c>
    </row>
    <row r="457" s="2" customFormat="1">
      <c r="A457" s="34"/>
      <c r="B457" s="35"/>
      <c r="C457" s="34"/>
      <c r="D457" s="216" t="s">
        <v>484</v>
      </c>
      <c r="E457" s="34"/>
      <c r="F457" s="217" t="s">
        <v>6328</v>
      </c>
      <c r="G457" s="34"/>
      <c r="H457" s="34"/>
      <c r="I457" s="218"/>
      <c r="J457" s="34"/>
      <c r="K457" s="34"/>
      <c r="L457" s="35"/>
      <c r="M457" s="219"/>
      <c r="N457" s="220"/>
      <c r="O457" s="78"/>
      <c r="P457" s="78"/>
      <c r="Q457" s="78"/>
      <c r="R457" s="78"/>
      <c r="S457" s="78"/>
      <c r="T457" s="79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T457" s="15" t="s">
        <v>484</v>
      </c>
      <c r="AU457" s="15" t="s">
        <v>82</v>
      </c>
    </row>
    <row r="458" s="2" customFormat="1" ht="24.9" customHeight="1">
      <c r="A458" s="34"/>
      <c r="B458" s="185"/>
      <c r="C458" s="186" t="s">
        <v>6329</v>
      </c>
      <c r="D458" s="186" t="s">
        <v>319</v>
      </c>
      <c r="E458" s="187" t="s">
        <v>6330</v>
      </c>
      <c r="F458" s="188" t="s">
        <v>6331</v>
      </c>
      <c r="G458" s="189" t="s">
        <v>4649</v>
      </c>
      <c r="H458" s="190">
        <v>1</v>
      </c>
      <c r="I458" s="191"/>
      <c r="J458" s="192">
        <f>ROUND(I458*H458,2)</f>
        <v>0</v>
      </c>
      <c r="K458" s="193"/>
      <c r="L458" s="35"/>
      <c r="M458" s="194" t="s">
        <v>1</v>
      </c>
      <c r="N458" s="195" t="s">
        <v>41</v>
      </c>
      <c r="O458" s="78"/>
      <c r="P458" s="196">
        <f>O458*H458</f>
        <v>0</v>
      </c>
      <c r="Q458" s="196">
        <v>0</v>
      </c>
      <c r="R458" s="196">
        <f>Q458*H458</f>
        <v>0</v>
      </c>
      <c r="S458" s="196">
        <v>0</v>
      </c>
      <c r="T458" s="197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98" t="s">
        <v>259</v>
      </c>
      <c r="AT458" s="198" t="s">
        <v>319</v>
      </c>
      <c r="AU458" s="198" t="s">
        <v>82</v>
      </c>
      <c r="AY458" s="15" t="s">
        <v>317</v>
      </c>
      <c r="BE458" s="199">
        <f>IF(N458="základná",J458,0)</f>
        <v>0</v>
      </c>
      <c r="BF458" s="199">
        <f>IF(N458="znížená",J458,0)</f>
        <v>0</v>
      </c>
      <c r="BG458" s="199">
        <f>IF(N458="zákl. prenesená",J458,0)</f>
        <v>0</v>
      </c>
      <c r="BH458" s="199">
        <f>IF(N458="zníž. prenesená",J458,0)</f>
        <v>0</v>
      </c>
      <c r="BI458" s="199">
        <f>IF(N458="nulová",J458,0)</f>
        <v>0</v>
      </c>
      <c r="BJ458" s="15" t="s">
        <v>87</v>
      </c>
      <c r="BK458" s="199">
        <f>ROUND(I458*H458,2)</f>
        <v>0</v>
      </c>
      <c r="BL458" s="15" t="s">
        <v>259</v>
      </c>
      <c r="BM458" s="198" t="s">
        <v>6332</v>
      </c>
    </row>
    <row r="459" s="2" customFormat="1">
      <c r="A459" s="34"/>
      <c r="B459" s="35"/>
      <c r="C459" s="34"/>
      <c r="D459" s="216" t="s">
        <v>484</v>
      </c>
      <c r="E459" s="34"/>
      <c r="F459" s="217" t="s">
        <v>6333</v>
      </c>
      <c r="G459" s="34"/>
      <c r="H459" s="34"/>
      <c r="I459" s="218"/>
      <c r="J459" s="34"/>
      <c r="K459" s="34"/>
      <c r="L459" s="35"/>
      <c r="M459" s="224"/>
      <c r="N459" s="225"/>
      <c r="O459" s="213"/>
      <c r="P459" s="213"/>
      <c r="Q459" s="213"/>
      <c r="R459" s="213"/>
      <c r="S459" s="213"/>
      <c r="T459" s="226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T459" s="15" t="s">
        <v>484</v>
      </c>
      <c r="AU459" s="15" t="s">
        <v>82</v>
      </c>
    </row>
    <row r="460" s="2" customFormat="1" ht="6.96" customHeight="1">
      <c r="A460" s="34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35"/>
      <c r="M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</row>
  </sheetData>
  <autoFilter ref="C148:K45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5:H135"/>
    <mergeCell ref="E139:H139"/>
    <mergeCell ref="E137:H137"/>
    <mergeCell ref="E141:H14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5942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6334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ROUND((SUM(BE126:BE132)),  2)</f>
        <v>0</v>
      </c>
      <c r="G37" s="138"/>
      <c r="H37" s="138"/>
      <c r="I37" s="139">
        <v>0.20000000000000001</v>
      </c>
      <c r="J37" s="137">
        <f>ROUND(((SUM(BE126:BE132))*I37),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ROUND((SUM(BF126:BF132)),  2)</f>
        <v>0</v>
      </c>
      <c r="G38" s="138"/>
      <c r="H38" s="138"/>
      <c r="I38" s="139">
        <v>0.20000000000000001</v>
      </c>
      <c r="J38" s="137">
        <f>ROUND(((SUM(BF126:BF132))*I38),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5942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3732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4177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5942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SO-5.2.1_UK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3733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3734</v>
      </c>
      <c r="F129" s="188" t="s">
        <v>3735</v>
      </c>
      <c r="G129" s="189" t="s">
        <v>452</v>
      </c>
      <c r="H129" s="190">
        <v>42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6335</v>
      </c>
    </row>
    <row r="130" s="2" customFormat="1" ht="24.15" customHeight="1">
      <c r="A130" s="34"/>
      <c r="B130" s="185"/>
      <c r="C130" s="200" t="s">
        <v>87</v>
      </c>
      <c r="D130" s="200" t="s">
        <v>353</v>
      </c>
      <c r="E130" s="201" t="s">
        <v>5685</v>
      </c>
      <c r="F130" s="202" t="s">
        <v>5686</v>
      </c>
      <c r="G130" s="203" t="s">
        <v>433</v>
      </c>
      <c r="H130" s="204">
        <v>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6336</v>
      </c>
    </row>
    <row r="131" s="2" customFormat="1" ht="24.15" customHeight="1">
      <c r="A131" s="34"/>
      <c r="B131" s="185"/>
      <c r="C131" s="200" t="s">
        <v>92</v>
      </c>
      <c r="D131" s="200" t="s">
        <v>353</v>
      </c>
      <c r="E131" s="201" t="s">
        <v>3737</v>
      </c>
      <c r="F131" s="202" t="s">
        <v>3738</v>
      </c>
      <c r="G131" s="203" t="s">
        <v>433</v>
      </c>
      <c r="H131" s="204">
        <v>1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6337</v>
      </c>
    </row>
    <row r="132" s="2" customFormat="1" ht="16.5" customHeight="1">
      <c r="A132" s="34"/>
      <c r="B132" s="185"/>
      <c r="C132" s="200" t="s">
        <v>259</v>
      </c>
      <c r="D132" s="200" t="s">
        <v>353</v>
      </c>
      <c r="E132" s="201" t="s">
        <v>3740</v>
      </c>
      <c r="F132" s="202" t="s">
        <v>3741</v>
      </c>
      <c r="G132" s="203" t="s">
        <v>433</v>
      </c>
      <c r="H132" s="204">
        <v>5</v>
      </c>
      <c r="I132" s="205"/>
      <c r="J132" s="206">
        <f>ROUND(I132*H132,2)</f>
        <v>0</v>
      </c>
      <c r="K132" s="207"/>
      <c r="L132" s="208"/>
      <c r="M132" s="221" t="s">
        <v>1</v>
      </c>
      <c r="N132" s="222" t="s">
        <v>41</v>
      </c>
      <c r="O132" s="213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6338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5:K1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5942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6339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ROUND((SUM(BE126:BE183)),  2)</f>
        <v>0</v>
      </c>
      <c r="G37" s="138"/>
      <c r="H37" s="138"/>
      <c r="I37" s="139">
        <v>0.20000000000000001</v>
      </c>
      <c r="J37" s="137">
        <f>ROUND(((SUM(BE126:BE183))*I37),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ROUND((SUM(BF126:BF183)),  2)</f>
        <v>0</v>
      </c>
      <c r="G38" s="138"/>
      <c r="H38" s="138"/>
      <c r="I38" s="139">
        <v>0.20000000000000001</v>
      </c>
      <c r="J38" s="137">
        <f>ROUND(((SUM(BF126:BF183))*I38),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ROUND((SUM(BG126:BG183)),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ROUND((SUM(BH126:BH183)),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ROUND((SUM(BI126:BI183)),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5942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6340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5103</v>
      </c>
      <c r="E102" s="155"/>
      <c r="F102" s="155"/>
      <c r="G102" s="155"/>
      <c r="H102" s="155"/>
      <c r="I102" s="155"/>
      <c r="J102" s="156">
        <f>J164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4177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5942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SO-5.2.1_VZT - Vzduchotechnika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P127+P164</f>
        <v>0</v>
      </c>
      <c r="Q126" s="91"/>
      <c r="R126" s="169">
        <f>R127+R164</f>
        <v>0</v>
      </c>
      <c r="S126" s="91"/>
      <c r="T126" s="170">
        <f>T127+T164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BK127+BK164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601</v>
      </c>
      <c r="F127" s="174" t="s">
        <v>6341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SUM(P128:P163)</f>
        <v>0</v>
      </c>
      <c r="Q127" s="178"/>
      <c r="R127" s="179">
        <f>SUM(R128:R163)</f>
        <v>0</v>
      </c>
      <c r="S127" s="178"/>
      <c r="T127" s="180">
        <f>SUM(T128:T163)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75</v>
      </c>
      <c r="AY127" s="173" t="s">
        <v>317</v>
      </c>
      <c r="BK127" s="182">
        <f>SUM(BK128:BK163)</f>
        <v>0</v>
      </c>
    </row>
    <row r="128" s="2" customFormat="1" ht="55.5" customHeight="1">
      <c r="A128" s="34"/>
      <c r="B128" s="185"/>
      <c r="C128" s="200" t="s">
        <v>82</v>
      </c>
      <c r="D128" s="200" t="s">
        <v>353</v>
      </c>
      <c r="E128" s="201" t="s">
        <v>6342</v>
      </c>
      <c r="F128" s="202" t="s">
        <v>6343</v>
      </c>
      <c r="G128" s="203" t="s">
        <v>433</v>
      </c>
      <c r="H128" s="204">
        <v>1</v>
      </c>
      <c r="I128" s="205"/>
      <c r="J128" s="206">
        <f>ROUND(I128*H128,2)</f>
        <v>0</v>
      </c>
      <c r="K128" s="207"/>
      <c r="L128" s="208"/>
      <c r="M128" s="209" t="s">
        <v>1</v>
      </c>
      <c r="N128" s="210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271</v>
      </c>
      <c r="AT128" s="198" t="s">
        <v>353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6344</v>
      </c>
    </row>
    <row r="129" s="2" customFormat="1" ht="16.5" customHeight="1">
      <c r="A129" s="34"/>
      <c r="B129" s="185"/>
      <c r="C129" s="200" t="s">
        <v>87</v>
      </c>
      <c r="D129" s="200" t="s">
        <v>353</v>
      </c>
      <c r="E129" s="201" t="s">
        <v>5108</v>
      </c>
      <c r="F129" s="202" t="s">
        <v>5109</v>
      </c>
      <c r="G129" s="203" t="s">
        <v>433</v>
      </c>
      <c r="H129" s="204">
        <v>2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6345</v>
      </c>
    </row>
    <row r="130" s="2" customFormat="1" ht="16.5" customHeight="1">
      <c r="A130" s="34"/>
      <c r="B130" s="185"/>
      <c r="C130" s="200" t="s">
        <v>92</v>
      </c>
      <c r="D130" s="200" t="s">
        <v>353</v>
      </c>
      <c r="E130" s="201" t="s">
        <v>5111</v>
      </c>
      <c r="F130" s="202" t="s">
        <v>5112</v>
      </c>
      <c r="G130" s="203" t="s">
        <v>433</v>
      </c>
      <c r="H130" s="204">
        <v>2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6346</v>
      </c>
    </row>
    <row r="131" s="2" customFormat="1" ht="16.5" customHeight="1">
      <c r="A131" s="34"/>
      <c r="B131" s="185"/>
      <c r="C131" s="200" t="s">
        <v>259</v>
      </c>
      <c r="D131" s="200" t="s">
        <v>353</v>
      </c>
      <c r="E131" s="201" t="s">
        <v>5111</v>
      </c>
      <c r="F131" s="202" t="s">
        <v>5112</v>
      </c>
      <c r="G131" s="203" t="s">
        <v>433</v>
      </c>
      <c r="H131" s="204">
        <v>2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6347</v>
      </c>
    </row>
    <row r="132" s="2" customFormat="1" ht="24.15" customHeight="1">
      <c r="A132" s="34"/>
      <c r="B132" s="185"/>
      <c r="C132" s="200" t="s">
        <v>262</v>
      </c>
      <c r="D132" s="200" t="s">
        <v>353</v>
      </c>
      <c r="E132" s="201" t="s">
        <v>5115</v>
      </c>
      <c r="F132" s="202" t="s">
        <v>5116</v>
      </c>
      <c r="G132" s="203" t="s">
        <v>433</v>
      </c>
      <c r="H132" s="204">
        <v>2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6348</v>
      </c>
    </row>
    <row r="133" s="2" customFormat="1" ht="24.15" customHeight="1">
      <c r="A133" s="34"/>
      <c r="B133" s="185"/>
      <c r="C133" s="200" t="s">
        <v>265</v>
      </c>
      <c r="D133" s="200" t="s">
        <v>353</v>
      </c>
      <c r="E133" s="201" t="s">
        <v>5118</v>
      </c>
      <c r="F133" s="202" t="s">
        <v>5119</v>
      </c>
      <c r="G133" s="203" t="s">
        <v>433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6349</v>
      </c>
    </row>
    <row r="134" s="2" customFormat="1" ht="24.15" customHeight="1">
      <c r="A134" s="34"/>
      <c r="B134" s="185"/>
      <c r="C134" s="200" t="s">
        <v>268</v>
      </c>
      <c r="D134" s="200" t="s">
        <v>353</v>
      </c>
      <c r="E134" s="201" t="s">
        <v>5121</v>
      </c>
      <c r="F134" s="202" t="s">
        <v>5122</v>
      </c>
      <c r="G134" s="203" t="s">
        <v>433</v>
      </c>
      <c r="H134" s="204">
        <v>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6350</v>
      </c>
    </row>
    <row r="135" s="2" customFormat="1" ht="24.15" customHeight="1">
      <c r="A135" s="34"/>
      <c r="B135" s="185"/>
      <c r="C135" s="200" t="s">
        <v>271</v>
      </c>
      <c r="D135" s="200" t="s">
        <v>353</v>
      </c>
      <c r="E135" s="201" t="s">
        <v>5124</v>
      </c>
      <c r="F135" s="202" t="s">
        <v>5125</v>
      </c>
      <c r="G135" s="203" t="s">
        <v>433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6351</v>
      </c>
    </row>
    <row r="136" s="2" customFormat="1" ht="16.5" customHeight="1">
      <c r="A136" s="34"/>
      <c r="B136" s="185"/>
      <c r="C136" s="200" t="s">
        <v>274</v>
      </c>
      <c r="D136" s="200" t="s">
        <v>353</v>
      </c>
      <c r="E136" s="201" t="s">
        <v>5127</v>
      </c>
      <c r="F136" s="202" t="s">
        <v>5128</v>
      </c>
      <c r="G136" s="203" t="s">
        <v>433</v>
      </c>
      <c r="H136" s="204">
        <v>2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6352</v>
      </c>
    </row>
    <row r="137" s="2" customFormat="1" ht="16.5" customHeight="1">
      <c r="A137" s="34"/>
      <c r="B137" s="185"/>
      <c r="C137" s="200" t="s">
        <v>277</v>
      </c>
      <c r="D137" s="200" t="s">
        <v>353</v>
      </c>
      <c r="E137" s="201" t="s">
        <v>6353</v>
      </c>
      <c r="F137" s="202" t="s">
        <v>6354</v>
      </c>
      <c r="G137" s="203" t="s">
        <v>433</v>
      </c>
      <c r="H137" s="204">
        <v>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6355</v>
      </c>
    </row>
    <row r="138" s="2" customFormat="1" ht="16.5" customHeight="1">
      <c r="A138" s="34"/>
      <c r="B138" s="185"/>
      <c r="C138" s="200" t="s">
        <v>280</v>
      </c>
      <c r="D138" s="200" t="s">
        <v>353</v>
      </c>
      <c r="E138" s="201" t="s">
        <v>5136</v>
      </c>
      <c r="F138" s="202" t="s">
        <v>5137</v>
      </c>
      <c r="G138" s="203" t="s">
        <v>433</v>
      </c>
      <c r="H138" s="204">
        <v>2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6356</v>
      </c>
    </row>
    <row r="139" s="2" customFormat="1" ht="16.5" customHeight="1">
      <c r="A139" s="34"/>
      <c r="B139" s="185"/>
      <c r="C139" s="200" t="s">
        <v>358</v>
      </c>
      <c r="D139" s="200" t="s">
        <v>353</v>
      </c>
      <c r="E139" s="201" t="s">
        <v>6357</v>
      </c>
      <c r="F139" s="202" t="s">
        <v>6358</v>
      </c>
      <c r="G139" s="203" t="s">
        <v>433</v>
      </c>
      <c r="H139" s="204">
        <v>1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6359</v>
      </c>
    </row>
    <row r="140" s="2" customFormat="1" ht="16.5" customHeight="1">
      <c r="A140" s="34"/>
      <c r="B140" s="185"/>
      <c r="C140" s="200" t="s">
        <v>362</v>
      </c>
      <c r="D140" s="200" t="s">
        <v>353</v>
      </c>
      <c r="E140" s="201" t="s">
        <v>6360</v>
      </c>
      <c r="F140" s="202" t="s">
        <v>6361</v>
      </c>
      <c r="G140" s="203" t="s">
        <v>433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6362</v>
      </c>
    </row>
    <row r="141" s="2" customFormat="1" ht="16.5" customHeight="1">
      <c r="A141" s="34"/>
      <c r="B141" s="185"/>
      <c r="C141" s="200" t="s">
        <v>364</v>
      </c>
      <c r="D141" s="200" t="s">
        <v>353</v>
      </c>
      <c r="E141" s="201" t="s">
        <v>5139</v>
      </c>
      <c r="F141" s="202" t="s">
        <v>5140</v>
      </c>
      <c r="G141" s="203" t="s">
        <v>1</v>
      </c>
      <c r="H141" s="204">
        <v>0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6363</v>
      </c>
    </row>
    <row r="142" s="2" customFormat="1" ht="24.9" customHeight="1">
      <c r="A142" s="34"/>
      <c r="B142" s="185"/>
      <c r="C142" s="200" t="s">
        <v>368</v>
      </c>
      <c r="D142" s="200" t="s">
        <v>353</v>
      </c>
      <c r="E142" s="201" t="s">
        <v>5142</v>
      </c>
      <c r="F142" s="202" t="s">
        <v>5143</v>
      </c>
      <c r="G142" s="203" t="s">
        <v>3434</v>
      </c>
      <c r="H142" s="204">
        <v>4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6364</v>
      </c>
    </row>
    <row r="143" s="2" customFormat="1" ht="24.9" customHeight="1">
      <c r="A143" s="34"/>
      <c r="B143" s="185"/>
      <c r="C143" s="200" t="s">
        <v>372</v>
      </c>
      <c r="D143" s="200" t="s">
        <v>353</v>
      </c>
      <c r="E143" s="201" t="s">
        <v>5145</v>
      </c>
      <c r="F143" s="202" t="s">
        <v>5146</v>
      </c>
      <c r="G143" s="203" t="s">
        <v>3434</v>
      </c>
      <c r="H143" s="204">
        <v>4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6365</v>
      </c>
    </row>
    <row r="144" s="2" customFormat="1" ht="24.9" customHeight="1">
      <c r="A144" s="34"/>
      <c r="B144" s="185"/>
      <c r="C144" s="200" t="s">
        <v>377</v>
      </c>
      <c r="D144" s="200" t="s">
        <v>353</v>
      </c>
      <c r="E144" s="201" t="s">
        <v>6366</v>
      </c>
      <c r="F144" s="202" t="s">
        <v>6367</v>
      </c>
      <c r="G144" s="203" t="s">
        <v>3434</v>
      </c>
      <c r="H144" s="204">
        <v>4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6368</v>
      </c>
    </row>
    <row r="145" s="2" customFormat="1" ht="24.9" customHeight="1">
      <c r="A145" s="34"/>
      <c r="B145" s="185"/>
      <c r="C145" s="200" t="s">
        <v>383</v>
      </c>
      <c r="D145" s="200" t="s">
        <v>353</v>
      </c>
      <c r="E145" s="201" t="s">
        <v>5148</v>
      </c>
      <c r="F145" s="202" t="s">
        <v>5149</v>
      </c>
      <c r="G145" s="203" t="s">
        <v>3434</v>
      </c>
      <c r="H145" s="204">
        <v>2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6369</v>
      </c>
    </row>
    <row r="146" s="2" customFormat="1" ht="24.9" customHeight="1">
      <c r="A146" s="34"/>
      <c r="B146" s="185"/>
      <c r="C146" s="200" t="s">
        <v>385</v>
      </c>
      <c r="D146" s="200" t="s">
        <v>353</v>
      </c>
      <c r="E146" s="201" t="s">
        <v>6370</v>
      </c>
      <c r="F146" s="202" t="s">
        <v>6371</v>
      </c>
      <c r="G146" s="203" t="s">
        <v>3434</v>
      </c>
      <c r="H146" s="204">
        <v>25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6372</v>
      </c>
    </row>
    <row r="147" s="2" customFormat="1" ht="16.5" customHeight="1">
      <c r="A147" s="34"/>
      <c r="B147" s="185"/>
      <c r="C147" s="200" t="s">
        <v>7</v>
      </c>
      <c r="D147" s="200" t="s">
        <v>353</v>
      </c>
      <c r="E147" s="201" t="s">
        <v>5157</v>
      </c>
      <c r="F147" s="202" t="s">
        <v>5158</v>
      </c>
      <c r="G147" s="203" t="s">
        <v>1</v>
      </c>
      <c r="H147" s="204">
        <v>0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6373</v>
      </c>
    </row>
    <row r="148" s="2" customFormat="1" ht="24.9" customHeight="1">
      <c r="A148" s="34"/>
      <c r="B148" s="185"/>
      <c r="C148" s="200" t="s">
        <v>388</v>
      </c>
      <c r="D148" s="200" t="s">
        <v>353</v>
      </c>
      <c r="E148" s="201" t="s">
        <v>5160</v>
      </c>
      <c r="F148" s="202" t="s">
        <v>5161</v>
      </c>
      <c r="G148" s="203" t="s">
        <v>3434</v>
      </c>
      <c r="H148" s="204">
        <v>30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6374</v>
      </c>
    </row>
    <row r="149" s="2" customFormat="1" ht="24.9" customHeight="1">
      <c r="A149" s="34"/>
      <c r="B149" s="185"/>
      <c r="C149" s="200" t="s">
        <v>392</v>
      </c>
      <c r="D149" s="200" t="s">
        <v>353</v>
      </c>
      <c r="E149" s="201" t="s">
        <v>5163</v>
      </c>
      <c r="F149" s="202" t="s">
        <v>5164</v>
      </c>
      <c r="G149" s="203" t="s">
        <v>3434</v>
      </c>
      <c r="H149" s="204">
        <v>16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6375</v>
      </c>
    </row>
    <row r="150" s="2" customFormat="1" ht="24.9" customHeight="1">
      <c r="A150" s="34"/>
      <c r="B150" s="185"/>
      <c r="C150" s="200" t="s">
        <v>396</v>
      </c>
      <c r="D150" s="200" t="s">
        <v>353</v>
      </c>
      <c r="E150" s="201" t="s">
        <v>5166</v>
      </c>
      <c r="F150" s="202" t="s">
        <v>5167</v>
      </c>
      <c r="G150" s="203" t="s">
        <v>3434</v>
      </c>
      <c r="H150" s="204">
        <v>16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6376</v>
      </c>
    </row>
    <row r="151" s="2" customFormat="1" ht="24.9" customHeight="1">
      <c r="A151" s="34"/>
      <c r="B151" s="185"/>
      <c r="C151" s="200" t="s">
        <v>398</v>
      </c>
      <c r="D151" s="200" t="s">
        <v>353</v>
      </c>
      <c r="E151" s="201" t="s">
        <v>5169</v>
      </c>
      <c r="F151" s="202" t="s">
        <v>5170</v>
      </c>
      <c r="G151" s="203" t="s">
        <v>3434</v>
      </c>
      <c r="H151" s="204">
        <v>16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6377</v>
      </c>
    </row>
    <row r="152" s="2" customFormat="1" ht="24.9" customHeight="1">
      <c r="A152" s="34"/>
      <c r="B152" s="185"/>
      <c r="C152" s="200" t="s">
        <v>402</v>
      </c>
      <c r="D152" s="200" t="s">
        <v>353</v>
      </c>
      <c r="E152" s="201" t="s">
        <v>6378</v>
      </c>
      <c r="F152" s="202" t="s">
        <v>6379</v>
      </c>
      <c r="G152" s="203" t="s">
        <v>3434</v>
      </c>
      <c r="H152" s="204">
        <v>20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6380</v>
      </c>
    </row>
    <row r="153" s="2" customFormat="1" ht="24.9" customHeight="1">
      <c r="A153" s="34"/>
      <c r="B153" s="185"/>
      <c r="C153" s="200" t="s">
        <v>408</v>
      </c>
      <c r="D153" s="200" t="s">
        <v>353</v>
      </c>
      <c r="E153" s="201" t="s">
        <v>5175</v>
      </c>
      <c r="F153" s="202" t="s">
        <v>5176</v>
      </c>
      <c r="G153" s="203" t="s">
        <v>3434</v>
      </c>
      <c r="H153" s="204">
        <v>20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6381</v>
      </c>
    </row>
    <row r="154" s="2" customFormat="1" ht="24.9" customHeight="1">
      <c r="A154" s="34"/>
      <c r="B154" s="185"/>
      <c r="C154" s="200" t="s">
        <v>410</v>
      </c>
      <c r="D154" s="200" t="s">
        <v>353</v>
      </c>
      <c r="E154" s="201" t="s">
        <v>6382</v>
      </c>
      <c r="F154" s="202" t="s">
        <v>6383</v>
      </c>
      <c r="G154" s="203" t="s">
        <v>3434</v>
      </c>
      <c r="H154" s="204">
        <v>20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6384</v>
      </c>
    </row>
    <row r="155" s="2" customFormat="1" ht="24.9" customHeight="1">
      <c r="A155" s="34"/>
      <c r="B155" s="185"/>
      <c r="C155" s="200" t="s">
        <v>412</v>
      </c>
      <c r="D155" s="200" t="s">
        <v>353</v>
      </c>
      <c r="E155" s="201" t="s">
        <v>6385</v>
      </c>
      <c r="F155" s="202" t="s">
        <v>5746</v>
      </c>
      <c r="G155" s="203" t="s">
        <v>3434</v>
      </c>
      <c r="H155" s="204">
        <v>20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6386</v>
      </c>
    </row>
    <row r="156" s="2" customFormat="1" ht="24.15" customHeight="1">
      <c r="A156" s="34"/>
      <c r="B156" s="185"/>
      <c r="C156" s="200" t="s">
        <v>414</v>
      </c>
      <c r="D156" s="200" t="s">
        <v>353</v>
      </c>
      <c r="E156" s="201" t="s">
        <v>6387</v>
      </c>
      <c r="F156" s="202" t="s">
        <v>6388</v>
      </c>
      <c r="G156" s="203" t="s">
        <v>433</v>
      </c>
      <c r="H156" s="204">
        <v>9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271</v>
      </c>
      <c r="AT156" s="198" t="s">
        <v>353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6389</v>
      </c>
    </row>
    <row r="157" s="2" customFormat="1" ht="24.15" customHeight="1">
      <c r="A157" s="34"/>
      <c r="B157" s="185"/>
      <c r="C157" s="200" t="s">
        <v>416</v>
      </c>
      <c r="D157" s="200" t="s">
        <v>353</v>
      </c>
      <c r="E157" s="201" t="s">
        <v>5184</v>
      </c>
      <c r="F157" s="202" t="s">
        <v>5185</v>
      </c>
      <c r="G157" s="203" t="s">
        <v>433</v>
      </c>
      <c r="H157" s="204">
        <v>7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6390</v>
      </c>
    </row>
    <row r="158" s="2" customFormat="1" ht="24.15" customHeight="1">
      <c r="A158" s="34"/>
      <c r="B158" s="185"/>
      <c r="C158" s="200" t="s">
        <v>418</v>
      </c>
      <c r="D158" s="200" t="s">
        <v>353</v>
      </c>
      <c r="E158" s="201" t="s">
        <v>6391</v>
      </c>
      <c r="F158" s="202" t="s">
        <v>6392</v>
      </c>
      <c r="G158" s="203" t="s">
        <v>433</v>
      </c>
      <c r="H158" s="204">
        <v>11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6393</v>
      </c>
    </row>
    <row r="159" s="2" customFormat="1" ht="16.5" customHeight="1">
      <c r="A159" s="34"/>
      <c r="B159" s="185"/>
      <c r="C159" s="200" t="s">
        <v>529</v>
      </c>
      <c r="D159" s="200" t="s">
        <v>353</v>
      </c>
      <c r="E159" s="201" t="s">
        <v>5193</v>
      </c>
      <c r="F159" s="202" t="s">
        <v>5194</v>
      </c>
      <c r="G159" s="203" t="s">
        <v>433</v>
      </c>
      <c r="H159" s="204">
        <v>3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6394</v>
      </c>
    </row>
    <row r="160" s="2" customFormat="1" ht="16.5" customHeight="1">
      <c r="A160" s="34"/>
      <c r="B160" s="185"/>
      <c r="C160" s="200" t="s">
        <v>780</v>
      </c>
      <c r="D160" s="200" t="s">
        <v>353</v>
      </c>
      <c r="E160" s="201" t="s">
        <v>6395</v>
      </c>
      <c r="F160" s="202" t="s">
        <v>6396</v>
      </c>
      <c r="G160" s="203" t="s">
        <v>433</v>
      </c>
      <c r="H160" s="204">
        <v>4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6397</v>
      </c>
    </row>
    <row r="161" s="2" customFormat="1" ht="21.75" customHeight="1">
      <c r="A161" s="34"/>
      <c r="B161" s="185"/>
      <c r="C161" s="200" t="s">
        <v>784</v>
      </c>
      <c r="D161" s="200" t="s">
        <v>353</v>
      </c>
      <c r="E161" s="201" t="s">
        <v>5196</v>
      </c>
      <c r="F161" s="202" t="s">
        <v>5197</v>
      </c>
      <c r="G161" s="203" t="s">
        <v>433</v>
      </c>
      <c r="H161" s="204">
        <v>23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6398</v>
      </c>
    </row>
    <row r="162" s="2" customFormat="1" ht="16.5" customHeight="1">
      <c r="A162" s="34"/>
      <c r="B162" s="185"/>
      <c r="C162" s="200" t="s">
        <v>788</v>
      </c>
      <c r="D162" s="200" t="s">
        <v>353</v>
      </c>
      <c r="E162" s="201" t="s">
        <v>5199</v>
      </c>
      <c r="F162" s="202" t="s">
        <v>5200</v>
      </c>
      <c r="G162" s="203" t="s">
        <v>440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6399</v>
      </c>
    </row>
    <row r="163" s="2" customFormat="1" ht="16.5" customHeight="1">
      <c r="A163" s="34"/>
      <c r="B163" s="185"/>
      <c r="C163" s="200" t="s">
        <v>792</v>
      </c>
      <c r="D163" s="200" t="s">
        <v>353</v>
      </c>
      <c r="E163" s="201" t="s">
        <v>5202</v>
      </c>
      <c r="F163" s="202" t="s">
        <v>5203</v>
      </c>
      <c r="G163" s="203" t="s">
        <v>375</v>
      </c>
      <c r="H163" s="204">
        <v>70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6400</v>
      </c>
    </row>
    <row r="164" s="12" customFormat="1" ht="25.92" customHeight="1">
      <c r="A164" s="12"/>
      <c r="B164" s="172"/>
      <c r="C164" s="12"/>
      <c r="D164" s="173" t="s">
        <v>74</v>
      </c>
      <c r="E164" s="174" t="s">
        <v>594</v>
      </c>
      <c r="F164" s="174" t="s">
        <v>5229</v>
      </c>
      <c r="G164" s="12"/>
      <c r="H164" s="12"/>
      <c r="I164" s="175"/>
      <c r="J164" s="176">
        <f>BK164</f>
        <v>0</v>
      </c>
      <c r="K164" s="12"/>
      <c r="L164" s="172"/>
      <c r="M164" s="177"/>
      <c r="N164" s="178"/>
      <c r="O164" s="178"/>
      <c r="P164" s="179">
        <f>SUM(P165:P183)</f>
        <v>0</v>
      </c>
      <c r="Q164" s="178"/>
      <c r="R164" s="179">
        <f>SUM(R165:R183)</f>
        <v>0</v>
      </c>
      <c r="S164" s="178"/>
      <c r="T164" s="180">
        <f>SUM(T165:T183)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75</v>
      </c>
      <c r="AY164" s="173" t="s">
        <v>317</v>
      </c>
      <c r="BK164" s="182">
        <f>SUM(BK165:BK183)</f>
        <v>0</v>
      </c>
    </row>
    <row r="165" s="2" customFormat="1" ht="44.25" customHeight="1">
      <c r="A165" s="34"/>
      <c r="B165" s="185"/>
      <c r="C165" s="200" t="s">
        <v>796</v>
      </c>
      <c r="D165" s="200" t="s">
        <v>353</v>
      </c>
      <c r="E165" s="201" t="s">
        <v>6401</v>
      </c>
      <c r="F165" s="202" t="s">
        <v>6402</v>
      </c>
      <c r="G165" s="203" t="s">
        <v>433</v>
      </c>
      <c r="H165" s="204">
        <v>1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6403</v>
      </c>
    </row>
    <row r="166" s="2" customFormat="1" ht="16.5" customHeight="1">
      <c r="A166" s="34"/>
      <c r="B166" s="185"/>
      <c r="C166" s="200" t="s">
        <v>800</v>
      </c>
      <c r="D166" s="200" t="s">
        <v>353</v>
      </c>
      <c r="E166" s="201" t="s">
        <v>6404</v>
      </c>
      <c r="F166" s="202" t="s">
        <v>6405</v>
      </c>
      <c r="G166" s="203" t="s">
        <v>433</v>
      </c>
      <c r="H166" s="204">
        <v>1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6406</v>
      </c>
    </row>
    <row r="167" s="2" customFormat="1" ht="37.8" customHeight="1">
      <c r="A167" s="34"/>
      <c r="B167" s="185"/>
      <c r="C167" s="200" t="s">
        <v>804</v>
      </c>
      <c r="D167" s="200" t="s">
        <v>353</v>
      </c>
      <c r="E167" s="201" t="s">
        <v>6407</v>
      </c>
      <c r="F167" s="202" t="s">
        <v>6408</v>
      </c>
      <c r="G167" s="203" t="s">
        <v>433</v>
      </c>
      <c r="H167" s="204">
        <v>2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6409</v>
      </c>
    </row>
    <row r="168" s="2" customFormat="1" ht="16.5" customHeight="1">
      <c r="A168" s="34"/>
      <c r="B168" s="185"/>
      <c r="C168" s="200" t="s">
        <v>808</v>
      </c>
      <c r="D168" s="200" t="s">
        <v>353</v>
      </c>
      <c r="E168" s="201" t="s">
        <v>6410</v>
      </c>
      <c r="F168" s="202" t="s">
        <v>6411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6412</v>
      </c>
    </row>
    <row r="169" s="2" customFormat="1" ht="16.5" customHeight="1">
      <c r="A169" s="34"/>
      <c r="B169" s="185"/>
      <c r="C169" s="200" t="s">
        <v>812</v>
      </c>
      <c r="D169" s="200" t="s">
        <v>353</v>
      </c>
      <c r="E169" s="201" t="s">
        <v>6413</v>
      </c>
      <c r="F169" s="202" t="s">
        <v>6414</v>
      </c>
      <c r="G169" s="203" t="s">
        <v>433</v>
      </c>
      <c r="H169" s="204">
        <v>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6415</v>
      </c>
    </row>
    <row r="170" s="2" customFormat="1" ht="16.5" customHeight="1">
      <c r="A170" s="34"/>
      <c r="B170" s="185"/>
      <c r="C170" s="200" t="s">
        <v>816</v>
      </c>
      <c r="D170" s="200" t="s">
        <v>353</v>
      </c>
      <c r="E170" s="201" t="s">
        <v>6416</v>
      </c>
      <c r="F170" s="202" t="s">
        <v>5158</v>
      </c>
      <c r="G170" s="203" t="s">
        <v>1</v>
      </c>
      <c r="H170" s="204">
        <v>0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271</v>
      </c>
      <c r="AT170" s="198" t="s">
        <v>353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6417</v>
      </c>
    </row>
    <row r="171" s="2" customFormat="1" ht="24.9" customHeight="1">
      <c r="A171" s="34"/>
      <c r="B171" s="185"/>
      <c r="C171" s="200" t="s">
        <v>820</v>
      </c>
      <c r="D171" s="200" t="s">
        <v>353</v>
      </c>
      <c r="E171" s="201" t="s">
        <v>6418</v>
      </c>
      <c r="F171" s="202" t="s">
        <v>6419</v>
      </c>
      <c r="G171" s="203" t="s">
        <v>3434</v>
      </c>
      <c r="H171" s="204">
        <v>45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6420</v>
      </c>
    </row>
    <row r="172" s="2" customFormat="1" ht="24.9" customHeight="1">
      <c r="A172" s="34"/>
      <c r="B172" s="185"/>
      <c r="C172" s="200" t="s">
        <v>824</v>
      </c>
      <c r="D172" s="200" t="s">
        <v>353</v>
      </c>
      <c r="E172" s="201" t="s">
        <v>6421</v>
      </c>
      <c r="F172" s="202" t="s">
        <v>6422</v>
      </c>
      <c r="G172" s="203" t="s">
        <v>3434</v>
      </c>
      <c r="H172" s="204">
        <v>20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271</v>
      </c>
      <c r="AT172" s="198" t="s">
        <v>353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6423</v>
      </c>
    </row>
    <row r="173" s="2" customFormat="1" ht="24.9" customHeight="1">
      <c r="A173" s="34"/>
      <c r="B173" s="185"/>
      <c r="C173" s="200" t="s">
        <v>828</v>
      </c>
      <c r="D173" s="200" t="s">
        <v>353</v>
      </c>
      <c r="E173" s="201" t="s">
        <v>6424</v>
      </c>
      <c r="F173" s="202" t="s">
        <v>6425</v>
      </c>
      <c r="G173" s="203" t="s">
        <v>3434</v>
      </c>
      <c r="H173" s="204">
        <v>70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6426</v>
      </c>
    </row>
    <row r="174" s="2" customFormat="1" ht="21.75" customHeight="1">
      <c r="A174" s="34"/>
      <c r="B174" s="185"/>
      <c r="C174" s="200" t="s">
        <v>832</v>
      </c>
      <c r="D174" s="200" t="s">
        <v>353</v>
      </c>
      <c r="E174" s="201" t="s">
        <v>5233</v>
      </c>
      <c r="F174" s="202" t="s">
        <v>5197</v>
      </c>
      <c r="G174" s="203" t="s">
        <v>433</v>
      </c>
      <c r="H174" s="204">
        <v>2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271</v>
      </c>
      <c r="AT174" s="198" t="s">
        <v>353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6427</v>
      </c>
    </row>
    <row r="175" s="2" customFormat="1" ht="16.5" customHeight="1">
      <c r="A175" s="34"/>
      <c r="B175" s="185"/>
      <c r="C175" s="200" t="s">
        <v>836</v>
      </c>
      <c r="D175" s="200" t="s">
        <v>353</v>
      </c>
      <c r="E175" s="201" t="s">
        <v>6428</v>
      </c>
      <c r="F175" s="202" t="s">
        <v>5200</v>
      </c>
      <c r="G175" s="203" t="s">
        <v>440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271</v>
      </c>
      <c r="AT175" s="198" t="s">
        <v>353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6429</v>
      </c>
    </row>
    <row r="176" s="2" customFormat="1" ht="16.5" customHeight="1">
      <c r="A176" s="34"/>
      <c r="B176" s="185"/>
      <c r="C176" s="200" t="s">
        <v>840</v>
      </c>
      <c r="D176" s="200" t="s">
        <v>353</v>
      </c>
      <c r="E176" s="201" t="s">
        <v>6430</v>
      </c>
      <c r="F176" s="202" t="s">
        <v>6431</v>
      </c>
      <c r="G176" s="203" t="s">
        <v>1711</v>
      </c>
      <c r="H176" s="204">
        <v>2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271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6432</v>
      </c>
    </row>
    <row r="177" s="2" customFormat="1" ht="16.5" customHeight="1">
      <c r="A177" s="34"/>
      <c r="B177" s="185"/>
      <c r="C177" s="200" t="s">
        <v>844</v>
      </c>
      <c r="D177" s="200" t="s">
        <v>353</v>
      </c>
      <c r="E177" s="201" t="s">
        <v>5235</v>
      </c>
      <c r="F177" s="202" t="s">
        <v>5236</v>
      </c>
      <c r="G177" s="203" t="s">
        <v>1711</v>
      </c>
      <c r="H177" s="204">
        <v>0.20000000000000001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271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6433</v>
      </c>
    </row>
    <row r="178" s="2" customFormat="1" ht="16.5" customHeight="1">
      <c r="A178" s="34"/>
      <c r="B178" s="185"/>
      <c r="C178" s="200" t="s">
        <v>848</v>
      </c>
      <c r="D178" s="200" t="s">
        <v>353</v>
      </c>
      <c r="E178" s="201" t="s">
        <v>6434</v>
      </c>
      <c r="F178" s="202" t="s">
        <v>6435</v>
      </c>
      <c r="G178" s="203" t="s">
        <v>3434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271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6436</v>
      </c>
    </row>
    <row r="179" s="2" customFormat="1" ht="16.5" customHeight="1">
      <c r="A179" s="34"/>
      <c r="B179" s="185"/>
      <c r="C179" s="200" t="s">
        <v>852</v>
      </c>
      <c r="D179" s="200" t="s">
        <v>353</v>
      </c>
      <c r="E179" s="201" t="s">
        <v>6437</v>
      </c>
      <c r="F179" s="202" t="s">
        <v>6438</v>
      </c>
      <c r="G179" s="203" t="s">
        <v>3434</v>
      </c>
      <c r="H179" s="204">
        <v>2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271</v>
      </c>
      <c r="AT179" s="198" t="s">
        <v>353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6439</v>
      </c>
    </row>
    <row r="180" s="2" customFormat="1" ht="37.8" customHeight="1">
      <c r="A180" s="34"/>
      <c r="B180" s="185"/>
      <c r="C180" s="200" t="s">
        <v>858</v>
      </c>
      <c r="D180" s="200" t="s">
        <v>353</v>
      </c>
      <c r="E180" s="201" t="s">
        <v>5238</v>
      </c>
      <c r="F180" s="202" t="s">
        <v>5239</v>
      </c>
      <c r="G180" s="203" t="s">
        <v>440</v>
      </c>
      <c r="H180" s="204">
        <v>1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6440</v>
      </c>
    </row>
    <row r="181" s="2" customFormat="1" ht="16.5" customHeight="1">
      <c r="A181" s="34"/>
      <c r="B181" s="185"/>
      <c r="C181" s="200" t="s">
        <v>862</v>
      </c>
      <c r="D181" s="200" t="s">
        <v>353</v>
      </c>
      <c r="E181" s="201" t="s">
        <v>5241</v>
      </c>
      <c r="F181" s="202" t="s">
        <v>5242</v>
      </c>
      <c r="G181" s="203" t="s">
        <v>440</v>
      </c>
      <c r="H181" s="204">
        <v>1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271</v>
      </c>
      <c r="AT181" s="198" t="s">
        <v>353</v>
      </c>
      <c r="AU181" s="198" t="s">
        <v>82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6441</v>
      </c>
    </row>
    <row r="182" s="2" customFormat="1" ht="16.5" customHeight="1">
      <c r="A182" s="34"/>
      <c r="B182" s="185"/>
      <c r="C182" s="200" t="s">
        <v>866</v>
      </c>
      <c r="D182" s="200" t="s">
        <v>353</v>
      </c>
      <c r="E182" s="201" t="s">
        <v>5244</v>
      </c>
      <c r="F182" s="202" t="s">
        <v>5245</v>
      </c>
      <c r="G182" s="203" t="s">
        <v>440</v>
      </c>
      <c r="H182" s="204">
        <v>1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6442</v>
      </c>
    </row>
    <row r="183" s="2" customFormat="1" ht="16.5" customHeight="1">
      <c r="A183" s="34"/>
      <c r="B183" s="185"/>
      <c r="C183" s="200" t="s">
        <v>870</v>
      </c>
      <c r="D183" s="200" t="s">
        <v>353</v>
      </c>
      <c r="E183" s="201" t="s">
        <v>5247</v>
      </c>
      <c r="F183" s="202" t="s">
        <v>5248</v>
      </c>
      <c r="G183" s="203" t="s">
        <v>440</v>
      </c>
      <c r="H183" s="204">
        <v>1</v>
      </c>
      <c r="I183" s="205"/>
      <c r="J183" s="206">
        <f>ROUND(I183*H183,2)</f>
        <v>0</v>
      </c>
      <c r="K183" s="207"/>
      <c r="L183" s="208"/>
      <c r="M183" s="221" t="s">
        <v>1</v>
      </c>
      <c r="N183" s="222" t="s">
        <v>41</v>
      </c>
      <c r="O183" s="213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271</v>
      </c>
      <c r="AT183" s="198" t="s">
        <v>353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6443</v>
      </c>
    </row>
    <row r="184" s="2" customFormat="1" ht="6.96" customHeight="1">
      <c r="A184" s="34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35"/>
      <c r="M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25:K18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5942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6444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ROUND((SUM(BE128:BE180)),  2)</f>
        <v>0</v>
      </c>
      <c r="G37" s="138"/>
      <c r="H37" s="138"/>
      <c r="I37" s="139">
        <v>0.20000000000000001</v>
      </c>
      <c r="J37" s="137">
        <f>ROUND(((SUM(BE128:BE180))*I37),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ROUND((SUM(BF128:BF180)),  2)</f>
        <v>0</v>
      </c>
      <c r="G38" s="138"/>
      <c r="H38" s="138"/>
      <c r="I38" s="139">
        <v>0.20000000000000001</v>
      </c>
      <c r="J38" s="137">
        <f>ROUND(((SUM(BF128:BF180))*I38),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ROUND((SUM(BG128:BG180)),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ROUND((SUM(BH128:BH180)),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ROUND((SUM(BI128:BI180)),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5942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6445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4739</v>
      </c>
      <c r="E102" s="155"/>
      <c r="F102" s="155"/>
      <c r="G102" s="155"/>
      <c r="H102" s="155"/>
      <c r="I102" s="155"/>
      <c r="J102" s="156">
        <f>J167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6446</v>
      </c>
      <c r="E103" s="155"/>
      <c r="F103" s="155"/>
      <c r="G103" s="155"/>
      <c r="H103" s="155"/>
      <c r="I103" s="155"/>
      <c r="J103" s="156">
        <f>J169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6447</v>
      </c>
      <c r="E104" s="155"/>
      <c r="F104" s="155"/>
      <c r="G104" s="155"/>
      <c r="H104" s="155"/>
      <c r="I104" s="155"/>
      <c r="J104" s="156">
        <f>J176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303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Archeoskanzen Bojná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287</v>
      </c>
      <c r="L115" s="18"/>
    </row>
    <row r="116" s="1" customFormat="1" ht="16.5" customHeight="1">
      <c r="B116" s="18"/>
      <c r="E116" s="131" t="s">
        <v>4177</v>
      </c>
      <c r="F116" s="1"/>
      <c r="G116" s="1"/>
      <c r="H116" s="1"/>
      <c r="L116" s="18"/>
    </row>
    <row r="117" s="1" customFormat="1" ht="12" customHeight="1">
      <c r="B117" s="18"/>
      <c r="C117" s="28" t="s">
        <v>289</v>
      </c>
      <c r="L117" s="18"/>
    </row>
    <row r="118" s="2" customFormat="1" ht="16.5" customHeight="1">
      <c r="A118" s="34"/>
      <c r="B118" s="35"/>
      <c r="C118" s="34"/>
      <c r="D118" s="34"/>
      <c r="E118" s="132" t="s">
        <v>5942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291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E13</f>
        <v>SO-5.2.1_ELE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F16</f>
        <v>okrajová časť obce Bojná</v>
      </c>
      <c r="G122" s="34"/>
      <c r="H122" s="34"/>
      <c r="I122" s="28" t="s">
        <v>21</v>
      </c>
      <c r="J122" s="70" t="str">
        <f>IF(J16="","",J16)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E19</f>
        <v>Obec Bojná, 201 Bojná, 956 01 Bojná</v>
      </c>
      <c r="G124" s="34"/>
      <c r="H124" s="34"/>
      <c r="I124" s="28" t="s">
        <v>29</v>
      </c>
      <c r="J124" s="32" t="str">
        <f>E25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IF(E22="","",E22)</f>
        <v>Vyplň údaj</v>
      </c>
      <c r="G125" s="34"/>
      <c r="H125" s="34"/>
      <c r="I125" s="28" t="s">
        <v>32</v>
      </c>
      <c r="J125" s="32" t="str">
        <f>E28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P129+P167+P169+P176</f>
        <v>0</v>
      </c>
      <c r="Q128" s="91"/>
      <c r="R128" s="169">
        <f>R129+R167+R169+R176</f>
        <v>0</v>
      </c>
      <c r="S128" s="91"/>
      <c r="T128" s="170">
        <f>T129+T167+T169+T176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BK129+BK167+BK169+BK176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546</v>
      </c>
      <c r="F129" s="174" t="s">
        <v>95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SUM(P130:P166)</f>
        <v>0</v>
      </c>
      <c r="Q129" s="178"/>
      <c r="R129" s="179">
        <f>SUM(R130:R166)</f>
        <v>0</v>
      </c>
      <c r="S129" s="178"/>
      <c r="T129" s="180">
        <f>SUM(T130:T166)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SUM(BK130:BK166)</f>
        <v>0</v>
      </c>
    </row>
    <row r="130" s="2" customFormat="1" ht="21.75" customHeight="1">
      <c r="A130" s="34"/>
      <c r="B130" s="185"/>
      <c r="C130" s="186" t="s">
        <v>82</v>
      </c>
      <c r="D130" s="186" t="s">
        <v>319</v>
      </c>
      <c r="E130" s="187" t="s">
        <v>4746</v>
      </c>
      <c r="F130" s="188" t="s">
        <v>3482</v>
      </c>
      <c r="G130" s="189" t="s">
        <v>433</v>
      </c>
      <c r="H130" s="190">
        <v>7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6448</v>
      </c>
    </row>
    <row r="131" s="2" customFormat="1" ht="21.75" customHeight="1">
      <c r="A131" s="34"/>
      <c r="B131" s="185"/>
      <c r="C131" s="186" t="s">
        <v>87</v>
      </c>
      <c r="D131" s="186" t="s">
        <v>319</v>
      </c>
      <c r="E131" s="187" t="s">
        <v>4748</v>
      </c>
      <c r="F131" s="188" t="s">
        <v>3515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6449</v>
      </c>
    </row>
    <row r="132" s="2" customFormat="1" ht="16.5" customHeight="1">
      <c r="A132" s="34"/>
      <c r="B132" s="185"/>
      <c r="C132" s="186" t="s">
        <v>92</v>
      </c>
      <c r="D132" s="186" t="s">
        <v>319</v>
      </c>
      <c r="E132" s="187" t="s">
        <v>4750</v>
      </c>
      <c r="F132" s="188" t="s">
        <v>3530</v>
      </c>
      <c r="G132" s="189" t="s">
        <v>433</v>
      </c>
      <c r="H132" s="190">
        <v>50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6450</v>
      </c>
    </row>
    <row r="133" s="2" customFormat="1" ht="24.15" customHeight="1">
      <c r="A133" s="34"/>
      <c r="B133" s="185"/>
      <c r="C133" s="186" t="s">
        <v>259</v>
      </c>
      <c r="D133" s="186" t="s">
        <v>319</v>
      </c>
      <c r="E133" s="187" t="s">
        <v>4752</v>
      </c>
      <c r="F133" s="188" t="s">
        <v>4753</v>
      </c>
      <c r="G133" s="189" t="s">
        <v>433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6451</v>
      </c>
    </row>
    <row r="134" s="2" customFormat="1" ht="16.5" customHeight="1">
      <c r="A134" s="34"/>
      <c r="B134" s="185"/>
      <c r="C134" s="186" t="s">
        <v>262</v>
      </c>
      <c r="D134" s="186" t="s">
        <v>319</v>
      </c>
      <c r="E134" s="187" t="s">
        <v>4755</v>
      </c>
      <c r="F134" s="188" t="s">
        <v>3533</v>
      </c>
      <c r="G134" s="189" t="s">
        <v>433</v>
      </c>
      <c r="H134" s="190">
        <v>50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6452</v>
      </c>
    </row>
    <row r="135" s="2" customFormat="1" ht="16.5" customHeight="1">
      <c r="A135" s="34"/>
      <c r="B135" s="185"/>
      <c r="C135" s="186" t="s">
        <v>265</v>
      </c>
      <c r="D135" s="186" t="s">
        <v>319</v>
      </c>
      <c r="E135" s="187" t="s">
        <v>4757</v>
      </c>
      <c r="F135" s="188" t="s">
        <v>3536</v>
      </c>
      <c r="G135" s="189" t="s">
        <v>433</v>
      </c>
      <c r="H135" s="190">
        <v>64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6453</v>
      </c>
    </row>
    <row r="136" s="2" customFormat="1" ht="16.5" customHeight="1">
      <c r="A136" s="34"/>
      <c r="B136" s="185"/>
      <c r="C136" s="186" t="s">
        <v>268</v>
      </c>
      <c r="D136" s="186" t="s">
        <v>319</v>
      </c>
      <c r="E136" s="187" t="s">
        <v>4759</v>
      </c>
      <c r="F136" s="188" t="s">
        <v>4760</v>
      </c>
      <c r="G136" s="189" t="s">
        <v>433</v>
      </c>
      <c r="H136" s="190">
        <v>10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6454</v>
      </c>
    </row>
    <row r="137" s="2" customFormat="1" ht="24.15" customHeight="1">
      <c r="A137" s="34"/>
      <c r="B137" s="185"/>
      <c r="C137" s="186" t="s">
        <v>271</v>
      </c>
      <c r="D137" s="186" t="s">
        <v>319</v>
      </c>
      <c r="E137" s="187" t="s">
        <v>4762</v>
      </c>
      <c r="F137" s="188" t="s">
        <v>4763</v>
      </c>
      <c r="G137" s="189" t="s">
        <v>433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6455</v>
      </c>
    </row>
    <row r="138" s="2" customFormat="1" ht="16.5" customHeight="1">
      <c r="A138" s="34"/>
      <c r="B138" s="185"/>
      <c r="C138" s="186" t="s">
        <v>274</v>
      </c>
      <c r="D138" s="186" t="s">
        <v>319</v>
      </c>
      <c r="E138" s="187" t="s">
        <v>4767</v>
      </c>
      <c r="F138" s="188" t="s">
        <v>3542</v>
      </c>
      <c r="G138" s="189" t="s">
        <v>452</v>
      </c>
      <c r="H138" s="190">
        <v>150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6456</v>
      </c>
    </row>
    <row r="139" s="2" customFormat="1" ht="16.5" customHeight="1">
      <c r="A139" s="34"/>
      <c r="B139" s="185"/>
      <c r="C139" s="186" t="s">
        <v>277</v>
      </c>
      <c r="D139" s="186" t="s">
        <v>319</v>
      </c>
      <c r="E139" s="187" t="s">
        <v>4769</v>
      </c>
      <c r="F139" s="188" t="s">
        <v>3485</v>
      </c>
      <c r="G139" s="189" t="s">
        <v>452</v>
      </c>
      <c r="H139" s="190">
        <v>250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6457</v>
      </c>
    </row>
    <row r="140" s="2" customFormat="1" ht="16.5" customHeight="1">
      <c r="A140" s="34"/>
      <c r="B140" s="185"/>
      <c r="C140" s="186" t="s">
        <v>280</v>
      </c>
      <c r="D140" s="186" t="s">
        <v>319</v>
      </c>
      <c r="E140" s="187" t="s">
        <v>4771</v>
      </c>
      <c r="F140" s="188" t="s">
        <v>3488</v>
      </c>
      <c r="G140" s="189" t="s">
        <v>452</v>
      </c>
      <c r="H140" s="190">
        <v>1000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6458</v>
      </c>
    </row>
    <row r="141" s="2" customFormat="1" ht="16.5" customHeight="1">
      <c r="A141" s="34"/>
      <c r="B141" s="185"/>
      <c r="C141" s="186" t="s">
        <v>358</v>
      </c>
      <c r="D141" s="186" t="s">
        <v>319</v>
      </c>
      <c r="E141" s="187" t="s">
        <v>4773</v>
      </c>
      <c r="F141" s="188" t="s">
        <v>4774</v>
      </c>
      <c r="G141" s="189" t="s">
        <v>452</v>
      </c>
      <c r="H141" s="190">
        <v>400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6459</v>
      </c>
    </row>
    <row r="142" s="2" customFormat="1" ht="16.5" customHeight="1">
      <c r="A142" s="34"/>
      <c r="B142" s="185"/>
      <c r="C142" s="186" t="s">
        <v>362</v>
      </c>
      <c r="D142" s="186" t="s">
        <v>319</v>
      </c>
      <c r="E142" s="187" t="s">
        <v>4776</v>
      </c>
      <c r="F142" s="188" t="s">
        <v>4777</v>
      </c>
      <c r="G142" s="189" t="s">
        <v>452</v>
      </c>
      <c r="H142" s="190">
        <v>50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6460</v>
      </c>
    </row>
    <row r="143" s="2" customFormat="1" ht="16.5" customHeight="1">
      <c r="A143" s="34"/>
      <c r="B143" s="185"/>
      <c r="C143" s="186" t="s">
        <v>364</v>
      </c>
      <c r="D143" s="186" t="s">
        <v>319</v>
      </c>
      <c r="E143" s="187" t="s">
        <v>4779</v>
      </c>
      <c r="F143" s="188" t="s">
        <v>3494</v>
      </c>
      <c r="G143" s="189" t="s">
        <v>452</v>
      </c>
      <c r="H143" s="190">
        <v>100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6461</v>
      </c>
    </row>
    <row r="144" s="2" customFormat="1" ht="16.5" customHeight="1">
      <c r="A144" s="34"/>
      <c r="B144" s="185"/>
      <c r="C144" s="186" t="s">
        <v>368</v>
      </c>
      <c r="D144" s="186" t="s">
        <v>319</v>
      </c>
      <c r="E144" s="187" t="s">
        <v>4781</v>
      </c>
      <c r="F144" s="188" t="s">
        <v>3497</v>
      </c>
      <c r="G144" s="189" t="s">
        <v>452</v>
      </c>
      <c r="H144" s="190">
        <v>100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6462</v>
      </c>
    </row>
    <row r="145" s="2" customFormat="1" ht="16.5" customHeight="1">
      <c r="A145" s="34"/>
      <c r="B145" s="185"/>
      <c r="C145" s="186" t="s">
        <v>372</v>
      </c>
      <c r="D145" s="186" t="s">
        <v>319</v>
      </c>
      <c r="E145" s="187" t="s">
        <v>4783</v>
      </c>
      <c r="F145" s="188" t="s">
        <v>3500</v>
      </c>
      <c r="G145" s="189" t="s">
        <v>452</v>
      </c>
      <c r="H145" s="190">
        <v>50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6463</v>
      </c>
    </row>
    <row r="146" s="2" customFormat="1" ht="24.15" customHeight="1">
      <c r="A146" s="34"/>
      <c r="B146" s="185"/>
      <c r="C146" s="186" t="s">
        <v>377</v>
      </c>
      <c r="D146" s="186" t="s">
        <v>319</v>
      </c>
      <c r="E146" s="187" t="s">
        <v>4788</v>
      </c>
      <c r="F146" s="188" t="s">
        <v>4789</v>
      </c>
      <c r="G146" s="189" t="s">
        <v>452</v>
      </c>
      <c r="H146" s="190">
        <v>40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6464</v>
      </c>
    </row>
    <row r="147" s="2" customFormat="1" ht="16.5" customHeight="1">
      <c r="A147" s="34"/>
      <c r="B147" s="185"/>
      <c r="C147" s="186" t="s">
        <v>383</v>
      </c>
      <c r="D147" s="186" t="s">
        <v>319</v>
      </c>
      <c r="E147" s="187" t="s">
        <v>4791</v>
      </c>
      <c r="F147" s="188" t="s">
        <v>4792</v>
      </c>
      <c r="G147" s="189" t="s">
        <v>452</v>
      </c>
      <c r="H147" s="190">
        <v>4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6465</v>
      </c>
    </row>
    <row r="148" s="2" customFormat="1" ht="16.5" customHeight="1">
      <c r="A148" s="34"/>
      <c r="B148" s="185"/>
      <c r="C148" s="186" t="s">
        <v>385</v>
      </c>
      <c r="D148" s="186" t="s">
        <v>319</v>
      </c>
      <c r="E148" s="187" t="s">
        <v>4794</v>
      </c>
      <c r="F148" s="188" t="s">
        <v>4795</v>
      </c>
      <c r="G148" s="189" t="s">
        <v>375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6466</v>
      </c>
    </row>
    <row r="149" s="2" customFormat="1" ht="16.5" customHeight="1">
      <c r="A149" s="34"/>
      <c r="B149" s="185"/>
      <c r="C149" s="186" t="s">
        <v>7</v>
      </c>
      <c r="D149" s="186" t="s">
        <v>319</v>
      </c>
      <c r="E149" s="187" t="s">
        <v>4797</v>
      </c>
      <c r="F149" s="188" t="s">
        <v>3509</v>
      </c>
      <c r="G149" s="189" t="s">
        <v>452</v>
      </c>
      <c r="H149" s="190">
        <v>250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6467</v>
      </c>
    </row>
    <row r="150" s="2" customFormat="1" ht="16.5" customHeight="1">
      <c r="A150" s="34"/>
      <c r="B150" s="185"/>
      <c r="C150" s="186" t="s">
        <v>388</v>
      </c>
      <c r="D150" s="186" t="s">
        <v>319</v>
      </c>
      <c r="E150" s="187" t="s">
        <v>4799</v>
      </c>
      <c r="F150" s="188" t="s">
        <v>3512</v>
      </c>
      <c r="G150" s="189" t="s">
        <v>452</v>
      </c>
      <c r="H150" s="190">
        <v>100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6468</v>
      </c>
    </row>
    <row r="151" s="2" customFormat="1" ht="16.5" customHeight="1">
      <c r="A151" s="34"/>
      <c r="B151" s="185"/>
      <c r="C151" s="186" t="s">
        <v>392</v>
      </c>
      <c r="D151" s="186" t="s">
        <v>319</v>
      </c>
      <c r="E151" s="187" t="s">
        <v>4801</v>
      </c>
      <c r="F151" s="188" t="s">
        <v>4802</v>
      </c>
      <c r="G151" s="189" t="s">
        <v>452</v>
      </c>
      <c r="H151" s="190">
        <v>50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6469</v>
      </c>
    </row>
    <row r="152" s="2" customFormat="1" ht="16.5" customHeight="1">
      <c r="A152" s="34"/>
      <c r="B152" s="185"/>
      <c r="C152" s="186" t="s">
        <v>396</v>
      </c>
      <c r="D152" s="186" t="s">
        <v>319</v>
      </c>
      <c r="E152" s="187" t="s">
        <v>4804</v>
      </c>
      <c r="F152" s="188" t="s">
        <v>4805</v>
      </c>
      <c r="G152" s="189" t="s">
        <v>452</v>
      </c>
      <c r="H152" s="190">
        <v>50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6470</v>
      </c>
    </row>
    <row r="153" s="2" customFormat="1" ht="16.5" customHeight="1">
      <c r="A153" s="34"/>
      <c r="B153" s="185"/>
      <c r="C153" s="186" t="s">
        <v>398</v>
      </c>
      <c r="D153" s="186" t="s">
        <v>319</v>
      </c>
      <c r="E153" s="187" t="s">
        <v>4807</v>
      </c>
      <c r="F153" s="188" t="s">
        <v>3518</v>
      </c>
      <c r="G153" s="189" t="s">
        <v>433</v>
      </c>
      <c r="H153" s="190">
        <v>10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6471</v>
      </c>
    </row>
    <row r="154" s="2" customFormat="1" ht="16.5" customHeight="1">
      <c r="A154" s="34"/>
      <c r="B154" s="185"/>
      <c r="C154" s="186" t="s">
        <v>402</v>
      </c>
      <c r="D154" s="186" t="s">
        <v>319</v>
      </c>
      <c r="E154" s="187" t="s">
        <v>4809</v>
      </c>
      <c r="F154" s="188" t="s">
        <v>3521</v>
      </c>
      <c r="G154" s="189" t="s">
        <v>433</v>
      </c>
      <c r="H154" s="190">
        <v>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6472</v>
      </c>
    </row>
    <row r="155" s="2" customFormat="1" ht="16.5" customHeight="1">
      <c r="A155" s="34"/>
      <c r="B155" s="185"/>
      <c r="C155" s="186" t="s">
        <v>408</v>
      </c>
      <c r="D155" s="186" t="s">
        <v>319</v>
      </c>
      <c r="E155" s="187" t="s">
        <v>4856</v>
      </c>
      <c r="F155" s="188" t="s">
        <v>4857</v>
      </c>
      <c r="G155" s="189" t="s">
        <v>433</v>
      </c>
      <c r="H155" s="190">
        <v>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6473</v>
      </c>
    </row>
    <row r="156" s="2" customFormat="1" ht="16.5" customHeight="1">
      <c r="A156" s="34"/>
      <c r="B156" s="185"/>
      <c r="C156" s="186" t="s">
        <v>410</v>
      </c>
      <c r="D156" s="186" t="s">
        <v>319</v>
      </c>
      <c r="E156" s="187" t="s">
        <v>4875</v>
      </c>
      <c r="F156" s="188" t="s">
        <v>3594</v>
      </c>
      <c r="G156" s="189" t="s">
        <v>599</v>
      </c>
      <c r="H156" s="190">
        <v>32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6474</v>
      </c>
    </row>
    <row r="157" s="2" customFormat="1" ht="16.5" customHeight="1">
      <c r="A157" s="34"/>
      <c r="B157" s="185"/>
      <c r="C157" s="186" t="s">
        <v>412</v>
      </c>
      <c r="D157" s="186" t="s">
        <v>319</v>
      </c>
      <c r="E157" s="187" t="s">
        <v>4877</v>
      </c>
      <c r="F157" s="188" t="s">
        <v>3597</v>
      </c>
      <c r="G157" s="189" t="s">
        <v>599</v>
      </c>
      <c r="H157" s="190">
        <v>32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6475</v>
      </c>
    </row>
    <row r="158" s="2" customFormat="1" ht="16.5" customHeight="1">
      <c r="A158" s="34"/>
      <c r="B158" s="185"/>
      <c r="C158" s="186" t="s">
        <v>414</v>
      </c>
      <c r="D158" s="186" t="s">
        <v>319</v>
      </c>
      <c r="E158" s="187" t="s">
        <v>4879</v>
      </c>
      <c r="F158" s="188" t="s">
        <v>3600</v>
      </c>
      <c r="G158" s="189" t="s">
        <v>440</v>
      </c>
      <c r="H158" s="190">
        <v>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6476</v>
      </c>
    </row>
    <row r="159" s="2" customFormat="1" ht="21.75" customHeight="1">
      <c r="A159" s="34"/>
      <c r="B159" s="185"/>
      <c r="C159" s="186" t="s">
        <v>416</v>
      </c>
      <c r="D159" s="186" t="s">
        <v>319</v>
      </c>
      <c r="E159" s="187" t="s">
        <v>4884</v>
      </c>
      <c r="F159" s="188" t="s">
        <v>3606</v>
      </c>
      <c r="G159" s="189" t="s">
        <v>599</v>
      </c>
      <c r="H159" s="190">
        <v>100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6477</v>
      </c>
    </row>
    <row r="160" s="2" customFormat="1" ht="16.5" customHeight="1">
      <c r="A160" s="34"/>
      <c r="B160" s="185"/>
      <c r="C160" s="186" t="s">
        <v>418</v>
      </c>
      <c r="D160" s="186" t="s">
        <v>319</v>
      </c>
      <c r="E160" s="187" t="s">
        <v>4886</v>
      </c>
      <c r="F160" s="188" t="s">
        <v>3609</v>
      </c>
      <c r="G160" s="189" t="s">
        <v>440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6478</v>
      </c>
    </row>
    <row r="161" s="2" customFormat="1" ht="24.15" customHeight="1">
      <c r="A161" s="34"/>
      <c r="B161" s="185"/>
      <c r="C161" s="186" t="s">
        <v>529</v>
      </c>
      <c r="D161" s="186" t="s">
        <v>319</v>
      </c>
      <c r="E161" s="187" t="s">
        <v>4888</v>
      </c>
      <c r="F161" s="188" t="s">
        <v>3612</v>
      </c>
      <c r="G161" s="189" t="s">
        <v>440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6479</v>
      </c>
    </row>
    <row r="162" s="2" customFormat="1" ht="37.8" customHeight="1">
      <c r="A162" s="34"/>
      <c r="B162" s="185"/>
      <c r="C162" s="186" t="s">
        <v>780</v>
      </c>
      <c r="D162" s="186" t="s">
        <v>319</v>
      </c>
      <c r="E162" s="187" t="s">
        <v>4890</v>
      </c>
      <c r="F162" s="188" t="s">
        <v>3615</v>
      </c>
      <c r="G162" s="189" t="s">
        <v>440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6480</v>
      </c>
    </row>
    <row r="163" s="2" customFormat="1" ht="21.75" customHeight="1">
      <c r="A163" s="34"/>
      <c r="B163" s="185"/>
      <c r="C163" s="186" t="s">
        <v>784</v>
      </c>
      <c r="D163" s="186" t="s">
        <v>319</v>
      </c>
      <c r="E163" s="187" t="s">
        <v>6481</v>
      </c>
      <c r="F163" s="188" t="s">
        <v>3527</v>
      </c>
      <c r="G163" s="189" t="s">
        <v>433</v>
      </c>
      <c r="H163" s="190">
        <v>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6482</v>
      </c>
    </row>
    <row r="164" s="2" customFormat="1" ht="21.75" customHeight="1">
      <c r="A164" s="34"/>
      <c r="B164" s="185"/>
      <c r="C164" s="186" t="s">
        <v>788</v>
      </c>
      <c r="D164" s="186" t="s">
        <v>319</v>
      </c>
      <c r="E164" s="187" t="s">
        <v>6483</v>
      </c>
      <c r="F164" s="188" t="s">
        <v>6484</v>
      </c>
      <c r="G164" s="189" t="s">
        <v>433</v>
      </c>
      <c r="H164" s="190">
        <v>4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6485</v>
      </c>
    </row>
    <row r="165" s="2" customFormat="1" ht="16.5" customHeight="1">
      <c r="A165" s="34"/>
      <c r="B165" s="185"/>
      <c r="C165" s="186" t="s">
        <v>792</v>
      </c>
      <c r="D165" s="186" t="s">
        <v>319</v>
      </c>
      <c r="E165" s="187" t="s">
        <v>6486</v>
      </c>
      <c r="F165" s="188" t="s">
        <v>6487</v>
      </c>
      <c r="G165" s="189" t="s">
        <v>452</v>
      </c>
      <c r="H165" s="190">
        <v>50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6488</v>
      </c>
    </row>
    <row r="166" s="2" customFormat="1" ht="24.15" customHeight="1">
      <c r="A166" s="34"/>
      <c r="B166" s="185"/>
      <c r="C166" s="186" t="s">
        <v>796</v>
      </c>
      <c r="D166" s="186" t="s">
        <v>319</v>
      </c>
      <c r="E166" s="187" t="s">
        <v>6489</v>
      </c>
      <c r="F166" s="188" t="s">
        <v>6490</v>
      </c>
      <c r="G166" s="189" t="s">
        <v>652</v>
      </c>
      <c r="H166" s="223"/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6491</v>
      </c>
    </row>
    <row r="167" s="12" customFormat="1" ht="25.92" customHeight="1">
      <c r="A167" s="12"/>
      <c r="B167" s="172"/>
      <c r="C167" s="12"/>
      <c r="D167" s="173" t="s">
        <v>74</v>
      </c>
      <c r="E167" s="174" t="s">
        <v>601</v>
      </c>
      <c r="F167" s="174" t="s">
        <v>3544</v>
      </c>
      <c r="G167" s="12"/>
      <c r="H167" s="12"/>
      <c r="I167" s="175"/>
      <c r="J167" s="176">
        <f>BK167</f>
        <v>0</v>
      </c>
      <c r="K167" s="12"/>
      <c r="L167" s="172"/>
      <c r="M167" s="177"/>
      <c r="N167" s="178"/>
      <c r="O167" s="178"/>
      <c r="P167" s="179">
        <f>P168</f>
        <v>0</v>
      </c>
      <c r="Q167" s="178"/>
      <c r="R167" s="179">
        <f>R168</f>
        <v>0</v>
      </c>
      <c r="S167" s="178"/>
      <c r="T167" s="180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75</v>
      </c>
      <c r="AY167" s="173" t="s">
        <v>317</v>
      </c>
      <c r="BK167" s="182">
        <f>BK168</f>
        <v>0</v>
      </c>
    </row>
    <row r="168" s="2" customFormat="1" ht="66.75" customHeight="1">
      <c r="A168" s="34"/>
      <c r="B168" s="185"/>
      <c r="C168" s="186" t="s">
        <v>800</v>
      </c>
      <c r="D168" s="186" t="s">
        <v>319</v>
      </c>
      <c r="E168" s="187" t="s">
        <v>6492</v>
      </c>
      <c r="F168" s="188" t="s">
        <v>6493</v>
      </c>
      <c r="G168" s="189" t="s">
        <v>433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6494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594</v>
      </c>
      <c r="F169" s="174" t="s">
        <v>4822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SUM(P170:P175)</f>
        <v>0</v>
      </c>
      <c r="Q169" s="178"/>
      <c r="R169" s="179">
        <f>SUM(R170:R175)</f>
        <v>0</v>
      </c>
      <c r="S169" s="178"/>
      <c r="T169" s="180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82</v>
      </c>
      <c r="AT169" s="181" t="s">
        <v>74</v>
      </c>
      <c r="AU169" s="181" t="s">
        <v>75</v>
      </c>
      <c r="AY169" s="173" t="s">
        <v>317</v>
      </c>
      <c r="BK169" s="182">
        <f>SUM(BK170:BK175)</f>
        <v>0</v>
      </c>
    </row>
    <row r="170" s="2" customFormat="1" ht="37.8" customHeight="1">
      <c r="A170" s="34"/>
      <c r="B170" s="185"/>
      <c r="C170" s="186" t="s">
        <v>804</v>
      </c>
      <c r="D170" s="186" t="s">
        <v>319</v>
      </c>
      <c r="E170" s="187" t="s">
        <v>4823</v>
      </c>
      <c r="F170" s="188" t="s">
        <v>4824</v>
      </c>
      <c r="G170" s="189" t="s">
        <v>433</v>
      </c>
      <c r="H170" s="190">
        <v>3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6495</v>
      </c>
    </row>
    <row r="171" s="2" customFormat="1" ht="21.75" customHeight="1">
      <c r="A171" s="34"/>
      <c r="B171" s="185"/>
      <c r="C171" s="186" t="s">
        <v>808</v>
      </c>
      <c r="D171" s="186" t="s">
        <v>319</v>
      </c>
      <c r="E171" s="187" t="s">
        <v>4826</v>
      </c>
      <c r="F171" s="188" t="s">
        <v>4827</v>
      </c>
      <c r="G171" s="189" t="s">
        <v>433</v>
      </c>
      <c r="H171" s="190">
        <v>3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6496</v>
      </c>
    </row>
    <row r="172" s="2" customFormat="1" ht="16.5" customHeight="1">
      <c r="A172" s="34"/>
      <c r="B172" s="185"/>
      <c r="C172" s="186" t="s">
        <v>812</v>
      </c>
      <c r="D172" s="186" t="s">
        <v>319</v>
      </c>
      <c r="E172" s="187" t="s">
        <v>4856</v>
      </c>
      <c r="F172" s="188" t="s">
        <v>4857</v>
      </c>
      <c r="G172" s="189" t="s">
        <v>433</v>
      </c>
      <c r="H172" s="190">
        <v>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6497</v>
      </c>
    </row>
    <row r="173" s="2" customFormat="1" ht="16.5" customHeight="1">
      <c r="A173" s="34"/>
      <c r="B173" s="185"/>
      <c r="C173" s="186" t="s">
        <v>816</v>
      </c>
      <c r="D173" s="186" t="s">
        <v>319</v>
      </c>
      <c r="E173" s="187" t="s">
        <v>4859</v>
      </c>
      <c r="F173" s="188" t="s">
        <v>4860</v>
      </c>
      <c r="G173" s="189" t="s">
        <v>452</v>
      </c>
      <c r="H173" s="190">
        <v>1500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6498</v>
      </c>
    </row>
    <row r="174" s="2" customFormat="1" ht="16.5" customHeight="1">
      <c r="A174" s="34"/>
      <c r="B174" s="185"/>
      <c r="C174" s="186" t="s">
        <v>820</v>
      </c>
      <c r="D174" s="186" t="s">
        <v>319</v>
      </c>
      <c r="E174" s="187" t="s">
        <v>6499</v>
      </c>
      <c r="F174" s="188" t="s">
        <v>6500</v>
      </c>
      <c r="G174" s="189" t="s">
        <v>440</v>
      </c>
      <c r="H174" s="190">
        <v>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6501</v>
      </c>
    </row>
    <row r="175" s="2" customFormat="1" ht="16.5" customHeight="1">
      <c r="A175" s="34"/>
      <c r="B175" s="185"/>
      <c r="C175" s="186" t="s">
        <v>824</v>
      </c>
      <c r="D175" s="186" t="s">
        <v>319</v>
      </c>
      <c r="E175" s="187" t="s">
        <v>6502</v>
      </c>
      <c r="F175" s="188" t="s">
        <v>6503</v>
      </c>
      <c r="G175" s="189" t="s">
        <v>440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6504</v>
      </c>
    </row>
    <row r="176" s="12" customFormat="1" ht="25.92" customHeight="1">
      <c r="A176" s="12"/>
      <c r="B176" s="172"/>
      <c r="C176" s="12"/>
      <c r="D176" s="173" t="s">
        <v>74</v>
      </c>
      <c r="E176" s="174" t="s">
        <v>1271</v>
      </c>
      <c r="F176" s="174" t="s">
        <v>3582</v>
      </c>
      <c r="G176" s="12"/>
      <c r="H176" s="12"/>
      <c r="I176" s="175"/>
      <c r="J176" s="176">
        <f>BK176</f>
        <v>0</v>
      </c>
      <c r="K176" s="12"/>
      <c r="L176" s="172"/>
      <c r="M176" s="177"/>
      <c r="N176" s="178"/>
      <c r="O176" s="178"/>
      <c r="P176" s="179">
        <f>SUM(P177:P180)</f>
        <v>0</v>
      </c>
      <c r="Q176" s="178"/>
      <c r="R176" s="179">
        <f>SUM(R177:R180)</f>
        <v>0</v>
      </c>
      <c r="S176" s="178"/>
      <c r="T176" s="180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82</v>
      </c>
      <c r="AT176" s="181" t="s">
        <v>74</v>
      </c>
      <c r="AU176" s="181" t="s">
        <v>75</v>
      </c>
      <c r="AY176" s="173" t="s">
        <v>317</v>
      </c>
      <c r="BK176" s="182">
        <f>SUM(BK177:BK180)</f>
        <v>0</v>
      </c>
    </row>
    <row r="177" s="2" customFormat="1" ht="16.5" customHeight="1">
      <c r="A177" s="34"/>
      <c r="B177" s="185"/>
      <c r="C177" s="186" t="s">
        <v>828</v>
      </c>
      <c r="D177" s="186" t="s">
        <v>319</v>
      </c>
      <c r="E177" s="187" t="s">
        <v>4863</v>
      </c>
      <c r="F177" s="188" t="s">
        <v>6505</v>
      </c>
      <c r="G177" s="189" t="s">
        <v>433</v>
      </c>
      <c r="H177" s="190">
        <v>20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6506</v>
      </c>
    </row>
    <row r="178" s="2" customFormat="1" ht="16.5" customHeight="1">
      <c r="A178" s="34"/>
      <c r="B178" s="185"/>
      <c r="C178" s="186" t="s">
        <v>832</v>
      </c>
      <c r="D178" s="186" t="s">
        <v>319</v>
      </c>
      <c r="E178" s="187" t="s">
        <v>4866</v>
      </c>
      <c r="F178" s="188" t="s">
        <v>4867</v>
      </c>
      <c r="G178" s="189" t="s">
        <v>440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6507</v>
      </c>
    </row>
    <row r="179" s="2" customFormat="1" ht="16.5" customHeight="1">
      <c r="A179" s="34"/>
      <c r="B179" s="185"/>
      <c r="C179" s="186" t="s">
        <v>836</v>
      </c>
      <c r="D179" s="186" t="s">
        <v>319</v>
      </c>
      <c r="E179" s="187" t="s">
        <v>4869</v>
      </c>
      <c r="F179" s="188" t="s">
        <v>4870</v>
      </c>
      <c r="G179" s="189" t="s">
        <v>433</v>
      </c>
      <c r="H179" s="190">
        <v>33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6508</v>
      </c>
    </row>
    <row r="180" s="2" customFormat="1" ht="16.5" customHeight="1">
      <c r="A180" s="34"/>
      <c r="B180" s="185"/>
      <c r="C180" s="186" t="s">
        <v>840</v>
      </c>
      <c r="D180" s="186" t="s">
        <v>319</v>
      </c>
      <c r="E180" s="187" t="s">
        <v>4872</v>
      </c>
      <c r="F180" s="188" t="s">
        <v>3590</v>
      </c>
      <c r="G180" s="189" t="s">
        <v>433</v>
      </c>
      <c r="H180" s="190">
        <v>12</v>
      </c>
      <c r="I180" s="191"/>
      <c r="J180" s="192">
        <f>ROUND(I180*H180,2)</f>
        <v>0</v>
      </c>
      <c r="K180" s="193"/>
      <c r="L180" s="35"/>
      <c r="M180" s="211" t="s">
        <v>1</v>
      </c>
      <c r="N180" s="212" t="s">
        <v>41</v>
      </c>
      <c r="O180" s="213"/>
      <c r="P180" s="214">
        <f>O180*H180</f>
        <v>0</v>
      </c>
      <c r="Q180" s="214">
        <v>0</v>
      </c>
      <c r="R180" s="214">
        <f>Q180*H180</f>
        <v>0</v>
      </c>
      <c r="S180" s="214">
        <v>0</v>
      </c>
      <c r="T180" s="21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6509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7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532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ROUND((SUM(BE133:BE175)),  2)</f>
        <v>0</v>
      </c>
      <c r="G35" s="138"/>
      <c r="H35" s="138"/>
      <c r="I35" s="139">
        <v>0.20000000000000001</v>
      </c>
      <c r="J35" s="137">
        <f>ROUND(((SUM(BE133:BE175))*I35),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ROUND((SUM(BF133:BF175)),  2)</f>
        <v>0</v>
      </c>
      <c r="G36" s="138"/>
      <c r="H36" s="138"/>
      <c r="I36" s="139">
        <v>0.20000000000000001</v>
      </c>
      <c r="J36" s="137">
        <f>ROUND(((SUM(BF133:BF175))*I36),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ROUND((SUM(BG133:BG175)),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ROUND((SUM(BH133:BH175)),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ROUND((SUM(BI133:BI175)),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SO-1.2 - Palisáda dvojitá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533</v>
      </c>
      <c r="E99" s="155"/>
      <c r="F99" s="155"/>
      <c r="G99" s="155"/>
      <c r="H99" s="155"/>
      <c r="I99" s="155"/>
      <c r="J99" s="156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534</v>
      </c>
      <c r="E100" s="159"/>
      <c r="F100" s="159"/>
      <c r="G100" s="159"/>
      <c r="H100" s="159"/>
      <c r="I100" s="159"/>
      <c r="J100" s="160">
        <f>J135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535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536</v>
      </c>
      <c r="E102" s="159"/>
      <c r="F102" s="159"/>
      <c r="G102" s="159"/>
      <c r="H102" s="159"/>
      <c r="I102" s="159"/>
      <c r="J102" s="160">
        <f>J143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537</v>
      </c>
      <c r="E103" s="159"/>
      <c r="F103" s="159"/>
      <c r="G103" s="159"/>
      <c r="H103" s="159"/>
      <c r="I103" s="159"/>
      <c r="J103" s="160">
        <f>J149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538</v>
      </c>
      <c r="E104" s="159"/>
      <c r="F104" s="159"/>
      <c r="G104" s="159"/>
      <c r="H104" s="159"/>
      <c r="I104" s="159"/>
      <c r="J104" s="160">
        <f>J151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539</v>
      </c>
      <c r="E105" s="155"/>
      <c r="F105" s="155"/>
      <c r="G105" s="155"/>
      <c r="H105" s="155"/>
      <c r="I105" s="155"/>
      <c r="J105" s="156">
        <f>J153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540</v>
      </c>
      <c r="E106" s="159"/>
      <c r="F106" s="159"/>
      <c r="G106" s="159"/>
      <c r="H106" s="159"/>
      <c r="I106" s="159"/>
      <c r="J106" s="160">
        <f>J154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541</v>
      </c>
      <c r="E107" s="155"/>
      <c r="F107" s="155"/>
      <c r="G107" s="155"/>
      <c r="H107" s="155"/>
      <c r="I107" s="155"/>
      <c r="J107" s="156">
        <f>J156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542</v>
      </c>
      <c r="E108" s="159"/>
      <c r="F108" s="159"/>
      <c r="G108" s="159"/>
      <c r="H108" s="159"/>
      <c r="I108" s="159"/>
      <c r="J108" s="160">
        <f>J157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543</v>
      </c>
      <c r="E109" s="159"/>
      <c r="F109" s="159"/>
      <c r="G109" s="159"/>
      <c r="H109" s="159"/>
      <c r="I109" s="159"/>
      <c r="J109" s="160">
        <f>J162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544</v>
      </c>
      <c r="E110" s="159"/>
      <c r="F110" s="159"/>
      <c r="G110" s="159"/>
      <c r="H110" s="159"/>
      <c r="I110" s="159"/>
      <c r="J110" s="160">
        <f>J171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545</v>
      </c>
      <c r="E111" s="159"/>
      <c r="F111" s="159"/>
      <c r="G111" s="159"/>
      <c r="H111" s="159"/>
      <c r="I111" s="159"/>
      <c r="J111" s="160">
        <f>J174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303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1" t="str">
        <f>E7</f>
        <v>Archeoskanzen Bojná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287</v>
      </c>
      <c r="L122" s="18"/>
    </row>
    <row r="123" s="2" customFormat="1" ht="16.5" customHeight="1">
      <c r="A123" s="34"/>
      <c r="B123" s="35"/>
      <c r="C123" s="34"/>
      <c r="D123" s="34"/>
      <c r="E123" s="131" t="s">
        <v>288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289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E11</f>
        <v>SO-1.2 - Palisáda dvojitá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okrajová časť obce Bojná</v>
      </c>
      <c r="G127" s="34"/>
      <c r="H127" s="34"/>
      <c r="I127" s="28" t="s">
        <v>21</v>
      </c>
      <c r="J127" s="70" t="str">
        <f>IF(J14="","",J14)</f>
        <v>19. 6. 2024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23</v>
      </c>
      <c r="D129" s="34"/>
      <c r="E129" s="34"/>
      <c r="F129" s="23" t="str">
        <f>E17</f>
        <v>Obec Bojná, 201 Bojná, 956 01 Bojná</v>
      </c>
      <c r="G129" s="34"/>
      <c r="H129" s="34"/>
      <c r="I129" s="28" t="s">
        <v>29</v>
      </c>
      <c r="J129" s="32" t="str">
        <f>E23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40.0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>Projekt design s.r.o., Brezová 89/1B, Tovarníky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304</v>
      </c>
      <c r="D132" s="164" t="s">
        <v>60</v>
      </c>
      <c r="E132" s="164" t="s">
        <v>56</v>
      </c>
      <c r="F132" s="164" t="s">
        <v>57</v>
      </c>
      <c r="G132" s="164" t="s">
        <v>305</v>
      </c>
      <c r="H132" s="164" t="s">
        <v>306</v>
      </c>
      <c r="I132" s="164" t="s">
        <v>307</v>
      </c>
      <c r="J132" s="165" t="s">
        <v>295</v>
      </c>
      <c r="K132" s="166" t="s">
        <v>308</v>
      </c>
      <c r="L132" s="167"/>
      <c r="M132" s="87" t="s">
        <v>1</v>
      </c>
      <c r="N132" s="88" t="s">
        <v>39</v>
      </c>
      <c r="O132" s="88" t="s">
        <v>309</v>
      </c>
      <c r="P132" s="88" t="s">
        <v>310</v>
      </c>
      <c r="Q132" s="88" t="s">
        <v>311</v>
      </c>
      <c r="R132" s="88" t="s">
        <v>312</v>
      </c>
      <c r="S132" s="88" t="s">
        <v>313</v>
      </c>
      <c r="T132" s="89" t="s">
        <v>314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296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P134+P153+P156</f>
        <v>0</v>
      </c>
      <c r="Q133" s="91"/>
      <c r="R133" s="169">
        <f>R134+R153+R156</f>
        <v>105212.72251900002</v>
      </c>
      <c r="S133" s="91"/>
      <c r="T133" s="170">
        <f>T134+T153+T156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297</v>
      </c>
      <c r="BK133" s="171">
        <f>BK134+BK153+BK156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546</v>
      </c>
      <c r="F134" s="174" t="s">
        <v>547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P135+P141+P143+P149+P151</f>
        <v>0</v>
      </c>
      <c r="Q134" s="178"/>
      <c r="R134" s="179">
        <f>R135+R141+R143+R149+R151</f>
        <v>69406.714058000012</v>
      </c>
      <c r="S134" s="178"/>
      <c r="T134" s="180">
        <f>T135+T141+T143+T149+T151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317</v>
      </c>
      <c r="BK134" s="182">
        <f>BK135+BK141+BK143+BK149+BK151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82</v>
      </c>
      <c r="F135" s="183" t="s">
        <v>548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SUM(P136:P140)</f>
        <v>0</v>
      </c>
      <c r="Q135" s="178"/>
      <c r="R135" s="179">
        <f>SUM(R136:R140)</f>
        <v>0</v>
      </c>
      <c r="S135" s="178"/>
      <c r="T135" s="180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317</v>
      </c>
      <c r="BK135" s="182">
        <f>SUM(BK136:BK140)</f>
        <v>0</v>
      </c>
    </row>
    <row r="136" s="2" customFormat="1" ht="24.15" customHeight="1">
      <c r="A136" s="34"/>
      <c r="B136" s="185"/>
      <c r="C136" s="186" t="s">
        <v>82</v>
      </c>
      <c r="D136" s="186" t="s">
        <v>319</v>
      </c>
      <c r="E136" s="187" t="s">
        <v>549</v>
      </c>
      <c r="F136" s="188" t="s">
        <v>550</v>
      </c>
      <c r="G136" s="189" t="s">
        <v>322</v>
      </c>
      <c r="H136" s="190">
        <v>0.26900000000000002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551</v>
      </c>
    </row>
    <row r="137" s="2" customFormat="1" ht="24.15" customHeight="1">
      <c r="A137" s="34"/>
      <c r="B137" s="185"/>
      <c r="C137" s="186" t="s">
        <v>87</v>
      </c>
      <c r="D137" s="186" t="s">
        <v>319</v>
      </c>
      <c r="E137" s="187" t="s">
        <v>552</v>
      </c>
      <c r="F137" s="188" t="s">
        <v>553</v>
      </c>
      <c r="G137" s="189" t="s">
        <v>322</v>
      </c>
      <c r="H137" s="190">
        <v>181.51300000000001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554</v>
      </c>
    </row>
    <row r="138" s="2" customFormat="1" ht="24.15" customHeight="1">
      <c r="A138" s="34"/>
      <c r="B138" s="185"/>
      <c r="C138" s="186" t="s">
        <v>92</v>
      </c>
      <c r="D138" s="186" t="s">
        <v>319</v>
      </c>
      <c r="E138" s="187" t="s">
        <v>555</v>
      </c>
      <c r="F138" s="188" t="s">
        <v>556</v>
      </c>
      <c r="G138" s="189" t="s">
        <v>322</v>
      </c>
      <c r="H138" s="190">
        <v>181.78100000000001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557</v>
      </c>
    </row>
    <row r="139" s="2" customFormat="1" ht="37.8" customHeight="1">
      <c r="A139" s="34"/>
      <c r="B139" s="185"/>
      <c r="C139" s="186" t="s">
        <v>259</v>
      </c>
      <c r="D139" s="186" t="s">
        <v>319</v>
      </c>
      <c r="E139" s="187" t="s">
        <v>558</v>
      </c>
      <c r="F139" s="188" t="s">
        <v>559</v>
      </c>
      <c r="G139" s="189" t="s">
        <v>322</v>
      </c>
      <c r="H139" s="190">
        <v>181.78100000000001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560</v>
      </c>
    </row>
    <row r="140" s="2" customFormat="1" ht="16.5" customHeight="1">
      <c r="A140" s="34"/>
      <c r="B140" s="185"/>
      <c r="C140" s="186" t="s">
        <v>262</v>
      </c>
      <c r="D140" s="186" t="s">
        <v>319</v>
      </c>
      <c r="E140" s="187" t="s">
        <v>561</v>
      </c>
      <c r="F140" s="188" t="s">
        <v>562</v>
      </c>
      <c r="G140" s="189" t="s">
        <v>322</v>
      </c>
      <c r="H140" s="190">
        <v>181.78100000000001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563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87</v>
      </c>
      <c r="F141" s="183" t="s">
        <v>564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0.17715799999999998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16.5" customHeight="1">
      <c r="A142" s="34"/>
      <c r="B142" s="185"/>
      <c r="C142" s="186" t="s">
        <v>265</v>
      </c>
      <c r="D142" s="186" t="s">
        <v>319</v>
      </c>
      <c r="E142" s="187" t="s">
        <v>565</v>
      </c>
      <c r="F142" s="188" t="s">
        <v>566</v>
      </c>
      <c r="G142" s="189" t="s">
        <v>322</v>
      </c>
      <c r="H142" s="190">
        <v>0.28299999999999997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0.626</v>
      </c>
      <c r="R142" s="196">
        <f>Q142*H142</f>
        <v>0.17715799999999998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567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259</v>
      </c>
      <c r="F143" s="183" t="s">
        <v>568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SUM(P144:P148)</f>
        <v>0</v>
      </c>
      <c r="Q143" s="178"/>
      <c r="R143" s="179">
        <f>SUM(R144:R148)</f>
        <v>69336.704100000003</v>
      </c>
      <c r="S143" s="178"/>
      <c r="T143" s="180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317</v>
      </c>
      <c r="BK143" s="182">
        <f>SUM(BK144:BK148)</f>
        <v>0</v>
      </c>
    </row>
    <row r="144" s="2" customFormat="1" ht="24.15" customHeight="1">
      <c r="A144" s="34"/>
      <c r="B144" s="185"/>
      <c r="C144" s="186" t="s">
        <v>268</v>
      </c>
      <c r="D144" s="186" t="s">
        <v>319</v>
      </c>
      <c r="E144" s="187" t="s">
        <v>569</v>
      </c>
      <c r="F144" s="188" t="s">
        <v>570</v>
      </c>
      <c r="G144" s="189" t="s">
        <v>322</v>
      </c>
      <c r="H144" s="190">
        <v>182.24500000000001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380.43599999999998</v>
      </c>
      <c r="R144" s="196">
        <f>Q144*H144</f>
        <v>69332.558819999991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571</v>
      </c>
    </row>
    <row r="145" s="2" customFormat="1" ht="16.5" customHeight="1">
      <c r="A145" s="34"/>
      <c r="B145" s="185"/>
      <c r="C145" s="186" t="s">
        <v>271</v>
      </c>
      <c r="D145" s="186" t="s">
        <v>319</v>
      </c>
      <c r="E145" s="187" t="s">
        <v>572</v>
      </c>
      <c r="F145" s="188" t="s">
        <v>573</v>
      </c>
      <c r="G145" s="189" t="s">
        <v>375</v>
      </c>
      <c r="H145" s="190">
        <v>65.280000000000001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0.014</v>
      </c>
      <c r="R145" s="196">
        <f>Q145*H145</f>
        <v>0.91392000000000007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574</v>
      </c>
    </row>
    <row r="146" s="2" customFormat="1" ht="24.15" customHeight="1">
      <c r="A146" s="34"/>
      <c r="B146" s="185"/>
      <c r="C146" s="186" t="s">
        <v>274</v>
      </c>
      <c r="D146" s="186" t="s">
        <v>319</v>
      </c>
      <c r="E146" s="187" t="s">
        <v>575</v>
      </c>
      <c r="F146" s="188" t="s">
        <v>576</v>
      </c>
      <c r="G146" s="189" t="s">
        <v>375</v>
      </c>
      <c r="H146" s="190">
        <v>65.280000000000001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0.014999999999999999</v>
      </c>
      <c r="R146" s="196">
        <f>Q146*H146</f>
        <v>0.97919999999999996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577</v>
      </c>
    </row>
    <row r="147" s="2" customFormat="1" ht="21.75" customHeight="1">
      <c r="A147" s="34"/>
      <c r="B147" s="185"/>
      <c r="C147" s="186" t="s">
        <v>277</v>
      </c>
      <c r="D147" s="186" t="s">
        <v>319</v>
      </c>
      <c r="E147" s="187" t="s">
        <v>578</v>
      </c>
      <c r="F147" s="188" t="s">
        <v>579</v>
      </c>
      <c r="G147" s="189" t="s">
        <v>375</v>
      </c>
      <c r="H147" s="190">
        <v>32.82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580</v>
      </c>
    </row>
    <row r="148" s="2" customFormat="1" ht="16.5" customHeight="1">
      <c r="A148" s="34"/>
      <c r="B148" s="185"/>
      <c r="C148" s="200" t="s">
        <v>280</v>
      </c>
      <c r="D148" s="200" t="s">
        <v>353</v>
      </c>
      <c r="E148" s="201" t="s">
        <v>581</v>
      </c>
      <c r="F148" s="202" t="s">
        <v>582</v>
      </c>
      <c r="G148" s="203" t="s">
        <v>583</v>
      </c>
      <c r="H148" s="204">
        <v>75.072000000000003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0.029999999999999999</v>
      </c>
      <c r="R148" s="196">
        <f>Q148*H148</f>
        <v>2.2521599999999999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584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274</v>
      </c>
      <c r="F149" s="183" t="s">
        <v>585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P150</f>
        <v>0</v>
      </c>
      <c r="Q149" s="178"/>
      <c r="R149" s="179">
        <f>R150</f>
        <v>69.832800000000006</v>
      </c>
      <c r="S149" s="178"/>
      <c r="T149" s="18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BK150</f>
        <v>0</v>
      </c>
    </row>
    <row r="150" s="2" customFormat="1" ht="24.15" customHeight="1">
      <c r="A150" s="34"/>
      <c r="B150" s="185"/>
      <c r="C150" s="186" t="s">
        <v>358</v>
      </c>
      <c r="D150" s="186" t="s">
        <v>319</v>
      </c>
      <c r="E150" s="187" t="s">
        <v>586</v>
      </c>
      <c r="F150" s="188" t="s">
        <v>587</v>
      </c>
      <c r="G150" s="189" t="s">
        <v>375</v>
      </c>
      <c r="H150" s="190">
        <v>190.80000000000001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0.36599999999999999</v>
      </c>
      <c r="R150" s="196">
        <f>Q150*H150</f>
        <v>69.832800000000006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588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589</v>
      </c>
      <c r="F151" s="183" t="s">
        <v>590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P152</f>
        <v>0</v>
      </c>
      <c r="Q151" s="178"/>
      <c r="R151" s="179">
        <f>R152</f>
        <v>0</v>
      </c>
      <c r="S151" s="178"/>
      <c r="T151" s="18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317</v>
      </c>
      <c r="BK151" s="182">
        <f>BK152</f>
        <v>0</v>
      </c>
    </row>
    <row r="152" s="2" customFormat="1" ht="24.15" customHeight="1">
      <c r="A152" s="34"/>
      <c r="B152" s="185"/>
      <c r="C152" s="186" t="s">
        <v>362</v>
      </c>
      <c r="D152" s="186" t="s">
        <v>319</v>
      </c>
      <c r="E152" s="187" t="s">
        <v>591</v>
      </c>
      <c r="F152" s="188" t="s">
        <v>592</v>
      </c>
      <c r="G152" s="189" t="s">
        <v>356</v>
      </c>
      <c r="H152" s="190">
        <v>381.49000000000001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593</v>
      </c>
    </row>
    <row r="153" s="12" customFormat="1" ht="25.92" customHeight="1">
      <c r="A153" s="12"/>
      <c r="B153" s="172"/>
      <c r="C153" s="12"/>
      <c r="D153" s="173" t="s">
        <v>74</v>
      </c>
      <c r="E153" s="174" t="s">
        <v>594</v>
      </c>
      <c r="F153" s="174" t="s">
        <v>595</v>
      </c>
      <c r="G153" s="12"/>
      <c r="H153" s="12"/>
      <c r="I153" s="175"/>
      <c r="J153" s="176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75</v>
      </c>
      <c r="AY153" s="173" t="s">
        <v>317</v>
      </c>
      <c r="BK153" s="182">
        <f>BK154</f>
        <v>0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75</v>
      </c>
      <c r="F154" s="183" t="s">
        <v>596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P155</f>
        <v>0</v>
      </c>
      <c r="Q154" s="178"/>
      <c r="R154" s="179">
        <f>R155</f>
        <v>0</v>
      </c>
      <c r="S154" s="178"/>
      <c r="T154" s="18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317</v>
      </c>
      <c r="BK154" s="182">
        <f>BK155</f>
        <v>0</v>
      </c>
    </row>
    <row r="155" s="2" customFormat="1" ht="24.15" customHeight="1">
      <c r="A155" s="34"/>
      <c r="B155" s="185"/>
      <c r="C155" s="186" t="s">
        <v>364</v>
      </c>
      <c r="D155" s="186" t="s">
        <v>319</v>
      </c>
      <c r="E155" s="187" t="s">
        <v>597</v>
      </c>
      <c r="F155" s="188" t="s">
        <v>598</v>
      </c>
      <c r="G155" s="189" t="s">
        <v>599</v>
      </c>
      <c r="H155" s="190">
        <v>75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600</v>
      </c>
    </row>
    <row r="156" s="12" customFormat="1" ht="25.92" customHeight="1">
      <c r="A156" s="12"/>
      <c r="B156" s="172"/>
      <c r="C156" s="12"/>
      <c r="D156" s="173" t="s">
        <v>74</v>
      </c>
      <c r="E156" s="174" t="s">
        <v>601</v>
      </c>
      <c r="F156" s="174" t="s">
        <v>602</v>
      </c>
      <c r="G156" s="12"/>
      <c r="H156" s="12"/>
      <c r="I156" s="175"/>
      <c r="J156" s="176">
        <f>BK156</f>
        <v>0</v>
      </c>
      <c r="K156" s="12"/>
      <c r="L156" s="172"/>
      <c r="M156" s="177"/>
      <c r="N156" s="178"/>
      <c r="O156" s="178"/>
      <c r="P156" s="179">
        <f>P157+P162+P171+P174</f>
        <v>0</v>
      </c>
      <c r="Q156" s="178"/>
      <c r="R156" s="179">
        <f>R157+R162+R171+R174</f>
        <v>35806.008461000005</v>
      </c>
      <c r="S156" s="178"/>
      <c r="T156" s="180">
        <f>T157+T162+T171+T174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75</v>
      </c>
      <c r="AY156" s="173" t="s">
        <v>317</v>
      </c>
      <c r="BK156" s="182">
        <f>BK157+BK162+BK171+BK174</f>
        <v>0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603</v>
      </c>
      <c r="F157" s="183" t="s">
        <v>604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SUM(P158:P161)</f>
        <v>0</v>
      </c>
      <c r="Q157" s="178"/>
      <c r="R157" s="179">
        <f>SUM(R158:R161)</f>
        <v>0</v>
      </c>
      <c r="S157" s="178"/>
      <c r="T157" s="18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87</v>
      </c>
      <c r="AT157" s="181" t="s">
        <v>74</v>
      </c>
      <c r="AU157" s="181" t="s">
        <v>82</v>
      </c>
      <c r="AY157" s="173" t="s">
        <v>317</v>
      </c>
      <c r="BK157" s="182">
        <f>SUM(BK158:BK161)</f>
        <v>0</v>
      </c>
    </row>
    <row r="158" s="2" customFormat="1" ht="24.15" customHeight="1">
      <c r="A158" s="34"/>
      <c r="B158" s="185"/>
      <c r="C158" s="186" t="s">
        <v>368</v>
      </c>
      <c r="D158" s="186" t="s">
        <v>319</v>
      </c>
      <c r="E158" s="187" t="s">
        <v>605</v>
      </c>
      <c r="F158" s="188" t="s">
        <v>606</v>
      </c>
      <c r="G158" s="189" t="s">
        <v>375</v>
      </c>
      <c r="H158" s="190">
        <v>65.280000000000001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372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607</v>
      </c>
    </row>
    <row r="159" s="2" customFormat="1" ht="37.8" customHeight="1">
      <c r="A159" s="34"/>
      <c r="B159" s="185"/>
      <c r="C159" s="186" t="s">
        <v>372</v>
      </c>
      <c r="D159" s="186" t="s">
        <v>319</v>
      </c>
      <c r="E159" s="187" t="s">
        <v>608</v>
      </c>
      <c r="F159" s="188" t="s">
        <v>609</v>
      </c>
      <c r="G159" s="189" t="s">
        <v>375</v>
      </c>
      <c r="H159" s="190">
        <v>0.17999999999999999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372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610</v>
      </c>
    </row>
    <row r="160" s="2" customFormat="1" ht="16.5" customHeight="1">
      <c r="A160" s="34"/>
      <c r="B160" s="185"/>
      <c r="C160" s="200" t="s">
        <v>377</v>
      </c>
      <c r="D160" s="200" t="s">
        <v>353</v>
      </c>
      <c r="E160" s="201" t="s">
        <v>611</v>
      </c>
      <c r="F160" s="202" t="s">
        <v>612</v>
      </c>
      <c r="G160" s="203" t="s">
        <v>583</v>
      </c>
      <c r="H160" s="204">
        <v>0.17999999999999999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613</v>
      </c>
    </row>
    <row r="161" s="2" customFormat="1" ht="16.5" customHeight="1">
      <c r="A161" s="34"/>
      <c r="B161" s="185"/>
      <c r="C161" s="200" t="s">
        <v>383</v>
      </c>
      <c r="D161" s="200" t="s">
        <v>353</v>
      </c>
      <c r="E161" s="201" t="s">
        <v>614</v>
      </c>
      <c r="F161" s="202" t="s">
        <v>615</v>
      </c>
      <c r="G161" s="203" t="s">
        <v>583</v>
      </c>
      <c r="H161" s="204">
        <v>75.072000000000003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529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616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617</v>
      </c>
      <c r="F162" s="183" t="s">
        <v>618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SUM(P163:P170)</f>
        <v>0</v>
      </c>
      <c r="Q162" s="178"/>
      <c r="R162" s="179">
        <f>SUM(R163:R170)</f>
        <v>35361.773361</v>
      </c>
      <c r="S162" s="178"/>
      <c r="T162" s="180">
        <f>SUM(T163:T170)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87</v>
      </c>
      <c r="AT162" s="181" t="s">
        <v>74</v>
      </c>
      <c r="AU162" s="181" t="s">
        <v>82</v>
      </c>
      <c r="AY162" s="173" t="s">
        <v>317</v>
      </c>
      <c r="BK162" s="182">
        <f>SUM(BK163:BK170)</f>
        <v>0</v>
      </c>
    </row>
    <row r="163" s="2" customFormat="1" ht="16.5" customHeight="1">
      <c r="A163" s="34"/>
      <c r="B163" s="185"/>
      <c r="C163" s="186" t="s">
        <v>385</v>
      </c>
      <c r="D163" s="186" t="s">
        <v>319</v>
      </c>
      <c r="E163" s="187" t="s">
        <v>619</v>
      </c>
      <c r="F163" s="188" t="s">
        <v>620</v>
      </c>
      <c r="G163" s="189" t="s">
        <v>433</v>
      </c>
      <c r="H163" s="190">
        <v>890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621</v>
      </c>
    </row>
    <row r="164" s="2" customFormat="1" ht="24.15" customHeight="1">
      <c r="A164" s="34"/>
      <c r="B164" s="185"/>
      <c r="C164" s="200" t="s">
        <v>7</v>
      </c>
      <c r="D164" s="200" t="s">
        <v>353</v>
      </c>
      <c r="E164" s="201" t="s">
        <v>622</v>
      </c>
      <c r="F164" s="202" t="s">
        <v>623</v>
      </c>
      <c r="G164" s="203" t="s">
        <v>624</v>
      </c>
      <c r="H164" s="204">
        <v>205.511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158.243</v>
      </c>
      <c r="R164" s="196">
        <f>Q164*H164</f>
        <v>32520.677173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625</v>
      </c>
    </row>
    <row r="165" s="2" customFormat="1" ht="33" customHeight="1">
      <c r="A165" s="34"/>
      <c r="B165" s="185"/>
      <c r="C165" s="200" t="s">
        <v>388</v>
      </c>
      <c r="D165" s="200" t="s">
        <v>353</v>
      </c>
      <c r="E165" s="201" t="s">
        <v>626</v>
      </c>
      <c r="F165" s="202" t="s">
        <v>627</v>
      </c>
      <c r="G165" s="203" t="s">
        <v>624</v>
      </c>
      <c r="H165" s="204">
        <v>8.7490000000000006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4.8120000000000003</v>
      </c>
      <c r="R165" s="196">
        <f>Q165*H165</f>
        <v>42.100188000000003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529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628</v>
      </c>
    </row>
    <row r="166" s="2" customFormat="1" ht="24.15" customHeight="1">
      <c r="A166" s="34"/>
      <c r="B166" s="185"/>
      <c r="C166" s="200" t="s">
        <v>392</v>
      </c>
      <c r="D166" s="200" t="s">
        <v>353</v>
      </c>
      <c r="E166" s="201" t="s">
        <v>629</v>
      </c>
      <c r="F166" s="202" t="s">
        <v>630</v>
      </c>
      <c r="G166" s="203" t="s">
        <v>452</v>
      </c>
      <c r="H166" s="204">
        <v>1416.8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0.41099999999999998</v>
      </c>
      <c r="R166" s="196">
        <f>Q166*H166</f>
        <v>582.3048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529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631</v>
      </c>
    </row>
    <row r="167" s="2" customFormat="1" ht="24.15" customHeight="1">
      <c r="A167" s="34"/>
      <c r="B167" s="185"/>
      <c r="C167" s="186" t="s">
        <v>396</v>
      </c>
      <c r="D167" s="186" t="s">
        <v>319</v>
      </c>
      <c r="E167" s="187" t="s">
        <v>632</v>
      </c>
      <c r="F167" s="188" t="s">
        <v>633</v>
      </c>
      <c r="G167" s="189" t="s">
        <v>452</v>
      </c>
      <c r="H167" s="190">
        <v>265.19999999999999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0.056000000000000001</v>
      </c>
      <c r="R167" s="196">
        <f>Q167*H167</f>
        <v>14.8512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634</v>
      </c>
    </row>
    <row r="168" s="2" customFormat="1" ht="24.15" customHeight="1">
      <c r="A168" s="34"/>
      <c r="B168" s="185"/>
      <c r="C168" s="186" t="s">
        <v>398</v>
      </c>
      <c r="D168" s="186" t="s">
        <v>319</v>
      </c>
      <c r="E168" s="187" t="s">
        <v>635</v>
      </c>
      <c r="F168" s="188" t="s">
        <v>636</v>
      </c>
      <c r="G168" s="189" t="s">
        <v>452</v>
      </c>
      <c r="H168" s="190">
        <v>3238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0.68000000000000005</v>
      </c>
      <c r="R168" s="196">
        <f>Q168*H168</f>
        <v>2201.8400000000001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637</v>
      </c>
    </row>
    <row r="169" s="2" customFormat="1" ht="16.5" customHeight="1">
      <c r="A169" s="34"/>
      <c r="B169" s="185"/>
      <c r="C169" s="186" t="s">
        <v>402</v>
      </c>
      <c r="D169" s="186" t="s">
        <v>319</v>
      </c>
      <c r="E169" s="187" t="s">
        <v>638</v>
      </c>
      <c r="F169" s="188" t="s">
        <v>639</v>
      </c>
      <c r="G169" s="189" t="s">
        <v>452</v>
      </c>
      <c r="H169" s="190">
        <v>1232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640</v>
      </c>
    </row>
    <row r="170" s="2" customFormat="1" ht="24.15" customHeight="1">
      <c r="A170" s="34"/>
      <c r="B170" s="185"/>
      <c r="C170" s="186" t="s">
        <v>408</v>
      </c>
      <c r="D170" s="186" t="s">
        <v>319</v>
      </c>
      <c r="E170" s="187" t="s">
        <v>641</v>
      </c>
      <c r="F170" s="188" t="s">
        <v>642</v>
      </c>
      <c r="G170" s="189" t="s">
        <v>356</v>
      </c>
      <c r="H170" s="190">
        <v>1642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372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643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644</v>
      </c>
      <c r="F171" s="183" t="s">
        <v>645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SUM(P172:P173)</f>
        <v>0</v>
      </c>
      <c r="Q171" s="178"/>
      <c r="R171" s="179">
        <f>SUM(R172:R173)</f>
        <v>1.319</v>
      </c>
      <c r="S171" s="178"/>
      <c r="T171" s="180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87</v>
      </c>
      <c r="AT171" s="181" t="s">
        <v>74</v>
      </c>
      <c r="AU171" s="181" t="s">
        <v>82</v>
      </c>
      <c r="AY171" s="173" t="s">
        <v>317</v>
      </c>
      <c r="BK171" s="182">
        <f>SUM(BK172:BK173)</f>
        <v>0</v>
      </c>
    </row>
    <row r="172" s="2" customFormat="1" ht="44.25" customHeight="1">
      <c r="A172" s="34"/>
      <c r="B172" s="185"/>
      <c r="C172" s="186" t="s">
        <v>410</v>
      </c>
      <c r="D172" s="186" t="s">
        <v>319</v>
      </c>
      <c r="E172" s="187" t="s">
        <v>646</v>
      </c>
      <c r="F172" s="188" t="s">
        <v>647</v>
      </c>
      <c r="G172" s="189" t="s">
        <v>648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1.319</v>
      </c>
      <c r="R172" s="196">
        <f>Q172*H172</f>
        <v>1.319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372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649</v>
      </c>
    </row>
    <row r="173" s="2" customFormat="1" ht="24.15" customHeight="1">
      <c r="A173" s="34"/>
      <c r="B173" s="185"/>
      <c r="C173" s="186" t="s">
        <v>412</v>
      </c>
      <c r="D173" s="186" t="s">
        <v>319</v>
      </c>
      <c r="E173" s="187" t="s">
        <v>650</v>
      </c>
      <c r="F173" s="188" t="s">
        <v>651</v>
      </c>
      <c r="G173" s="189" t="s">
        <v>652</v>
      </c>
      <c r="H173" s="223"/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653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654</v>
      </c>
      <c r="F174" s="183" t="s">
        <v>655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P175</f>
        <v>0</v>
      </c>
      <c r="Q174" s="178"/>
      <c r="R174" s="179">
        <f>R175</f>
        <v>442.91609999999997</v>
      </c>
      <c r="S174" s="178"/>
      <c r="T174" s="18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87</v>
      </c>
      <c r="AT174" s="181" t="s">
        <v>74</v>
      </c>
      <c r="AU174" s="181" t="s">
        <v>82</v>
      </c>
      <c r="AY174" s="173" t="s">
        <v>317</v>
      </c>
      <c r="BK174" s="182">
        <f>BK175</f>
        <v>0</v>
      </c>
    </row>
    <row r="175" s="2" customFormat="1" ht="16.5" customHeight="1">
      <c r="A175" s="34"/>
      <c r="B175" s="185"/>
      <c r="C175" s="186" t="s">
        <v>414</v>
      </c>
      <c r="D175" s="186" t="s">
        <v>319</v>
      </c>
      <c r="E175" s="187" t="s">
        <v>656</v>
      </c>
      <c r="F175" s="188" t="s">
        <v>657</v>
      </c>
      <c r="G175" s="189" t="s">
        <v>375</v>
      </c>
      <c r="H175" s="190">
        <v>1093.6199999999999</v>
      </c>
      <c r="I175" s="191"/>
      <c r="J175" s="192">
        <f>ROUND(I175*H175,2)</f>
        <v>0</v>
      </c>
      <c r="K175" s="193"/>
      <c r="L175" s="35"/>
      <c r="M175" s="211" t="s">
        <v>1</v>
      </c>
      <c r="N175" s="212" t="s">
        <v>41</v>
      </c>
      <c r="O175" s="213"/>
      <c r="P175" s="214">
        <f>O175*H175</f>
        <v>0</v>
      </c>
      <c r="Q175" s="214">
        <v>0.40500000000000003</v>
      </c>
      <c r="R175" s="214">
        <f>Q175*H175</f>
        <v>442.91609999999997</v>
      </c>
      <c r="S175" s="214">
        <v>0</v>
      </c>
      <c r="T175" s="21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372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372</v>
      </c>
      <c r="BM175" s="198" t="s">
        <v>658</v>
      </c>
    </row>
    <row r="176" s="2" customFormat="1" ht="6.96" customHeight="1">
      <c r="A176" s="34"/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35"/>
      <c r="M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</row>
  </sheetData>
  <autoFilter ref="C132:K17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5942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6510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ROUND((SUM(BE127:BE152)),  2)</f>
        <v>0</v>
      </c>
      <c r="G37" s="138"/>
      <c r="H37" s="138"/>
      <c r="I37" s="139">
        <v>0.20000000000000001</v>
      </c>
      <c r="J37" s="137">
        <f>ROUND(((SUM(BE127:BE152))*I37),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ROUND((SUM(BF127:BF152)),  2)</f>
        <v>0</v>
      </c>
      <c r="G38" s="138"/>
      <c r="H38" s="138"/>
      <c r="I38" s="139">
        <v>0.20000000000000001</v>
      </c>
      <c r="J38" s="137">
        <f>ROUND(((SUM(BF127:BF152))*I38),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ROUND((SUM(BG127:BG152)),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ROUND((SUM(BH127:BH152)),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ROUND((SUM(BI127:BI152)),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5942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SO-5.2.1_EP - Elektroinštalácia - pripojenie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3828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422</v>
      </c>
      <c r="E102" s="155"/>
      <c r="F102" s="155"/>
      <c r="G102" s="155"/>
      <c r="H102" s="155"/>
      <c r="I102" s="155"/>
      <c r="J102" s="156">
        <f>J137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1408</v>
      </c>
      <c r="E103" s="155"/>
      <c r="F103" s="155"/>
      <c r="G103" s="155"/>
      <c r="H103" s="155"/>
      <c r="I103" s="155"/>
      <c r="J103" s="156">
        <f>J145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303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Archeoskanzen Bojná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287</v>
      </c>
      <c r="L114" s="18"/>
    </row>
    <row r="115" s="1" customFormat="1" ht="16.5" customHeight="1">
      <c r="B115" s="18"/>
      <c r="E115" s="131" t="s">
        <v>4177</v>
      </c>
      <c r="F115" s="1"/>
      <c r="G115" s="1"/>
      <c r="H115" s="1"/>
      <c r="L115" s="18"/>
    </row>
    <row r="116" s="1" customFormat="1" ht="12" customHeight="1">
      <c r="B116" s="18"/>
      <c r="C116" s="28" t="s">
        <v>289</v>
      </c>
      <c r="L116" s="18"/>
    </row>
    <row r="117" s="2" customFormat="1" ht="16.5" customHeight="1">
      <c r="A117" s="34"/>
      <c r="B117" s="35"/>
      <c r="C117" s="34"/>
      <c r="D117" s="34"/>
      <c r="E117" s="132" t="s">
        <v>5942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291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E13</f>
        <v>SO-5.2.1_EP - Elektroinštalácia - pripojenie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F16</f>
        <v>okrajová časť obce Bojná</v>
      </c>
      <c r="G121" s="34"/>
      <c r="H121" s="34"/>
      <c r="I121" s="28" t="s">
        <v>21</v>
      </c>
      <c r="J121" s="70" t="str">
        <f>IF(J16="","",J16)</f>
        <v>19. 6. 2024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23</v>
      </c>
      <c r="D123" s="34"/>
      <c r="E123" s="34"/>
      <c r="F123" s="23" t="str">
        <f>E19</f>
        <v>Obec Bojná, 201 Bojná, 956 01 Bojná</v>
      </c>
      <c r="G123" s="34"/>
      <c r="H123" s="34"/>
      <c r="I123" s="28" t="s">
        <v>29</v>
      </c>
      <c r="J123" s="32" t="str">
        <f>E25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27</v>
      </c>
      <c r="D124" s="34"/>
      <c r="E124" s="34"/>
      <c r="F124" s="23" t="str">
        <f>IF(E22="","",E22)</f>
        <v>Vyplň údaj</v>
      </c>
      <c r="G124" s="34"/>
      <c r="H124" s="34"/>
      <c r="I124" s="28" t="s">
        <v>32</v>
      </c>
      <c r="J124" s="32" t="str">
        <f>E28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304</v>
      </c>
      <c r="D126" s="164" t="s">
        <v>60</v>
      </c>
      <c r="E126" s="164" t="s">
        <v>56</v>
      </c>
      <c r="F126" s="164" t="s">
        <v>57</v>
      </c>
      <c r="G126" s="164" t="s">
        <v>305</v>
      </c>
      <c r="H126" s="164" t="s">
        <v>306</v>
      </c>
      <c r="I126" s="164" t="s">
        <v>307</v>
      </c>
      <c r="J126" s="165" t="s">
        <v>295</v>
      </c>
      <c r="K126" s="166" t="s">
        <v>308</v>
      </c>
      <c r="L126" s="167"/>
      <c r="M126" s="87" t="s">
        <v>1</v>
      </c>
      <c r="N126" s="88" t="s">
        <v>39</v>
      </c>
      <c r="O126" s="88" t="s">
        <v>309</v>
      </c>
      <c r="P126" s="88" t="s">
        <v>310</v>
      </c>
      <c r="Q126" s="88" t="s">
        <v>311</v>
      </c>
      <c r="R126" s="88" t="s">
        <v>312</v>
      </c>
      <c r="S126" s="88" t="s">
        <v>313</v>
      </c>
      <c r="T126" s="89" t="s">
        <v>314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296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P128+P137+P145</f>
        <v>0</v>
      </c>
      <c r="Q127" s="91"/>
      <c r="R127" s="169">
        <f>R128+R137+R145</f>
        <v>0</v>
      </c>
      <c r="S127" s="91"/>
      <c r="T127" s="170">
        <f>T128+T137+T145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297</v>
      </c>
      <c r="BK127" s="171">
        <f>BK128+BK137+BK145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475</v>
      </c>
      <c r="F128" s="174" t="s">
        <v>476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SUM(P129:P136)</f>
        <v>0</v>
      </c>
      <c r="Q128" s="178"/>
      <c r="R128" s="179">
        <f>SUM(R129:R136)</f>
        <v>0</v>
      </c>
      <c r="S128" s="178"/>
      <c r="T128" s="180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75</v>
      </c>
      <c r="AY128" s="173" t="s">
        <v>317</v>
      </c>
      <c r="BK128" s="182">
        <f>SUM(BK129:BK136)</f>
        <v>0</v>
      </c>
    </row>
    <row r="129" s="2" customFormat="1" ht="24.15" customHeight="1">
      <c r="A129" s="34"/>
      <c r="B129" s="185"/>
      <c r="C129" s="186" t="s">
        <v>82</v>
      </c>
      <c r="D129" s="186" t="s">
        <v>319</v>
      </c>
      <c r="E129" s="187" t="s">
        <v>6511</v>
      </c>
      <c r="F129" s="188" t="s">
        <v>478</v>
      </c>
      <c r="G129" s="189" t="s">
        <v>452</v>
      </c>
      <c r="H129" s="190">
        <v>15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6512</v>
      </c>
    </row>
    <row r="130" s="2" customFormat="1" ht="24.15" customHeight="1">
      <c r="A130" s="34"/>
      <c r="B130" s="185"/>
      <c r="C130" s="200" t="s">
        <v>87</v>
      </c>
      <c r="D130" s="200" t="s">
        <v>353</v>
      </c>
      <c r="E130" s="201" t="s">
        <v>6513</v>
      </c>
      <c r="F130" s="202" t="s">
        <v>481</v>
      </c>
      <c r="G130" s="203" t="s">
        <v>452</v>
      </c>
      <c r="H130" s="204">
        <v>15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482</v>
      </c>
      <c r="AT130" s="198" t="s">
        <v>353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453</v>
      </c>
      <c r="BM130" s="198" t="s">
        <v>6514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485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82</v>
      </c>
    </row>
    <row r="132" s="2" customFormat="1" ht="33" customHeight="1">
      <c r="A132" s="34"/>
      <c r="B132" s="185"/>
      <c r="C132" s="186" t="s">
        <v>92</v>
      </c>
      <c r="D132" s="186" t="s">
        <v>319</v>
      </c>
      <c r="E132" s="187" t="s">
        <v>6515</v>
      </c>
      <c r="F132" s="188" t="s">
        <v>4048</v>
      </c>
      <c r="G132" s="189" t="s">
        <v>433</v>
      </c>
      <c r="H132" s="190">
        <v>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453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453</v>
      </c>
      <c r="BM132" s="198" t="s">
        <v>6516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489</v>
      </c>
      <c r="F133" s="188" t="s">
        <v>490</v>
      </c>
      <c r="G133" s="189" t="s">
        <v>452</v>
      </c>
      <c r="H133" s="190">
        <v>15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453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453</v>
      </c>
      <c r="BM133" s="198" t="s">
        <v>6517</v>
      </c>
    </row>
    <row r="134" s="2" customFormat="1" ht="24.15" customHeight="1">
      <c r="A134" s="34"/>
      <c r="B134" s="185"/>
      <c r="C134" s="200" t="s">
        <v>262</v>
      </c>
      <c r="D134" s="200" t="s">
        <v>353</v>
      </c>
      <c r="E134" s="201" t="s">
        <v>492</v>
      </c>
      <c r="F134" s="202" t="s">
        <v>490</v>
      </c>
      <c r="G134" s="203" t="s">
        <v>452</v>
      </c>
      <c r="H134" s="204">
        <v>15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482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453</v>
      </c>
      <c r="BM134" s="198" t="s">
        <v>6518</v>
      </c>
    </row>
    <row r="135" s="2" customFormat="1" ht="24.15" customHeight="1">
      <c r="A135" s="34"/>
      <c r="B135" s="185"/>
      <c r="C135" s="186" t="s">
        <v>265</v>
      </c>
      <c r="D135" s="186" t="s">
        <v>319</v>
      </c>
      <c r="E135" s="187" t="s">
        <v>6519</v>
      </c>
      <c r="F135" s="188" t="s">
        <v>6520</v>
      </c>
      <c r="G135" s="189" t="s">
        <v>452</v>
      </c>
      <c r="H135" s="190">
        <v>15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453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453</v>
      </c>
      <c r="BM135" s="198" t="s">
        <v>6521</v>
      </c>
    </row>
    <row r="136" s="2" customFormat="1" ht="24.15" customHeight="1">
      <c r="A136" s="34"/>
      <c r="B136" s="185"/>
      <c r="C136" s="200" t="s">
        <v>268</v>
      </c>
      <c r="D136" s="200" t="s">
        <v>353</v>
      </c>
      <c r="E136" s="201" t="s">
        <v>6522</v>
      </c>
      <c r="F136" s="202" t="s">
        <v>6523</v>
      </c>
      <c r="G136" s="203" t="s">
        <v>452</v>
      </c>
      <c r="H136" s="204">
        <v>15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482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453</v>
      </c>
      <c r="BM136" s="198" t="s">
        <v>6524</v>
      </c>
    </row>
    <row r="137" s="12" customFormat="1" ht="25.92" customHeight="1">
      <c r="A137" s="12"/>
      <c r="B137" s="172"/>
      <c r="C137" s="12"/>
      <c r="D137" s="173" t="s">
        <v>74</v>
      </c>
      <c r="E137" s="174" t="s">
        <v>448</v>
      </c>
      <c r="F137" s="174" t="s">
        <v>449</v>
      </c>
      <c r="G137" s="12"/>
      <c r="H137" s="12"/>
      <c r="I137" s="175"/>
      <c r="J137" s="176">
        <f>BK137</f>
        <v>0</v>
      </c>
      <c r="K137" s="12"/>
      <c r="L137" s="172"/>
      <c r="M137" s="177"/>
      <c r="N137" s="178"/>
      <c r="O137" s="178"/>
      <c r="P137" s="179">
        <f>SUM(P138:P144)</f>
        <v>0</v>
      </c>
      <c r="Q137" s="178"/>
      <c r="R137" s="179">
        <f>SUM(R138:R144)</f>
        <v>0</v>
      </c>
      <c r="S137" s="178"/>
      <c r="T137" s="180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92</v>
      </c>
      <c r="AT137" s="181" t="s">
        <v>74</v>
      </c>
      <c r="AU137" s="181" t="s">
        <v>75</v>
      </c>
      <c r="AY137" s="173" t="s">
        <v>317</v>
      </c>
      <c r="BK137" s="182">
        <f>SUM(BK138:BK144)</f>
        <v>0</v>
      </c>
    </row>
    <row r="138" s="2" customFormat="1" ht="24.15" customHeight="1">
      <c r="A138" s="34"/>
      <c r="B138" s="185"/>
      <c r="C138" s="186" t="s">
        <v>271</v>
      </c>
      <c r="D138" s="186" t="s">
        <v>319</v>
      </c>
      <c r="E138" s="187" t="s">
        <v>450</v>
      </c>
      <c r="F138" s="188" t="s">
        <v>451</v>
      </c>
      <c r="G138" s="189" t="s">
        <v>452</v>
      </c>
      <c r="H138" s="190">
        <v>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453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453</v>
      </c>
      <c r="BM138" s="198" t="s">
        <v>6525</v>
      </c>
    </row>
    <row r="139" s="2" customFormat="1" ht="24.15" customHeight="1">
      <c r="A139" s="34"/>
      <c r="B139" s="185"/>
      <c r="C139" s="186" t="s">
        <v>274</v>
      </c>
      <c r="D139" s="186" t="s">
        <v>319</v>
      </c>
      <c r="E139" s="187" t="s">
        <v>455</v>
      </c>
      <c r="F139" s="188" t="s">
        <v>456</v>
      </c>
      <c r="G139" s="189" t="s">
        <v>452</v>
      </c>
      <c r="H139" s="190">
        <v>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453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453</v>
      </c>
      <c r="BM139" s="198" t="s">
        <v>6526</v>
      </c>
    </row>
    <row r="140" s="2" customFormat="1" ht="16.5" customHeight="1">
      <c r="A140" s="34"/>
      <c r="B140" s="185"/>
      <c r="C140" s="200" t="s">
        <v>277</v>
      </c>
      <c r="D140" s="200" t="s">
        <v>353</v>
      </c>
      <c r="E140" s="201" t="s">
        <v>458</v>
      </c>
      <c r="F140" s="202" t="s">
        <v>459</v>
      </c>
      <c r="G140" s="203" t="s">
        <v>452</v>
      </c>
      <c r="H140" s="204">
        <v>7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482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453</v>
      </c>
      <c r="BM140" s="198" t="s">
        <v>6527</v>
      </c>
    </row>
    <row r="141" s="2" customFormat="1" ht="24.15" customHeight="1">
      <c r="A141" s="34"/>
      <c r="B141" s="185"/>
      <c r="C141" s="186" t="s">
        <v>280</v>
      </c>
      <c r="D141" s="186" t="s">
        <v>319</v>
      </c>
      <c r="E141" s="187" t="s">
        <v>462</v>
      </c>
      <c r="F141" s="188" t="s">
        <v>463</v>
      </c>
      <c r="G141" s="189" t="s">
        <v>452</v>
      </c>
      <c r="H141" s="190">
        <v>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453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453</v>
      </c>
      <c r="BM141" s="198" t="s">
        <v>6528</v>
      </c>
    </row>
    <row r="142" s="2" customFormat="1" ht="24.15" customHeight="1">
      <c r="A142" s="34"/>
      <c r="B142" s="185"/>
      <c r="C142" s="186" t="s">
        <v>358</v>
      </c>
      <c r="D142" s="186" t="s">
        <v>319</v>
      </c>
      <c r="E142" s="187" t="s">
        <v>465</v>
      </c>
      <c r="F142" s="188" t="s">
        <v>466</v>
      </c>
      <c r="G142" s="189" t="s">
        <v>322</v>
      </c>
      <c r="H142" s="190">
        <v>0.01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453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453</v>
      </c>
      <c r="BM142" s="198" t="s">
        <v>6529</v>
      </c>
    </row>
    <row r="143" s="2" customFormat="1" ht="24.15" customHeight="1">
      <c r="A143" s="34"/>
      <c r="B143" s="185"/>
      <c r="C143" s="186" t="s">
        <v>362</v>
      </c>
      <c r="D143" s="186" t="s">
        <v>319</v>
      </c>
      <c r="E143" s="187" t="s">
        <v>468</v>
      </c>
      <c r="F143" s="188" t="s">
        <v>469</v>
      </c>
      <c r="G143" s="189" t="s">
        <v>322</v>
      </c>
      <c r="H143" s="190">
        <v>0.01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453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453</v>
      </c>
      <c r="BM143" s="198" t="s">
        <v>6530</v>
      </c>
    </row>
    <row r="144" s="2" customFormat="1" ht="33" customHeight="1">
      <c r="A144" s="34"/>
      <c r="B144" s="185"/>
      <c r="C144" s="186" t="s">
        <v>364</v>
      </c>
      <c r="D144" s="186" t="s">
        <v>319</v>
      </c>
      <c r="E144" s="187" t="s">
        <v>471</v>
      </c>
      <c r="F144" s="188" t="s">
        <v>472</v>
      </c>
      <c r="G144" s="189" t="s">
        <v>375</v>
      </c>
      <c r="H144" s="190">
        <v>2.5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453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453</v>
      </c>
      <c r="BM144" s="198" t="s">
        <v>6531</v>
      </c>
    </row>
    <row r="145" s="12" customFormat="1" ht="25.92" customHeight="1">
      <c r="A145" s="12"/>
      <c r="B145" s="172"/>
      <c r="C145" s="12"/>
      <c r="D145" s="173" t="s">
        <v>74</v>
      </c>
      <c r="E145" s="174" t="s">
        <v>1646</v>
      </c>
      <c r="F145" s="174" t="s">
        <v>1647</v>
      </c>
      <c r="G145" s="12"/>
      <c r="H145" s="12"/>
      <c r="I145" s="175"/>
      <c r="J145" s="176">
        <f>BK145</f>
        <v>0</v>
      </c>
      <c r="K145" s="12"/>
      <c r="L145" s="172"/>
      <c r="M145" s="177"/>
      <c r="N145" s="178"/>
      <c r="O145" s="178"/>
      <c r="P145" s="179">
        <f>SUM(P146:P152)</f>
        <v>0</v>
      </c>
      <c r="Q145" s="178"/>
      <c r="R145" s="179">
        <f>SUM(R146:R152)</f>
        <v>0</v>
      </c>
      <c r="S145" s="178"/>
      <c r="T145" s="180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262</v>
      </c>
      <c r="AT145" s="181" t="s">
        <v>74</v>
      </c>
      <c r="AU145" s="181" t="s">
        <v>75</v>
      </c>
      <c r="AY145" s="173" t="s">
        <v>317</v>
      </c>
      <c r="BK145" s="182">
        <f>SUM(BK146:BK152)</f>
        <v>0</v>
      </c>
    </row>
    <row r="146" s="2" customFormat="1" ht="16.5" customHeight="1">
      <c r="A146" s="34"/>
      <c r="B146" s="185"/>
      <c r="C146" s="186" t="s">
        <v>368</v>
      </c>
      <c r="D146" s="186" t="s">
        <v>319</v>
      </c>
      <c r="E146" s="187" t="s">
        <v>427</v>
      </c>
      <c r="F146" s="188" t="s">
        <v>1648</v>
      </c>
      <c r="G146" s="189" t="s">
        <v>599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6532</v>
      </c>
    </row>
    <row r="147" s="2" customFormat="1" ht="16.5" customHeight="1">
      <c r="A147" s="34"/>
      <c r="B147" s="185"/>
      <c r="C147" s="186" t="s">
        <v>372</v>
      </c>
      <c r="D147" s="186" t="s">
        <v>319</v>
      </c>
      <c r="E147" s="187" t="s">
        <v>431</v>
      </c>
      <c r="F147" s="188" t="s">
        <v>432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6533</v>
      </c>
    </row>
    <row r="148" s="2" customFormat="1" ht="24.15" customHeight="1">
      <c r="A148" s="34"/>
      <c r="B148" s="185"/>
      <c r="C148" s="186" t="s">
        <v>377</v>
      </c>
      <c r="D148" s="186" t="s">
        <v>319</v>
      </c>
      <c r="E148" s="187" t="s">
        <v>435</v>
      </c>
      <c r="F148" s="188" t="s">
        <v>436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6534</v>
      </c>
    </row>
    <row r="149" s="2" customFormat="1" ht="16.5" customHeight="1">
      <c r="A149" s="34"/>
      <c r="B149" s="185"/>
      <c r="C149" s="186" t="s">
        <v>383</v>
      </c>
      <c r="D149" s="186" t="s">
        <v>319</v>
      </c>
      <c r="E149" s="187" t="s">
        <v>442</v>
      </c>
      <c r="F149" s="188" t="s">
        <v>443</v>
      </c>
      <c r="G149" s="189" t="s">
        <v>599</v>
      </c>
      <c r="H149" s="190">
        <v>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6535</v>
      </c>
    </row>
    <row r="150" s="2" customFormat="1" ht="16.5" customHeight="1">
      <c r="A150" s="34"/>
      <c r="B150" s="185"/>
      <c r="C150" s="200" t="s">
        <v>385</v>
      </c>
      <c r="D150" s="200" t="s">
        <v>353</v>
      </c>
      <c r="E150" s="201" t="s">
        <v>1653</v>
      </c>
      <c r="F150" s="202" t="s">
        <v>6536</v>
      </c>
      <c r="G150" s="203" t="s">
        <v>440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6537</v>
      </c>
    </row>
    <row r="151" s="2" customFormat="1" ht="16.5" customHeight="1">
      <c r="A151" s="34"/>
      <c r="B151" s="185"/>
      <c r="C151" s="186" t="s">
        <v>7</v>
      </c>
      <c r="D151" s="186" t="s">
        <v>319</v>
      </c>
      <c r="E151" s="187" t="s">
        <v>445</v>
      </c>
      <c r="F151" s="188" t="s">
        <v>446</v>
      </c>
      <c r="G151" s="189" t="s">
        <v>429</v>
      </c>
      <c r="H151" s="190">
        <v>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6538</v>
      </c>
    </row>
    <row r="152" s="2" customFormat="1" ht="16.5" customHeight="1">
      <c r="A152" s="34"/>
      <c r="B152" s="185"/>
      <c r="C152" s="186" t="s">
        <v>388</v>
      </c>
      <c r="D152" s="186" t="s">
        <v>319</v>
      </c>
      <c r="E152" s="187" t="s">
        <v>1657</v>
      </c>
      <c r="F152" s="188" t="s">
        <v>439</v>
      </c>
      <c r="G152" s="189" t="s">
        <v>433</v>
      </c>
      <c r="H152" s="190">
        <v>1</v>
      </c>
      <c r="I152" s="191"/>
      <c r="J152" s="192">
        <f>ROUND(I152*H152,2)</f>
        <v>0</v>
      </c>
      <c r="K152" s="193"/>
      <c r="L152" s="35"/>
      <c r="M152" s="211" t="s">
        <v>1</v>
      </c>
      <c r="N152" s="212" t="s">
        <v>41</v>
      </c>
      <c r="O152" s="213"/>
      <c r="P152" s="214">
        <f>O152*H152</f>
        <v>0</v>
      </c>
      <c r="Q152" s="214">
        <v>0</v>
      </c>
      <c r="R152" s="214">
        <f>Q152*H152</f>
        <v>0</v>
      </c>
      <c r="S152" s="214">
        <v>0</v>
      </c>
      <c r="T152" s="21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6539</v>
      </c>
    </row>
    <row r="153" s="2" customFormat="1" ht="6.96" customHeight="1">
      <c r="A153" s="34"/>
      <c r="B153" s="61"/>
      <c r="C153" s="62"/>
      <c r="D153" s="62"/>
      <c r="E153" s="62"/>
      <c r="F153" s="62"/>
      <c r="G153" s="62"/>
      <c r="H153" s="62"/>
      <c r="I153" s="62"/>
      <c r="J153" s="62"/>
      <c r="K153" s="62"/>
      <c r="L153" s="35"/>
      <c r="M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</row>
  </sheetData>
  <autoFilter ref="C126:K15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224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5942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6540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ROUND((SUM(BE132:BE272)),  2)</f>
        <v>0</v>
      </c>
      <c r="G37" s="138"/>
      <c r="H37" s="138"/>
      <c r="I37" s="139">
        <v>0.20000000000000001</v>
      </c>
      <c r="J37" s="137">
        <f>ROUND(((SUM(BE132:BE272))*I37),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ROUND((SUM(BF132:BF272)),  2)</f>
        <v>0</v>
      </c>
      <c r="G38" s="138"/>
      <c r="H38" s="138"/>
      <c r="I38" s="139">
        <v>0.20000000000000001</v>
      </c>
      <c r="J38" s="137">
        <f>ROUND(((SUM(BF132:BF272))*I38),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ROUND((SUM(BG132:BG272)),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ROUND((SUM(BH132:BH272)),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ROUND((SUM(BI132:BI272)),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5942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2315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2636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2316</v>
      </c>
      <c r="E104" s="155"/>
      <c r="F104" s="155"/>
      <c r="G104" s="155"/>
      <c r="H104" s="155"/>
      <c r="I104" s="155"/>
      <c r="J104" s="156">
        <f>J155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2317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2318</v>
      </c>
      <c r="E106" s="159"/>
      <c r="F106" s="159"/>
      <c r="G106" s="159"/>
      <c r="H106" s="159"/>
      <c r="I106" s="159"/>
      <c r="J106" s="160">
        <f>J175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2319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2320</v>
      </c>
      <c r="E108" s="159"/>
      <c r="F108" s="159"/>
      <c r="G108" s="159"/>
      <c r="H108" s="159"/>
      <c r="I108" s="159"/>
      <c r="J108" s="160">
        <f>J217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4177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5942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SO-5.2.1_ZTI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1.1320860776170001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P134+P153</f>
        <v>0</v>
      </c>
      <c r="Q133" s="178"/>
      <c r="R133" s="179">
        <f>R134+R153</f>
        <v>0.19196195000000002</v>
      </c>
      <c r="S133" s="178"/>
      <c r="T133" s="180">
        <f>T134+T153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SUM(P135:P152)</f>
        <v>0</v>
      </c>
      <c r="Q134" s="178"/>
      <c r="R134" s="179">
        <f>SUM(R135:R152)</f>
        <v>0.19196195000000002</v>
      </c>
      <c r="S134" s="178"/>
      <c r="T134" s="18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SUM(BK135:BK152)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2322</v>
      </c>
      <c r="F135" s="188" t="s">
        <v>2323</v>
      </c>
      <c r="G135" s="189" t="s">
        <v>452</v>
      </c>
      <c r="H135" s="190">
        <v>12.914999999999999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6541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2325</v>
      </c>
      <c r="F136" s="202" t="s">
        <v>2326</v>
      </c>
      <c r="G136" s="203" t="s">
        <v>452</v>
      </c>
      <c r="H136" s="204">
        <v>12.914999999999999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0.0034870499999999998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6542</v>
      </c>
    </row>
    <row r="137" s="2" customFormat="1" ht="24.15" customHeight="1">
      <c r="A137" s="34"/>
      <c r="B137" s="185"/>
      <c r="C137" s="186" t="s">
        <v>92</v>
      </c>
      <c r="D137" s="186" t="s">
        <v>319</v>
      </c>
      <c r="E137" s="187" t="s">
        <v>2328</v>
      </c>
      <c r="F137" s="188" t="s">
        <v>2329</v>
      </c>
      <c r="G137" s="189" t="s">
        <v>452</v>
      </c>
      <c r="H137" s="190">
        <v>22.995000000000001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7.9999999999999996E-06</v>
      </c>
      <c r="R137" s="196">
        <f>Q137*H137</f>
        <v>0.00018395999999999999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6543</v>
      </c>
    </row>
    <row r="138" s="2" customFormat="1" ht="33" customHeight="1">
      <c r="A138" s="34"/>
      <c r="B138" s="185"/>
      <c r="C138" s="200" t="s">
        <v>259</v>
      </c>
      <c r="D138" s="200" t="s">
        <v>353</v>
      </c>
      <c r="E138" s="201" t="s">
        <v>5796</v>
      </c>
      <c r="F138" s="202" t="s">
        <v>5797</v>
      </c>
      <c r="G138" s="203" t="s">
        <v>433</v>
      </c>
      <c r="H138" s="204">
        <v>22.995000000000001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0.0064999999999999997</v>
      </c>
      <c r="R138" s="196">
        <f>Q138*H138</f>
        <v>0.1494675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6544</v>
      </c>
    </row>
    <row r="139" s="2" customFormat="1">
      <c r="A139" s="34"/>
      <c r="B139" s="35"/>
      <c r="C139" s="34"/>
      <c r="D139" s="216" t="s">
        <v>484</v>
      </c>
      <c r="E139" s="34"/>
      <c r="F139" s="217" t="s">
        <v>2334</v>
      </c>
      <c r="G139" s="34"/>
      <c r="H139" s="34"/>
      <c r="I139" s="218"/>
      <c r="J139" s="34"/>
      <c r="K139" s="34"/>
      <c r="L139" s="35"/>
      <c r="M139" s="219"/>
      <c r="N139" s="220"/>
      <c r="O139" s="78"/>
      <c r="P139" s="78"/>
      <c r="Q139" s="78"/>
      <c r="R139" s="78"/>
      <c r="S139" s="78"/>
      <c r="T139" s="79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484</v>
      </c>
      <c r="AU139" s="15" t="s">
        <v>87</v>
      </c>
    </row>
    <row r="140" s="2" customFormat="1" ht="24.15" customHeight="1">
      <c r="A140" s="34"/>
      <c r="B140" s="185"/>
      <c r="C140" s="186" t="s">
        <v>262</v>
      </c>
      <c r="D140" s="186" t="s">
        <v>319</v>
      </c>
      <c r="E140" s="187" t="s">
        <v>2335</v>
      </c>
      <c r="F140" s="188" t="s">
        <v>2336</v>
      </c>
      <c r="G140" s="189" t="s">
        <v>452</v>
      </c>
      <c r="H140" s="190">
        <v>14.805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7.9999999999999996E-06</v>
      </c>
      <c r="R140" s="196">
        <f>Q140*H140</f>
        <v>0.00011844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6545</v>
      </c>
    </row>
    <row r="141" s="2" customFormat="1" ht="33" customHeight="1">
      <c r="A141" s="34"/>
      <c r="B141" s="185"/>
      <c r="C141" s="200" t="s">
        <v>265</v>
      </c>
      <c r="D141" s="200" t="s">
        <v>353</v>
      </c>
      <c r="E141" s="201" t="s">
        <v>2338</v>
      </c>
      <c r="F141" s="202" t="s">
        <v>2339</v>
      </c>
      <c r="G141" s="203" t="s">
        <v>433</v>
      </c>
      <c r="H141" s="204">
        <v>14.805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0.0014</v>
      </c>
      <c r="R141" s="196">
        <f>Q141*H141</f>
        <v>0.020726999999999999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6546</v>
      </c>
    </row>
    <row r="142" s="2" customFormat="1">
      <c r="A142" s="34"/>
      <c r="B142" s="35"/>
      <c r="C142" s="34"/>
      <c r="D142" s="216" t="s">
        <v>484</v>
      </c>
      <c r="E142" s="34"/>
      <c r="F142" s="217" t="s">
        <v>2341</v>
      </c>
      <c r="G142" s="34"/>
      <c r="H142" s="34"/>
      <c r="I142" s="218"/>
      <c r="J142" s="34"/>
      <c r="K142" s="34"/>
      <c r="L142" s="35"/>
      <c r="M142" s="219"/>
      <c r="N142" s="220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484</v>
      </c>
      <c r="AU142" s="15" t="s">
        <v>87</v>
      </c>
    </row>
    <row r="143" s="2" customFormat="1" ht="16.5" customHeight="1">
      <c r="A143" s="34"/>
      <c r="B143" s="185"/>
      <c r="C143" s="186" t="s">
        <v>268</v>
      </c>
      <c r="D143" s="186" t="s">
        <v>319</v>
      </c>
      <c r="E143" s="187" t="s">
        <v>2342</v>
      </c>
      <c r="F143" s="188" t="s">
        <v>2343</v>
      </c>
      <c r="G143" s="189" t="s">
        <v>433</v>
      </c>
      <c r="H143" s="190">
        <v>23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4.0000000000000003E-05</v>
      </c>
      <c r="R143" s="196">
        <f>Q143*H143</f>
        <v>0.00092000000000000003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6547</v>
      </c>
    </row>
    <row r="144" s="2" customFormat="1" ht="24.15" customHeight="1">
      <c r="A144" s="34"/>
      <c r="B144" s="185"/>
      <c r="C144" s="200" t="s">
        <v>271</v>
      </c>
      <c r="D144" s="200" t="s">
        <v>353</v>
      </c>
      <c r="E144" s="201" t="s">
        <v>2345</v>
      </c>
      <c r="F144" s="202" t="s">
        <v>2346</v>
      </c>
      <c r="G144" s="203" t="s">
        <v>433</v>
      </c>
      <c r="H144" s="204">
        <v>23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0.00032000000000000003</v>
      </c>
      <c r="R144" s="196">
        <f>Q144*H144</f>
        <v>0.0073600000000000002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6548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2348</v>
      </c>
      <c r="F145" s="188" t="s">
        <v>2349</v>
      </c>
      <c r="G145" s="189" t="s">
        <v>433</v>
      </c>
      <c r="H145" s="190">
        <v>7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0.00030800000000000001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6549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2351</v>
      </c>
      <c r="F146" s="202" t="s">
        <v>2352</v>
      </c>
      <c r="G146" s="203" t="s">
        <v>433</v>
      </c>
      <c r="H146" s="204">
        <v>7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0.00031</v>
      </c>
      <c r="R146" s="196">
        <f>Q146*H146</f>
        <v>0.0021700000000000001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6550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2354</v>
      </c>
      <c r="F147" s="188" t="s">
        <v>2355</v>
      </c>
      <c r="G147" s="189" t="s">
        <v>433</v>
      </c>
      <c r="H147" s="190">
        <v>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0.00035199999999999999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6551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2357</v>
      </c>
      <c r="F148" s="202" t="s">
        <v>2358</v>
      </c>
      <c r="G148" s="203" t="s">
        <v>433</v>
      </c>
      <c r="H148" s="204">
        <v>6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0.00076999999999999996</v>
      </c>
      <c r="R148" s="196">
        <f>Q148*H148</f>
        <v>0.00462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6552</v>
      </c>
    </row>
    <row r="149" s="2" customFormat="1" ht="24.15" customHeight="1">
      <c r="A149" s="34"/>
      <c r="B149" s="185"/>
      <c r="C149" s="200" t="s">
        <v>362</v>
      </c>
      <c r="D149" s="200" t="s">
        <v>353</v>
      </c>
      <c r="E149" s="201" t="s">
        <v>3630</v>
      </c>
      <c r="F149" s="202" t="s">
        <v>3631</v>
      </c>
      <c r="G149" s="203" t="s">
        <v>433</v>
      </c>
      <c r="H149" s="204">
        <v>2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0.00080999999999999996</v>
      </c>
      <c r="R149" s="196">
        <f>Q149*H149</f>
        <v>0.0016199999999999999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6553</v>
      </c>
    </row>
    <row r="150" s="2" customFormat="1" ht="16.5" customHeight="1">
      <c r="A150" s="34"/>
      <c r="B150" s="185"/>
      <c r="C150" s="186" t="s">
        <v>364</v>
      </c>
      <c r="D150" s="186" t="s">
        <v>319</v>
      </c>
      <c r="E150" s="187" t="s">
        <v>2360</v>
      </c>
      <c r="F150" s="188" t="s">
        <v>2361</v>
      </c>
      <c r="G150" s="189" t="s">
        <v>433</v>
      </c>
      <c r="H150" s="190">
        <v>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4.3999999999999999E-05</v>
      </c>
      <c r="R150" s="196">
        <f>Q150*H150</f>
        <v>8.7999999999999998E-05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6554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2363</v>
      </c>
      <c r="F151" s="202" t="s">
        <v>2364</v>
      </c>
      <c r="G151" s="203" t="s">
        <v>433</v>
      </c>
      <c r="H151" s="204">
        <v>2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0.00027</v>
      </c>
      <c r="R151" s="196">
        <f>Q151*H151</f>
        <v>0.00054000000000000001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6555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2366</v>
      </c>
      <c r="F152" s="188" t="s">
        <v>2367</v>
      </c>
      <c r="G152" s="189" t="s">
        <v>452</v>
      </c>
      <c r="H152" s="190">
        <v>37.799999999999997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6556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2741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377</v>
      </c>
      <c r="D154" s="186" t="s">
        <v>319</v>
      </c>
      <c r="E154" s="187" t="s">
        <v>3636</v>
      </c>
      <c r="F154" s="188" t="s">
        <v>2370</v>
      </c>
      <c r="G154" s="189" t="s">
        <v>356</v>
      </c>
      <c r="H154" s="190">
        <v>0.19700000000000001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6557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2372</v>
      </c>
      <c r="F155" s="174" t="s">
        <v>2373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P156+P175+P181+P217</f>
        <v>0</v>
      </c>
      <c r="Q155" s="178"/>
      <c r="R155" s="179">
        <f>R156+R175+R181+R217</f>
        <v>0.94012412761700004</v>
      </c>
      <c r="S155" s="178"/>
      <c r="T155" s="180">
        <f>T156+T175+T181+T217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317</v>
      </c>
      <c r="BK155" s="182">
        <f>BK156+BK175+BK181+BK217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1765</v>
      </c>
      <c r="F156" s="183" t="s">
        <v>2374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SUM(P157:P174)</f>
        <v>0</v>
      </c>
      <c r="Q156" s="178"/>
      <c r="R156" s="179">
        <f>SUM(R157:R174)</f>
        <v>0.0059012519999999992</v>
      </c>
      <c r="S156" s="178"/>
      <c r="T156" s="180">
        <f>SUM(T157:T174)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317</v>
      </c>
      <c r="BK156" s="182">
        <f>SUM(BK157:BK174)</f>
        <v>0</v>
      </c>
    </row>
    <row r="157" s="2" customFormat="1" ht="24.15" customHeight="1">
      <c r="A157" s="34"/>
      <c r="B157" s="185"/>
      <c r="C157" s="186" t="s">
        <v>383</v>
      </c>
      <c r="D157" s="186" t="s">
        <v>319</v>
      </c>
      <c r="E157" s="187" t="s">
        <v>2375</v>
      </c>
      <c r="F157" s="188" t="s">
        <v>2376</v>
      </c>
      <c r="G157" s="189" t="s">
        <v>452</v>
      </c>
      <c r="H157" s="190">
        <v>57.936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9.0000000000000002E-06</v>
      </c>
      <c r="R157" s="196">
        <f>Q157*H157</f>
        <v>0.00052142400000000004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6558</v>
      </c>
    </row>
    <row r="158" s="2" customFormat="1" ht="33" customHeight="1">
      <c r="A158" s="34"/>
      <c r="B158" s="185"/>
      <c r="C158" s="200" t="s">
        <v>385</v>
      </c>
      <c r="D158" s="200" t="s">
        <v>353</v>
      </c>
      <c r="E158" s="201" t="s">
        <v>2378</v>
      </c>
      <c r="F158" s="202" t="s">
        <v>2379</v>
      </c>
      <c r="G158" s="203" t="s">
        <v>452</v>
      </c>
      <c r="H158" s="204">
        <v>10.395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4.0000000000000003E-05</v>
      </c>
      <c r="R158" s="196">
        <f>Q158*H158</f>
        <v>0.00041580000000000002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6559</v>
      </c>
    </row>
    <row r="159" s="2" customFormat="1">
      <c r="A159" s="34"/>
      <c r="B159" s="35"/>
      <c r="C159" s="34"/>
      <c r="D159" s="216" t="s">
        <v>484</v>
      </c>
      <c r="E159" s="34"/>
      <c r="F159" s="217" t="s">
        <v>2381</v>
      </c>
      <c r="G159" s="34"/>
      <c r="H159" s="34"/>
      <c r="I159" s="218"/>
      <c r="J159" s="34"/>
      <c r="K159" s="34"/>
      <c r="L159" s="35"/>
      <c r="M159" s="219"/>
      <c r="N159" s="220"/>
      <c r="O159" s="78"/>
      <c r="P159" s="78"/>
      <c r="Q159" s="78"/>
      <c r="R159" s="78"/>
      <c r="S159" s="78"/>
      <c r="T159" s="79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484</v>
      </c>
      <c r="AU159" s="15" t="s">
        <v>87</v>
      </c>
    </row>
    <row r="160" s="2" customFormat="1" ht="33" customHeight="1">
      <c r="A160" s="34"/>
      <c r="B160" s="185"/>
      <c r="C160" s="200" t="s">
        <v>7</v>
      </c>
      <c r="D160" s="200" t="s">
        <v>353</v>
      </c>
      <c r="E160" s="201" t="s">
        <v>2382</v>
      </c>
      <c r="F160" s="202" t="s">
        <v>2383</v>
      </c>
      <c r="G160" s="203" t="s">
        <v>452</v>
      </c>
      <c r="H160" s="204">
        <v>19.215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0.00019215000000000001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6560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2381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388</v>
      </c>
      <c r="D162" s="200" t="s">
        <v>353</v>
      </c>
      <c r="E162" s="201" t="s">
        <v>2385</v>
      </c>
      <c r="F162" s="202" t="s">
        <v>2386</v>
      </c>
      <c r="G162" s="203" t="s">
        <v>452</v>
      </c>
      <c r="H162" s="204">
        <v>26.25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9.0000000000000006E-05</v>
      </c>
      <c r="R162" s="196">
        <f>Q162*H162</f>
        <v>0.0023625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6561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2381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392</v>
      </c>
      <c r="D164" s="200" t="s">
        <v>353</v>
      </c>
      <c r="E164" s="201" t="s">
        <v>2388</v>
      </c>
      <c r="F164" s="202" t="s">
        <v>2389</v>
      </c>
      <c r="G164" s="203" t="s">
        <v>452</v>
      </c>
      <c r="H164" s="204">
        <v>3.7799999999999998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8.0000000000000007E-05</v>
      </c>
      <c r="R164" s="196">
        <f>Q164*H164</f>
        <v>0.00030240000000000003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6562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2381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2391</v>
      </c>
      <c r="F166" s="188" t="s">
        <v>2392</v>
      </c>
      <c r="G166" s="189" t="s">
        <v>452</v>
      </c>
      <c r="H166" s="190">
        <v>14.07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2.0000000000000002E-05</v>
      </c>
      <c r="R166" s="196">
        <f>Q166*H166</f>
        <v>0.00028140000000000001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6563</v>
      </c>
    </row>
    <row r="167" s="2" customFormat="1" ht="33" customHeight="1">
      <c r="A167" s="34"/>
      <c r="B167" s="185"/>
      <c r="C167" s="200" t="s">
        <v>398</v>
      </c>
      <c r="D167" s="200" t="s">
        <v>353</v>
      </c>
      <c r="E167" s="201" t="s">
        <v>2394</v>
      </c>
      <c r="F167" s="202" t="s">
        <v>2395</v>
      </c>
      <c r="G167" s="203" t="s">
        <v>452</v>
      </c>
      <c r="H167" s="204">
        <v>14.07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1.0000000000000001E-05</v>
      </c>
      <c r="R167" s="196">
        <f>Q167*H167</f>
        <v>0.00014070000000000001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6564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2381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21.75" customHeight="1">
      <c r="A169" s="34"/>
      <c r="B169" s="185"/>
      <c r="C169" s="186" t="s">
        <v>402</v>
      </c>
      <c r="D169" s="186" t="s">
        <v>319</v>
      </c>
      <c r="E169" s="187" t="s">
        <v>2397</v>
      </c>
      <c r="F169" s="188" t="s">
        <v>2398</v>
      </c>
      <c r="G169" s="189" t="s">
        <v>452</v>
      </c>
      <c r="H169" s="190">
        <v>18.666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3.3000000000000003E-05</v>
      </c>
      <c r="R169" s="196">
        <f>Q169*H169</f>
        <v>0.0006159780000000001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6565</v>
      </c>
    </row>
    <row r="170" s="2" customFormat="1" ht="33" customHeight="1">
      <c r="A170" s="34"/>
      <c r="B170" s="185"/>
      <c r="C170" s="200" t="s">
        <v>408</v>
      </c>
      <c r="D170" s="200" t="s">
        <v>353</v>
      </c>
      <c r="E170" s="201" t="s">
        <v>2400</v>
      </c>
      <c r="F170" s="202" t="s">
        <v>2401</v>
      </c>
      <c r="G170" s="203" t="s">
        <v>452</v>
      </c>
      <c r="H170" s="204">
        <v>15.015000000000001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6.0000000000000002E-05</v>
      </c>
      <c r="R170" s="196">
        <f>Q170*H170</f>
        <v>0.00090090000000000005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6566</v>
      </c>
    </row>
    <row r="171" s="2" customFormat="1">
      <c r="A171" s="34"/>
      <c r="B171" s="35"/>
      <c r="C171" s="34"/>
      <c r="D171" s="216" t="s">
        <v>484</v>
      </c>
      <c r="E171" s="34"/>
      <c r="F171" s="217" t="s">
        <v>2381</v>
      </c>
      <c r="G171" s="34"/>
      <c r="H171" s="34"/>
      <c r="I171" s="218"/>
      <c r="J171" s="34"/>
      <c r="K171" s="34"/>
      <c r="L171" s="35"/>
      <c r="M171" s="219"/>
      <c r="N171" s="220"/>
      <c r="O171" s="78"/>
      <c r="P171" s="78"/>
      <c r="Q171" s="78"/>
      <c r="R171" s="78"/>
      <c r="S171" s="78"/>
      <c r="T171" s="79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484</v>
      </c>
      <c r="AU171" s="15" t="s">
        <v>87</v>
      </c>
    </row>
    <row r="172" s="2" customFormat="1" ht="33" customHeight="1">
      <c r="A172" s="34"/>
      <c r="B172" s="185"/>
      <c r="C172" s="200" t="s">
        <v>410</v>
      </c>
      <c r="D172" s="200" t="s">
        <v>353</v>
      </c>
      <c r="E172" s="201" t="s">
        <v>2403</v>
      </c>
      <c r="F172" s="202" t="s">
        <v>2404</v>
      </c>
      <c r="G172" s="203" t="s">
        <v>452</v>
      </c>
      <c r="H172" s="204">
        <v>4.2000000000000002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4.0000000000000003E-05</v>
      </c>
      <c r="R172" s="196">
        <f>Q172*H172</f>
        <v>0.00016800000000000002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6567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2381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2406</v>
      </c>
      <c r="F174" s="188" t="s">
        <v>2407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6568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2409</v>
      </c>
      <c r="F175" s="183" t="s">
        <v>2410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SUM(P176:P180)</f>
        <v>0</v>
      </c>
      <c r="Q175" s="178"/>
      <c r="R175" s="179">
        <f>SUM(R176:R180)</f>
        <v>0.057257529250000008</v>
      </c>
      <c r="S175" s="178"/>
      <c r="T175" s="180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SUM(BK176:BK180)</f>
        <v>0</v>
      </c>
    </row>
    <row r="176" s="2" customFormat="1" ht="16.5" customHeight="1">
      <c r="A176" s="34"/>
      <c r="B176" s="185"/>
      <c r="C176" s="186" t="s">
        <v>414</v>
      </c>
      <c r="D176" s="186" t="s">
        <v>319</v>
      </c>
      <c r="E176" s="187" t="s">
        <v>2411</v>
      </c>
      <c r="F176" s="188" t="s">
        <v>2412</v>
      </c>
      <c r="G176" s="189" t="s">
        <v>452</v>
      </c>
      <c r="H176" s="190">
        <v>15.015000000000001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0.00086355000000000004</v>
      </c>
      <c r="R176" s="196">
        <f>Q176*H176</f>
        <v>0.012966203250000001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6569</v>
      </c>
    </row>
    <row r="177" s="2" customFormat="1" ht="16.5" customHeight="1">
      <c r="A177" s="34"/>
      <c r="B177" s="185"/>
      <c r="C177" s="186" t="s">
        <v>416</v>
      </c>
      <c r="D177" s="186" t="s">
        <v>319</v>
      </c>
      <c r="E177" s="187" t="s">
        <v>2414</v>
      </c>
      <c r="F177" s="188" t="s">
        <v>2415</v>
      </c>
      <c r="G177" s="189" t="s">
        <v>452</v>
      </c>
      <c r="H177" s="190">
        <v>2.468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0.0013770500000000001</v>
      </c>
      <c r="R177" s="196">
        <f>Q177*H177</f>
        <v>0.0033985594000000004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6570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2417</v>
      </c>
      <c r="F178" s="188" t="s">
        <v>2418</v>
      </c>
      <c r="G178" s="189" t="s">
        <v>452</v>
      </c>
      <c r="H178" s="190">
        <v>14.07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0.0029063800000000001</v>
      </c>
      <c r="R178" s="196">
        <f>Q178*H178</f>
        <v>0.040892766600000005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6571</v>
      </c>
    </row>
    <row r="179" s="2" customFormat="1" ht="24.15" customHeight="1">
      <c r="A179" s="34"/>
      <c r="B179" s="185"/>
      <c r="C179" s="186" t="s">
        <v>529</v>
      </c>
      <c r="D179" s="186" t="s">
        <v>319</v>
      </c>
      <c r="E179" s="187" t="s">
        <v>2420</v>
      </c>
      <c r="F179" s="188" t="s">
        <v>2421</v>
      </c>
      <c r="G179" s="189" t="s">
        <v>452</v>
      </c>
      <c r="H179" s="190">
        <v>32.183999999999997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6572</v>
      </c>
    </row>
    <row r="180" s="2" customFormat="1" ht="24.15" customHeight="1">
      <c r="A180" s="34"/>
      <c r="B180" s="185"/>
      <c r="C180" s="186" t="s">
        <v>780</v>
      </c>
      <c r="D180" s="186" t="s">
        <v>319</v>
      </c>
      <c r="E180" s="187" t="s">
        <v>2423</v>
      </c>
      <c r="F180" s="188" t="s">
        <v>2424</v>
      </c>
      <c r="G180" s="189" t="s">
        <v>652</v>
      </c>
      <c r="H180" s="223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6573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2426</v>
      </c>
      <c r="F181" s="183" t="s">
        <v>2427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SUM(P182:P216)</f>
        <v>0</v>
      </c>
      <c r="Q181" s="178"/>
      <c r="R181" s="179">
        <f>SUM(R182:R216)</f>
        <v>0.11409347564999998</v>
      </c>
      <c r="S181" s="178"/>
      <c r="T181" s="180">
        <f>SUM(T182:T216)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87</v>
      </c>
      <c r="AT181" s="181" t="s">
        <v>74</v>
      </c>
      <c r="AU181" s="181" t="s">
        <v>82</v>
      </c>
      <c r="AY181" s="173" t="s">
        <v>317</v>
      </c>
      <c r="BK181" s="182">
        <f>SUM(BK182:BK216)</f>
        <v>0</v>
      </c>
    </row>
    <row r="182" s="2" customFormat="1" ht="24.15" customHeight="1">
      <c r="A182" s="34"/>
      <c r="B182" s="185"/>
      <c r="C182" s="186" t="s">
        <v>784</v>
      </c>
      <c r="D182" s="186" t="s">
        <v>319</v>
      </c>
      <c r="E182" s="187" t="s">
        <v>5277</v>
      </c>
      <c r="F182" s="188" t="s">
        <v>5278</v>
      </c>
      <c r="G182" s="189" t="s">
        <v>452</v>
      </c>
      <c r="H182" s="190">
        <v>1.7849999999999999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0.00098999999999999999</v>
      </c>
      <c r="R182" s="196">
        <f>Q182*H182</f>
        <v>0.0017671499999999999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6574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2431</v>
      </c>
      <c r="F183" s="188" t="s">
        <v>2432</v>
      </c>
      <c r="G183" s="189" t="s">
        <v>452</v>
      </c>
      <c r="H183" s="190">
        <v>10.395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0.00036010000000000003</v>
      </c>
      <c r="R183" s="196">
        <f>Q183*H183</f>
        <v>0.0037432394999999999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6575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2437</v>
      </c>
      <c r="F184" s="188" t="s">
        <v>2438</v>
      </c>
      <c r="G184" s="189" t="s">
        <v>452</v>
      </c>
      <c r="H184" s="190">
        <v>33.284999999999997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0.00043110000000000002</v>
      </c>
      <c r="R184" s="196">
        <f>Q184*H184</f>
        <v>0.0143491635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6576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2440</v>
      </c>
      <c r="F185" s="188" t="s">
        <v>2441</v>
      </c>
      <c r="G185" s="189" t="s">
        <v>452</v>
      </c>
      <c r="H185" s="190">
        <v>41.265000000000001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0.00055957000000000001</v>
      </c>
      <c r="R185" s="196">
        <f>Q185*H185</f>
        <v>0.023090656050000002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6577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5832</v>
      </c>
      <c r="F186" s="188" t="s">
        <v>6578</v>
      </c>
      <c r="G186" s="189" t="s">
        <v>452</v>
      </c>
      <c r="H186" s="190">
        <v>7.9800000000000004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0.00066571999999999996</v>
      </c>
      <c r="R186" s="196">
        <f>Q186*H186</f>
        <v>0.0053124456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6579</v>
      </c>
    </row>
    <row r="187" s="2" customFormat="1" ht="24.15" customHeight="1">
      <c r="A187" s="34"/>
      <c r="B187" s="185"/>
      <c r="C187" s="186" t="s">
        <v>804</v>
      </c>
      <c r="D187" s="186" t="s">
        <v>319</v>
      </c>
      <c r="E187" s="187" t="s">
        <v>2443</v>
      </c>
      <c r="F187" s="188" t="s">
        <v>2444</v>
      </c>
      <c r="G187" s="189" t="s">
        <v>433</v>
      </c>
      <c r="H187" s="190">
        <v>2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2.2670000000000001E-05</v>
      </c>
      <c r="R187" s="196">
        <f>Q187*H187</f>
        <v>4.5340000000000003E-05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6580</v>
      </c>
    </row>
    <row r="188" s="2" customFormat="1" ht="24.15" customHeight="1">
      <c r="A188" s="34"/>
      <c r="B188" s="185"/>
      <c r="C188" s="200" t="s">
        <v>808</v>
      </c>
      <c r="D188" s="200" t="s">
        <v>353</v>
      </c>
      <c r="E188" s="201" t="s">
        <v>5835</v>
      </c>
      <c r="F188" s="202" t="s">
        <v>3662</v>
      </c>
      <c r="G188" s="203" t="s">
        <v>433</v>
      </c>
      <c r="H188" s="204">
        <v>2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3.0000000000000001E-05</v>
      </c>
      <c r="R188" s="196">
        <f>Q188*H188</f>
        <v>6.0000000000000002E-05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529</v>
      </c>
      <c r="AT188" s="198" t="s">
        <v>353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6581</v>
      </c>
    </row>
    <row r="189" s="2" customFormat="1" ht="24.15" customHeight="1">
      <c r="A189" s="34"/>
      <c r="B189" s="185"/>
      <c r="C189" s="186" t="s">
        <v>812</v>
      </c>
      <c r="D189" s="186" t="s">
        <v>319</v>
      </c>
      <c r="E189" s="187" t="s">
        <v>2449</v>
      </c>
      <c r="F189" s="188" t="s">
        <v>2450</v>
      </c>
      <c r="G189" s="189" t="s">
        <v>433</v>
      </c>
      <c r="H189" s="190">
        <v>2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5.1539999999999998E-05</v>
      </c>
      <c r="R189" s="196">
        <f>Q189*H189</f>
        <v>0.00010308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6582</v>
      </c>
    </row>
    <row r="190" s="2" customFormat="1" ht="24.15" customHeight="1">
      <c r="A190" s="34"/>
      <c r="B190" s="185"/>
      <c r="C190" s="200" t="s">
        <v>816</v>
      </c>
      <c r="D190" s="200" t="s">
        <v>353</v>
      </c>
      <c r="E190" s="201" t="s">
        <v>6583</v>
      </c>
      <c r="F190" s="202" t="s">
        <v>3666</v>
      </c>
      <c r="G190" s="203" t="s">
        <v>433</v>
      </c>
      <c r="H190" s="204">
        <v>2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8.0000000000000007E-05</v>
      </c>
      <c r="R190" s="196">
        <f>Q190*H190</f>
        <v>0.00016000000000000001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6584</v>
      </c>
    </row>
    <row r="191" s="2" customFormat="1" ht="24.15" customHeight="1">
      <c r="A191" s="34"/>
      <c r="B191" s="185"/>
      <c r="C191" s="186" t="s">
        <v>820</v>
      </c>
      <c r="D191" s="186" t="s">
        <v>319</v>
      </c>
      <c r="E191" s="187" t="s">
        <v>2455</v>
      </c>
      <c r="F191" s="188" t="s">
        <v>2456</v>
      </c>
      <c r="G191" s="189" t="s">
        <v>433</v>
      </c>
      <c r="H191" s="190">
        <v>1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6.0000000000000002E-05</v>
      </c>
      <c r="R191" s="196">
        <f>Q191*H191</f>
        <v>6.0000000000000002E-05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6585</v>
      </c>
    </row>
    <row r="192" s="2" customFormat="1" ht="24.15" customHeight="1">
      <c r="A192" s="34"/>
      <c r="B192" s="185"/>
      <c r="C192" s="200" t="s">
        <v>824</v>
      </c>
      <c r="D192" s="200" t="s">
        <v>353</v>
      </c>
      <c r="E192" s="201" t="s">
        <v>2458</v>
      </c>
      <c r="F192" s="202" t="s">
        <v>2459</v>
      </c>
      <c r="G192" s="203" t="s">
        <v>433</v>
      </c>
      <c r="H192" s="204">
        <v>1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0.00075000000000000002</v>
      </c>
      <c r="R192" s="196">
        <f>Q192*H192</f>
        <v>0.00075000000000000002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529</v>
      </c>
      <c r="AT192" s="198" t="s">
        <v>353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6586</v>
      </c>
    </row>
    <row r="193" s="2" customFormat="1" ht="21.75" customHeight="1">
      <c r="A193" s="34"/>
      <c r="B193" s="185"/>
      <c r="C193" s="186" t="s">
        <v>828</v>
      </c>
      <c r="D193" s="186" t="s">
        <v>319</v>
      </c>
      <c r="E193" s="187" t="s">
        <v>2461</v>
      </c>
      <c r="F193" s="188" t="s">
        <v>2462</v>
      </c>
      <c r="G193" s="189" t="s">
        <v>433</v>
      </c>
      <c r="H193" s="190">
        <v>4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2.2670000000000001E-05</v>
      </c>
      <c r="R193" s="196">
        <f>Q193*H193</f>
        <v>9.0680000000000006E-05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6587</v>
      </c>
    </row>
    <row r="194" s="2" customFormat="1" ht="21.75" customHeight="1">
      <c r="A194" s="34"/>
      <c r="B194" s="185"/>
      <c r="C194" s="200" t="s">
        <v>832</v>
      </c>
      <c r="D194" s="200" t="s">
        <v>353</v>
      </c>
      <c r="E194" s="201" t="s">
        <v>2464</v>
      </c>
      <c r="F194" s="202" t="s">
        <v>2465</v>
      </c>
      <c r="G194" s="203" t="s">
        <v>433</v>
      </c>
      <c r="H194" s="204">
        <v>4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0.00012999999999999999</v>
      </c>
      <c r="R194" s="196">
        <f>Q194*H194</f>
        <v>0.00051999999999999995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529</v>
      </c>
      <c r="AT194" s="198" t="s">
        <v>353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6588</v>
      </c>
    </row>
    <row r="195" s="2" customFormat="1" ht="21.75" customHeight="1">
      <c r="A195" s="34"/>
      <c r="B195" s="185"/>
      <c r="C195" s="186" t="s">
        <v>836</v>
      </c>
      <c r="D195" s="186" t="s">
        <v>319</v>
      </c>
      <c r="E195" s="187" t="s">
        <v>2467</v>
      </c>
      <c r="F195" s="188" t="s">
        <v>2468</v>
      </c>
      <c r="G195" s="189" t="s">
        <v>433</v>
      </c>
      <c r="H195" s="190">
        <v>2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2.0000000000000002E-05</v>
      </c>
      <c r="R195" s="196">
        <f>Q195*H195</f>
        <v>4.0000000000000003E-05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6589</v>
      </c>
    </row>
    <row r="196" s="2" customFormat="1" ht="24.15" customHeight="1">
      <c r="A196" s="34"/>
      <c r="B196" s="185"/>
      <c r="C196" s="200" t="s">
        <v>840</v>
      </c>
      <c r="D196" s="200" t="s">
        <v>353</v>
      </c>
      <c r="E196" s="201" t="s">
        <v>2470</v>
      </c>
      <c r="F196" s="202" t="s">
        <v>5845</v>
      </c>
      <c r="G196" s="203" t="s">
        <v>433</v>
      </c>
      <c r="H196" s="204">
        <v>2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0.00012999999999999999</v>
      </c>
      <c r="R196" s="196">
        <f>Q196*H196</f>
        <v>0.00025999999999999998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529</v>
      </c>
      <c r="AT196" s="198" t="s">
        <v>353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6590</v>
      </c>
    </row>
    <row r="197" s="2" customFormat="1" ht="21.75" customHeight="1">
      <c r="A197" s="34"/>
      <c r="B197" s="185"/>
      <c r="C197" s="186" t="s">
        <v>844</v>
      </c>
      <c r="D197" s="186" t="s">
        <v>319</v>
      </c>
      <c r="E197" s="187" t="s">
        <v>2473</v>
      </c>
      <c r="F197" s="188" t="s">
        <v>2474</v>
      </c>
      <c r="G197" s="189" t="s">
        <v>433</v>
      </c>
      <c r="H197" s="190">
        <v>2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4.5479999999999998E-05</v>
      </c>
      <c r="R197" s="196">
        <f>Q197*H197</f>
        <v>9.0959999999999996E-05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372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6591</v>
      </c>
    </row>
    <row r="198" s="2" customFormat="1" ht="24.15" customHeight="1">
      <c r="A198" s="34"/>
      <c r="B198" s="185"/>
      <c r="C198" s="200" t="s">
        <v>848</v>
      </c>
      <c r="D198" s="200" t="s">
        <v>353</v>
      </c>
      <c r="E198" s="201" t="s">
        <v>5848</v>
      </c>
      <c r="F198" s="202" t="s">
        <v>5849</v>
      </c>
      <c r="G198" s="203" t="s">
        <v>433</v>
      </c>
      <c r="H198" s="204">
        <v>2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0.00050000000000000001</v>
      </c>
      <c r="R198" s="196">
        <f>Q198*H198</f>
        <v>0.001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529</v>
      </c>
      <c r="AT198" s="198" t="s">
        <v>353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6592</v>
      </c>
    </row>
    <row r="199" s="2" customFormat="1" ht="16.5" customHeight="1">
      <c r="A199" s="34"/>
      <c r="B199" s="185"/>
      <c r="C199" s="186" t="s">
        <v>852</v>
      </c>
      <c r="D199" s="186" t="s">
        <v>319</v>
      </c>
      <c r="E199" s="187" t="s">
        <v>2479</v>
      </c>
      <c r="F199" s="188" t="s">
        <v>2480</v>
      </c>
      <c r="G199" s="189" t="s">
        <v>433</v>
      </c>
      <c r="H199" s="190">
        <v>2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4.5479999999999998E-05</v>
      </c>
      <c r="R199" s="196">
        <f>Q199*H199</f>
        <v>9.0959999999999996E-05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6593</v>
      </c>
    </row>
    <row r="200" s="2" customFormat="1" ht="24.15" customHeight="1">
      <c r="A200" s="34"/>
      <c r="B200" s="185"/>
      <c r="C200" s="200" t="s">
        <v>858</v>
      </c>
      <c r="D200" s="200" t="s">
        <v>353</v>
      </c>
      <c r="E200" s="201" t="s">
        <v>2482</v>
      </c>
      <c r="F200" s="202" t="s">
        <v>2483</v>
      </c>
      <c r="G200" s="203" t="s">
        <v>433</v>
      </c>
      <c r="H200" s="204">
        <v>2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0.00067000000000000002</v>
      </c>
      <c r="R200" s="196">
        <f>Q200*H200</f>
        <v>0.0013400000000000001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529</v>
      </c>
      <c r="AT200" s="198" t="s">
        <v>353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6594</v>
      </c>
    </row>
    <row r="201" s="2" customFormat="1" ht="16.5" customHeight="1">
      <c r="A201" s="34"/>
      <c r="B201" s="185"/>
      <c r="C201" s="186" t="s">
        <v>862</v>
      </c>
      <c r="D201" s="186" t="s">
        <v>319</v>
      </c>
      <c r="E201" s="187" t="s">
        <v>2485</v>
      </c>
      <c r="F201" s="188" t="s">
        <v>2486</v>
      </c>
      <c r="G201" s="189" t="s">
        <v>433</v>
      </c>
      <c r="H201" s="190">
        <v>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5.0000000000000002E-05</v>
      </c>
      <c r="R201" s="196">
        <f>Q201*H201</f>
        <v>5.0000000000000002E-05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6595</v>
      </c>
    </row>
    <row r="202" s="2" customFormat="1" ht="24.15" customHeight="1">
      <c r="A202" s="34"/>
      <c r="B202" s="185"/>
      <c r="C202" s="200" t="s">
        <v>866</v>
      </c>
      <c r="D202" s="200" t="s">
        <v>353</v>
      </c>
      <c r="E202" s="201" t="s">
        <v>2488</v>
      </c>
      <c r="F202" s="202" t="s">
        <v>2489</v>
      </c>
      <c r="G202" s="203" t="s">
        <v>433</v>
      </c>
      <c r="H202" s="204">
        <v>1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0.00077999999999999999</v>
      </c>
      <c r="R202" s="196">
        <f>Q202*H202</f>
        <v>0.00077999999999999999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529</v>
      </c>
      <c r="AT202" s="198" t="s">
        <v>353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6596</v>
      </c>
    </row>
    <row r="203" s="2" customFormat="1" ht="16.5" customHeight="1">
      <c r="A203" s="34"/>
      <c r="B203" s="185"/>
      <c r="C203" s="186" t="s">
        <v>870</v>
      </c>
      <c r="D203" s="186" t="s">
        <v>319</v>
      </c>
      <c r="E203" s="187" t="s">
        <v>2491</v>
      </c>
      <c r="F203" s="188" t="s">
        <v>2492</v>
      </c>
      <c r="G203" s="189" t="s">
        <v>433</v>
      </c>
      <c r="H203" s="190">
        <v>2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5.1539999999999998E-05</v>
      </c>
      <c r="R203" s="196">
        <f>Q203*H203</f>
        <v>0.00010308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6597</v>
      </c>
    </row>
    <row r="204" s="2" customFormat="1" ht="16.5" customHeight="1">
      <c r="A204" s="34"/>
      <c r="B204" s="185"/>
      <c r="C204" s="200" t="s">
        <v>874</v>
      </c>
      <c r="D204" s="200" t="s">
        <v>353</v>
      </c>
      <c r="E204" s="201" t="s">
        <v>2494</v>
      </c>
      <c r="F204" s="202" t="s">
        <v>2495</v>
      </c>
      <c r="G204" s="203" t="s">
        <v>433</v>
      </c>
      <c r="H204" s="204">
        <v>2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0.00068999999999999997</v>
      </c>
      <c r="R204" s="196">
        <f>Q204*H204</f>
        <v>0.0013799999999999999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529</v>
      </c>
      <c r="AT204" s="198" t="s">
        <v>353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6598</v>
      </c>
    </row>
    <row r="205" s="2" customFormat="1" ht="16.5" customHeight="1">
      <c r="A205" s="34"/>
      <c r="B205" s="185"/>
      <c r="C205" s="186" t="s">
        <v>876</v>
      </c>
      <c r="D205" s="186" t="s">
        <v>319</v>
      </c>
      <c r="E205" s="187" t="s">
        <v>2497</v>
      </c>
      <c r="F205" s="188" t="s">
        <v>2498</v>
      </c>
      <c r="G205" s="189" t="s">
        <v>433</v>
      </c>
      <c r="H205" s="190">
        <v>1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2.0000000000000002E-05</v>
      </c>
      <c r="R205" s="196">
        <f>Q205*H205</f>
        <v>2.0000000000000002E-05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6599</v>
      </c>
    </row>
    <row r="206" s="2" customFormat="1" ht="21.75" customHeight="1">
      <c r="A206" s="34"/>
      <c r="B206" s="185"/>
      <c r="C206" s="200" t="s">
        <v>881</v>
      </c>
      <c r="D206" s="200" t="s">
        <v>353</v>
      </c>
      <c r="E206" s="201" t="s">
        <v>5285</v>
      </c>
      <c r="F206" s="202" t="s">
        <v>2501</v>
      </c>
      <c r="G206" s="203" t="s">
        <v>433</v>
      </c>
      <c r="H206" s="204">
        <v>1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6.9999999999999994E-05</v>
      </c>
      <c r="R206" s="196">
        <f>Q206*H206</f>
        <v>6.9999999999999994E-05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529</v>
      </c>
      <c r="AT206" s="198" t="s">
        <v>353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6600</v>
      </c>
    </row>
    <row r="207" s="2" customFormat="1" ht="16.5" customHeight="1">
      <c r="A207" s="34"/>
      <c r="B207" s="185"/>
      <c r="C207" s="186" t="s">
        <v>885</v>
      </c>
      <c r="D207" s="186" t="s">
        <v>319</v>
      </c>
      <c r="E207" s="187" t="s">
        <v>2503</v>
      </c>
      <c r="F207" s="188" t="s">
        <v>5288</v>
      </c>
      <c r="G207" s="189" t="s">
        <v>2505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0.00026509999999999999</v>
      </c>
      <c r="R207" s="196">
        <f>Q207*H207</f>
        <v>0.00026509999999999999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6601</v>
      </c>
    </row>
    <row r="208" s="2" customFormat="1" ht="21.75" customHeight="1">
      <c r="A208" s="34"/>
      <c r="B208" s="185"/>
      <c r="C208" s="200" t="s">
        <v>891</v>
      </c>
      <c r="D208" s="200" t="s">
        <v>353</v>
      </c>
      <c r="E208" s="201" t="s">
        <v>2507</v>
      </c>
      <c r="F208" s="202" t="s">
        <v>5290</v>
      </c>
      <c r="G208" s="203" t="s">
        <v>433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0.018499999999999999</v>
      </c>
      <c r="R208" s="196">
        <f>Q208*H208</f>
        <v>0.018499999999999999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6602</v>
      </c>
    </row>
    <row r="209" s="2" customFormat="1">
      <c r="A209" s="34"/>
      <c r="B209" s="35"/>
      <c r="C209" s="34"/>
      <c r="D209" s="216" t="s">
        <v>484</v>
      </c>
      <c r="E209" s="34"/>
      <c r="F209" s="217" t="s">
        <v>2510</v>
      </c>
      <c r="G209" s="34"/>
      <c r="H209" s="34"/>
      <c r="I209" s="218"/>
      <c r="J209" s="34"/>
      <c r="K209" s="34"/>
      <c r="L209" s="35"/>
      <c r="M209" s="219"/>
      <c r="N209" s="220"/>
      <c r="O209" s="78"/>
      <c r="P209" s="78"/>
      <c r="Q209" s="78"/>
      <c r="R209" s="78"/>
      <c r="S209" s="78"/>
      <c r="T209" s="79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5" t="s">
        <v>484</v>
      </c>
      <c r="AU209" s="15" t="s">
        <v>87</v>
      </c>
    </row>
    <row r="210" s="2" customFormat="1" ht="24.15" customHeight="1">
      <c r="A210" s="34"/>
      <c r="B210" s="185"/>
      <c r="C210" s="200" t="s">
        <v>1236</v>
      </c>
      <c r="D210" s="200" t="s">
        <v>353</v>
      </c>
      <c r="E210" s="201" t="s">
        <v>2511</v>
      </c>
      <c r="F210" s="202" t="s">
        <v>2512</v>
      </c>
      <c r="G210" s="203" t="s">
        <v>433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0.016789999999999999</v>
      </c>
      <c r="R210" s="196">
        <f>Q210*H210</f>
        <v>0.016789999999999999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6603</v>
      </c>
    </row>
    <row r="211" s="2" customFormat="1" ht="24.15" customHeight="1">
      <c r="A211" s="34"/>
      <c r="B211" s="185"/>
      <c r="C211" s="186" t="s">
        <v>1240</v>
      </c>
      <c r="D211" s="186" t="s">
        <v>319</v>
      </c>
      <c r="E211" s="187" t="s">
        <v>2514</v>
      </c>
      <c r="F211" s="188" t="s">
        <v>2515</v>
      </c>
      <c r="G211" s="189" t="s">
        <v>452</v>
      </c>
      <c r="H211" s="190">
        <v>92.924999999999997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0.00018652</v>
      </c>
      <c r="R211" s="196">
        <f>Q211*H211</f>
        <v>0.017332370999999999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372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6604</v>
      </c>
    </row>
    <row r="212" s="2" customFormat="1" ht="24.15" customHeight="1">
      <c r="A212" s="34"/>
      <c r="B212" s="185"/>
      <c r="C212" s="186" t="s">
        <v>1244</v>
      </c>
      <c r="D212" s="186" t="s">
        <v>319</v>
      </c>
      <c r="E212" s="187" t="s">
        <v>2517</v>
      </c>
      <c r="F212" s="188" t="s">
        <v>2518</v>
      </c>
      <c r="G212" s="189" t="s">
        <v>452</v>
      </c>
      <c r="H212" s="190">
        <v>92.924999999999997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1.0000000000000001E-05</v>
      </c>
      <c r="R212" s="196">
        <f>Q212*H212</f>
        <v>0.00092925000000000006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372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6605</v>
      </c>
    </row>
    <row r="213" s="2" customFormat="1" ht="24.15" customHeight="1">
      <c r="A213" s="34"/>
      <c r="B213" s="185"/>
      <c r="C213" s="186" t="s">
        <v>453</v>
      </c>
      <c r="D213" s="186" t="s">
        <v>319</v>
      </c>
      <c r="E213" s="187" t="s">
        <v>2520</v>
      </c>
      <c r="F213" s="188" t="s">
        <v>2521</v>
      </c>
      <c r="G213" s="189" t="s">
        <v>433</v>
      </c>
      <c r="H213" s="190">
        <v>2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6606</v>
      </c>
    </row>
    <row r="214" s="2" customFormat="1" ht="24.15" customHeight="1">
      <c r="A214" s="34"/>
      <c r="B214" s="185"/>
      <c r="C214" s="200" t="s">
        <v>1251</v>
      </c>
      <c r="D214" s="200" t="s">
        <v>353</v>
      </c>
      <c r="E214" s="201" t="s">
        <v>2523</v>
      </c>
      <c r="F214" s="202" t="s">
        <v>2524</v>
      </c>
      <c r="G214" s="203" t="s">
        <v>433</v>
      </c>
      <c r="H214" s="204">
        <v>2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0.0025000000000000001</v>
      </c>
      <c r="R214" s="196">
        <f>Q214*H214</f>
        <v>0.0050000000000000001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271</v>
      </c>
      <c r="AT214" s="198" t="s">
        <v>353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6607</v>
      </c>
    </row>
    <row r="215" s="2" customFormat="1">
      <c r="A215" s="34"/>
      <c r="B215" s="35"/>
      <c r="C215" s="34"/>
      <c r="D215" s="216" t="s">
        <v>484</v>
      </c>
      <c r="E215" s="34"/>
      <c r="F215" s="217" t="s">
        <v>2526</v>
      </c>
      <c r="G215" s="34"/>
      <c r="H215" s="34"/>
      <c r="I215" s="218"/>
      <c r="J215" s="34"/>
      <c r="K215" s="34"/>
      <c r="L215" s="35"/>
      <c r="M215" s="219"/>
      <c r="N215" s="220"/>
      <c r="O215" s="78"/>
      <c r="P215" s="78"/>
      <c r="Q215" s="78"/>
      <c r="R215" s="78"/>
      <c r="S215" s="78"/>
      <c r="T215" s="79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5" t="s">
        <v>484</v>
      </c>
      <c r="AU215" s="15" t="s">
        <v>87</v>
      </c>
    </row>
    <row r="216" s="2" customFormat="1" ht="24.15" customHeight="1">
      <c r="A216" s="34"/>
      <c r="B216" s="185"/>
      <c r="C216" s="186" t="s">
        <v>1255</v>
      </c>
      <c r="D216" s="186" t="s">
        <v>319</v>
      </c>
      <c r="E216" s="187" t="s">
        <v>2527</v>
      </c>
      <c r="F216" s="188" t="s">
        <v>2528</v>
      </c>
      <c r="G216" s="189" t="s">
        <v>652</v>
      </c>
      <c r="H216" s="223"/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6608</v>
      </c>
    </row>
    <row r="217" s="12" customFormat="1" ht="22.8" customHeight="1">
      <c r="A217" s="12"/>
      <c r="B217" s="172"/>
      <c r="C217" s="12"/>
      <c r="D217" s="173" t="s">
        <v>74</v>
      </c>
      <c r="E217" s="183" t="s">
        <v>2530</v>
      </c>
      <c r="F217" s="183" t="s">
        <v>2531</v>
      </c>
      <c r="G217" s="12"/>
      <c r="H217" s="12"/>
      <c r="I217" s="175"/>
      <c r="J217" s="184">
        <f>BK217</f>
        <v>0</v>
      </c>
      <c r="K217" s="12"/>
      <c r="L217" s="172"/>
      <c r="M217" s="177"/>
      <c r="N217" s="178"/>
      <c r="O217" s="178"/>
      <c r="P217" s="179">
        <f>SUM(P218:P272)</f>
        <v>0</v>
      </c>
      <c r="Q217" s="178"/>
      <c r="R217" s="179">
        <f>SUM(R218:R272)</f>
        <v>0.76287187071700002</v>
      </c>
      <c r="S217" s="178"/>
      <c r="T217" s="180">
        <f>SUM(T218:T272)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3" t="s">
        <v>87</v>
      </c>
      <c r="AT217" s="181" t="s">
        <v>74</v>
      </c>
      <c r="AU217" s="181" t="s">
        <v>82</v>
      </c>
      <c r="AY217" s="173" t="s">
        <v>317</v>
      </c>
      <c r="BK217" s="182">
        <f>SUM(BK218:BK272)</f>
        <v>0</v>
      </c>
    </row>
    <row r="218" s="2" customFormat="1" ht="24.15" customHeight="1">
      <c r="A218" s="34"/>
      <c r="B218" s="185"/>
      <c r="C218" s="186" t="s">
        <v>1259</v>
      </c>
      <c r="D218" s="186" t="s">
        <v>319</v>
      </c>
      <c r="E218" s="187" t="s">
        <v>5867</v>
      </c>
      <c r="F218" s="188" t="s">
        <v>5868</v>
      </c>
      <c r="G218" s="189" t="s">
        <v>433</v>
      </c>
      <c r="H218" s="190">
        <v>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0.00072999999999999996</v>
      </c>
      <c r="R218" s="196">
        <f>Q218*H218</f>
        <v>0.00072999999999999996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6609</v>
      </c>
    </row>
    <row r="219" s="2" customFormat="1" ht="24.15" customHeight="1">
      <c r="A219" s="34"/>
      <c r="B219" s="185"/>
      <c r="C219" s="200" t="s">
        <v>1263</v>
      </c>
      <c r="D219" s="200" t="s">
        <v>353</v>
      </c>
      <c r="E219" s="201" t="s">
        <v>5870</v>
      </c>
      <c r="F219" s="202" t="s">
        <v>6610</v>
      </c>
      <c r="G219" s="203" t="s">
        <v>433</v>
      </c>
      <c r="H219" s="204">
        <v>1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0.023</v>
      </c>
      <c r="R219" s="196">
        <f>Q219*H219</f>
        <v>0.023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529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6611</v>
      </c>
    </row>
    <row r="220" s="2" customFormat="1" ht="24.15" customHeight="1">
      <c r="A220" s="34"/>
      <c r="B220" s="185"/>
      <c r="C220" s="186" t="s">
        <v>1265</v>
      </c>
      <c r="D220" s="186" t="s">
        <v>319</v>
      </c>
      <c r="E220" s="187" t="s">
        <v>2538</v>
      </c>
      <c r="F220" s="188" t="s">
        <v>2539</v>
      </c>
      <c r="G220" s="189" t="s">
        <v>433</v>
      </c>
      <c r="H220" s="190">
        <v>10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6612</v>
      </c>
    </row>
    <row r="221" s="2" customFormat="1" ht="37.8" customHeight="1">
      <c r="A221" s="34"/>
      <c r="B221" s="185"/>
      <c r="C221" s="200" t="s">
        <v>1269</v>
      </c>
      <c r="D221" s="200" t="s">
        <v>353</v>
      </c>
      <c r="E221" s="201" t="s">
        <v>2541</v>
      </c>
      <c r="F221" s="202" t="s">
        <v>2542</v>
      </c>
      <c r="G221" s="203" t="s">
        <v>433</v>
      </c>
      <c r="H221" s="204">
        <v>10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0.016049999999999998</v>
      </c>
      <c r="R221" s="196">
        <f>Q221*H221</f>
        <v>0.16049999999999998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6613</v>
      </c>
    </row>
    <row r="222" s="2" customFormat="1" ht="16.5" customHeight="1">
      <c r="A222" s="34"/>
      <c r="B222" s="185"/>
      <c r="C222" s="186" t="s">
        <v>1274</v>
      </c>
      <c r="D222" s="186" t="s">
        <v>319</v>
      </c>
      <c r="E222" s="187" t="s">
        <v>2544</v>
      </c>
      <c r="F222" s="188" t="s">
        <v>2545</v>
      </c>
      <c r="G222" s="189" t="s">
        <v>433</v>
      </c>
      <c r="H222" s="190">
        <v>10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6614</v>
      </c>
    </row>
    <row r="223" s="2" customFormat="1" ht="24.15" customHeight="1">
      <c r="A223" s="34"/>
      <c r="B223" s="185"/>
      <c r="C223" s="200" t="s">
        <v>1278</v>
      </c>
      <c r="D223" s="200" t="s">
        <v>353</v>
      </c>
      <c r="E223" s="201" t="s">
        <v>2547</v>
      </c>
      <c r="F223" s="202" t="s">
        <v>2548</v>
      </c>
      <c r="G223" s="203" t="s">
        <v>433</v>
      </c>
      <c r="H223" s="204">
        <v>10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0.0135</v>
      </c>
      <c r="R223" s="196">
        <f>Q223*H223</f>
        <v>0.13500000000000001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6615</v>
      </c>
    </row>
    <row r="224" s="2" customFormat="1" ht="24.15" customHeight="1">
      <c r="A224" s="34"/>
      <c r="B224" s="185"/>
      <c r="C224" s="200" t="s">
        <v>1282</v>
      </c>
      <c r="D224" s="200" t="s">
        <v>353</v>
      </c>
      <c r="E224" s="201" t="s">
        <v>2550</v>
      </c>
      <c r="F224" s="202" t="s">
        <v>2551</v>
      </c>
      <c r="G224" s="203" t="s">
        <v>433</v>
      </c>
      <c r="H224" s="204">
        <v>10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0.00033</v>
      </c>
      <c r="R224" s="196">
        <f>Q224*H224</f>
        <v>0.0033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529</v>
      </c>
      <c r="AT224" s="198" t="s">
        <v>353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6616</v>
      </c>
    </row>
    <row r="225" s="2" customFormat="1" ht="24.15" customHeight="1">
      <c r="A225" s="34"/>
      <c r="B225" s="185"/>
      <c r="C225" s="186" t="s">
        <v>1286</v>
      </c>
      <c r="D225" s="186" t="s">
        <v>319</v>
      </c>
      <c r="E225" s="187" t="s">
        <v>2553</v>
      </c>
      <c r="F225" s="188" t="s">
        <v>2554</v>
      </c>
      <c r="G225" s="189" t="s">
        <v>433</v>
      </c>
      <c r="H225" s="190">
        <v>3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372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6617</v>
      </c>
    </row>
    <row r="226" s="2" customFormat="1" ht="24.15" customHeight="1">
      <c r="A226" s="34"/>
      <c r="B226" s="185"/>
      <c r="C226" s="200" t="s">
        <v>1290</v>
      </c>
      <c r="D226" s="200" t="s">
        <v>353</v>
      </c>
      <c r="E226" s="201" t="s">
        <v>2556</v>
      </c>
      <c r="F226" s="202" t="s">
        <v>2557</v>
      </c>
      <c r="G226" s="203" t="s">
        <v>433</v>
      </c>
      <c r="H226" s="204">
        <v>3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0.013100000000000001</v>
      </c>
      <c r="R226" s="196">
        <f>Q226*H226</f>
        <v>0.039300000000000002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6618</v>
      </c>
    </row>
    <row r="227" s="2" customFormat="1" ht="16.5" customHeight="1">
      <c r="A227" s="34"/>
      <c r="B227" s="185"/>
      <c r="C227" s="186" t="s">
        <v>1294</v>
      </c>
      <c r="D227" s="186" t="s">
        <v>319</v>
      </c>
      <c r="E227" s="187" t="s">
        <v>2559</v>
      </c>
      <c r="F227" s="188" t="s">
        <v>2560</v>
      </c>
      <c r="G227" s="189" t="s">
        <v>433</v>
      </c>
      <c r="H227" s="190">
        <v>3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372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6619</v>
      </c>
    </row>
    <row r="228" s="2" customFormat="1" ht="16.5" customHeight="1">
      <c r="A228" s="34"/>
      <c r="B228" s="185"/>
      <c r="C228" s="200" t="s">
        <v>1298</v>
      </c>
      <c r="D228" s="200" t="s">
        <v>353</v>
      </c>
      <c r="E228" s="201" t="s">
        <v>2562</v>
      </c>
      <c r="F228" s="202" t="s">
        <v>2563</v>
      </c>
      <c r="G228" s="203" t="s">
        <v>433</v>
      </c>
      <c r="H228" s="204">
        <v>3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0.02</v>
      </c>
      <c r="R228" s="196">
        <f>Q228*H228</f>
        <v>0.059999999999999998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6620</v>
      </c>
    </row>
    <row r="229" s="2" customFormat="1" ht="24.15" customHeight="1">
      <c r="A229" s="34"/>
      <c r="B229" s="185"/>
      <c r="C229" s="186" t="s">
        <v>1303</v>
      </c>
      <c r="D229" s="186" t="s">
        <v>319</v>
      </c>
      <c r="E229" s="187" t="s">
        <v>2565</v>
      </c>
      <c r="F229" s="188" t="s">
        <v>2566</v>
      </c>
      <c r="G229" s="189" t="s">
        <v>433</v>
      </c>
      <c r="H229" s="190">
        <v>12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0.00027999999999999998</v>
      </c>
      <c r="R229" s="196">
        <f>Q229*H229</f>
        <v>0.0033599999999999997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372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6621</v>
      </c>
    </row>
    <row r="230" s="2" customFormat="1" ht="16.5" customHeight="1">
      <c r="A230" s="34"/>
      <c r="B230" s="185"/>
      <c r="C230" s="200" t="s">
        <v>1307</v>
      </c>
      <c r="D230" s="200" t="s">
        <v>353</v>
      </c>
      <c r="E230" s="201" t="s">
        <v>2568</v>
      </c>
      <c r="F230" s="202" t="s">
        <v>2569</v>
      </c>
      <c r="G230" s="203" t="s">
        <v>433</v>
      </c>
      <c r="H230" s="204">
        <v>12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0.0141</v>
      </c>
      <c r="R230" s="196">
        <f>Q230*H230</f>
        <v>0.16919999999999999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529</v>
      </c>
      <c r="AT230" s="198" t="s">
        <v>353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6622</v>
      </c>
    </row>
    <row r="231" s="2" customFormat="1" ht="24.15" customHeight="1">
      <c r="A231" s="34"/>
      <c r="B231" s="185"/>
      <c r="C231" s="186" t="s">
        <v>1312</v>
      </c>
      <c r="D231" s="186" t="s">
        <v>319</v>
      </c>
      <c r="E231" s="187" t="s">
        <v>5884</v>
      </c>
      <c r="F231" s="188" t="s">
        <v>5885</v>
      </c>
      <c r="G231" s="189" t="s">
        <v>2505</v>
      </c>
      <c r="H231" s="190">
        <v>1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0.00027999999999999998</v>
      </c>
      <c r="R231" s="196">
        <f>Q231*H231</f>
        <v>0.00027999999999999998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372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6623</v>
      </c>
    </row>
    <row r="232" s="2" customFormat="1" ht="24.15" customHeight="1">
      <c r="A232" s="34"/>
      <c r="B232" s="185"/>
      <c r="C232" s="200" t="s">
        <v>1316</v>
      </c>
      <c r="D232" s="200" t="s">
        <v>353</v>
      </c>
      <c r="E232" s="201" t="s">
        <v>5887</v>
      </c>
      <c r="F232" s="202" t="s">
        <v>6624</v>
      </c>
      <c r="G232" s="203" t="s">
        <v>433</v>
      </c>
      <c r="H232" s="204">
        <v>1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0.0141</v>
      </c>
      <c r="R232" s="196">
        <f>Q232*H232</f>
        <v>0.0141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529</v>
      </c>
      <c r="AT232" s="198" t="s">
        <v>353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6625</v>
      </c>
    </row>
    <row r="233" s="2" customFormat="1" ht="16.5" customHeight="1">
      <c r="A233" s="34"/>
      <c r="B233" s="185"/>
      <c r="C233" s="186" t="s">
        <v>1320</v>
      </c>
      <c r="D233" s="186" t="s">
        <v>319</v>
      </c>
      <c r="E233" s="187" t="s">
        <v>5890</v>
      </c>
      <c r="F233" s="188" t="s">
        <v>5891</v>
      </c>
      <c r="G233" s="189" t="s">
        <v>433</v>
      </c>
      <c r="H233" s="190">
        <v>1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6626</v>
      </c>
    </row>
    <row r="234" s="2" customFormat="1" ht="16.5" customHeight="1">
      <c r="A234" s="34"/>
      <c r="B234" s="185"/>
      <c r="C234" s="200" t="s">
        <v>1324</v>
      </c>
      <c r="D234" s="200" t="s">
        <v>353</v>
      </c>
      <c r="E234" s="201" t="s">
        <v>5893</v>
      </c>
      <c r="F234" s="202" t="s">
        <v>5894</v>
      </c>
      <c r="G234" s="203" t="s">
        <v>433</v>
      </c>
      <c r="H234" s="204">
        <v>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0.002</v>
      </c>
      <c r="R234" s="196">
        <f>Q234*H234</f>
        <v>0.002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6627</v>
      </c>
    </row>
    <row r="235" s="2" customFormat="1" ht="21.75" customHeight="1">
      <c r="A235" s="34"/>
      <c r="B235" s="185"/>
      <c r="C235" s="186" t="s">
        <v>1328</v>
      </c>
      <c r="D235" s="186" t="s">
        <v>319</v>
      </c>
      <c r="E235" s="187" t="s">
        <v>5896</v>
      </c>
      <c r="F235" s="188" t="s">
        <v>5897</v>
      </c>
      <c r="G235" s="189" t="s">
        <v>433</v>
      </c>
      <c r="H235" s="190">
        <v>4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6628</v>
      </c>
    </row>
    <row r="236" s="2" customFormat="1" ht="24.15" customHeight="1">
      <c r="A236" s="34"/>
      <c r="B236" s="185"/>
      <c r="C236" s="200" t="s">
        <v>1330</v>
      </c>
      <c r="D236" s="200" t="s">
        <v>353</v>
      </c>
      <c r="E236" s="201" t="s">
        <v>5899</v>
      </c>
      <c r="F236" s="202" t="s">
        <v>5900</v>
      </c>
      <c r="G236" s="203" t="s">
        <v>433</v>
      </c>
      <c r="H236" s="204">
        <v>1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0.00035</v>
      </c>
      <c r="R236" s="196">
        <f>Q236*H236</f>
        <v>0.00035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6629</v>
      </c>
    </row>
    <row r="237" s="2" customFormat="1" ht="24.15" customHeight="1">
      <c r="A237" s="34"/>
      <c r="B237" s="185"/>
      <c r="C237" s="200" t="s">
        <v>1334</v>
      </c>
      <c r="D237" s="200" t="s">
        <v>353</v>
      </c>
      <c r="E237" s="201" t="s">
        <v>5902</v>
      </c>
      <c r="F237" s="202" t="s">
        <v>5903</v>
      </c>
      <c r="G237" s="203" t="s">
        <v>433</v>
      </c>
      <c r="H237" s="204">
        <v>3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0.00035</v>
      </c>
      <c r="R237" s="196">
        <f>Q237*H237</f>
        <v>0.0010499999999999999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529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6630</v>
      </c>
    </row>
    <row r="238" s="2" customFormat="1" ht="33" customHeight="1">
      <c r="A238" s="34"/>
      <c r="B238" s="185"/>
      <c r="C238" s="186" t="s">
        <v>1336</v>
      </c>
      <c r="D238" s="186" t="s">
        <v>319</v>
      </c>
      <c r="E238" s="187" t="s">
        <v>2571</v>
      </c>
      <c r="F238" s="188" t="s">
        <v>2572</v>
      </c>
      <c r="G238" s="189" t="s">
        <v>433</v>
      </c>
      <c r="H238" s="190">
        <v>2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0.00063139999999999995</v>
      </c>
      <c r="R238" s="196">
        <f>Q238*H238</f>
        <v>0.0012627999999999999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6631</v>
      </c>
    </row>
    <row r="239" s="2" customFormat="1" ht="24.15" customHeight="1">
      <c r="A239" s="34"/>
      <c r="B239" s="185"/>
      <c r="C239" s="200" t="s">
        <v>1340</v>
      </c>
      <c r="D239" s="200" t="s">
        <v>353</v>
      </c>
      <c r="E239" s="201" t="s">
        <v>2574</v>
      </c>
      <c r="F239" s="202" t="s">
        <v>2575</v>
      </c>
      <c r="G239" s="203" t="s">
        <v>433</v>
      </c>
      <c r="H239" s="204">
        <v>2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0.0012999999999999999</v>
      </c>
      <c r="R239" s="196">
        <f>Q239*H239</f>
        <v>0.0025999999999999999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6632</v>
      </c>
    </row>
    <row r="240" s="2" customFormat="1" ht="24.15" customHeight="1">
      <c r="A240" s="34"/>
      <c r="B240" s="185"/>
      <c r="C240" s="186" t="s">
        <v>1344</v>
      </c>
      <c r="D240" s="186" t="s">
        <v>319</v>
      </c>
      <c r="E240" s="187" t="s">
        <v>2577</v>
      </c>
      <c r="F240" s="188" t="s">
        <v>2578</v>
      </c>
      <c r="G240" s="189" t="s">
        <v>433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0.00027999999999999998</v>
      </c>
      <c r="R240" s="196">
        <f>Q240*H240</f>
        <v>0.00027999999999999998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6633</v>
      </c>
    </row>
    <row r="241" s="2" customFormat="1" ht="24.15" customHeight="1">
      <c r="A241" s="34"/>
      <c r="B241" s="185"/>
      <c r="C241" s="200" t="s">
        <v>1347</v>
      </c>
      <c r="D241" s="200" t="s">
        <v>353</v>
      </c>
      <c r="E241" s="201" t="s">
        <v>5906</v>
      </c>
      <c r="F241" s="202" t="s">
        <v>6634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0.018499999999999999</v>
      </c>
      <c r="R241" s="196">
        <f>Q241*H241</f>
        <v>0.018499999999999999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6635</v>
      </c>
    </row>
    <row r="242" s="2" customFormat="1" ht="24.15" customHeight="1">
      <c r="A242" s="34"/>
      <c r="B242" s="185"/>
      <c r="C242" s="186" t="s">
        <v>1349</v>
      </c>
      <c r="D242" s="186" t="s">
        <v>319</v>
      </c>
      <c r="E242" s="187" t="s">
        <v>6636</v>
      </c>
      <c r="F242" s="188" t="s">
        <v>6637</v>
      </c>
      <c r="G242" s="189" t="s">
        <v>433</v>
      </c>
      <c r="H242" s="190">
        <v>1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0.00066063999999999999</v>
      </c>
      <c r="R242" s="196">
        <f>Q242*H242</f>
        <v>0.00066063999999999999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6638</v>
      </c>
    </row>
    <row r="243" s="2" customFormat="1" ht="24.15" customHeight="1">
      <c r="A243" s="34"/>
      <c r="B243" s="185"/>
      <c r="C243" s="200" t="s">
        <v>1353</v>
      </c>
      <c r="D243" s="200" t="s">
        <v>353</v>
      </c>
      <c r="E243" s="201" t="s">
        <v>6639</v>
      </c>
      <c r="F243" s="202" t="s">
        <v>6640</v>
      </c>
      <c r="G243" s="203" t="s">
        <v>433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0.028199999999999999</v>
      </c>
      <c r="R243" s="196">
        <f>Q243*H243</f>
        <v>0.028199999999999999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529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6641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2589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4.15" customHeight="1">
      <c r="A245" s="34"/>
      <c r="B245" s="185"/>
      <c r="C245" s="186" t="s">
        <v>1357</v>
      </c>
      <c r="D245" s="186" t="s">
        <v>319</v>
      </c>
      <c r="E245" s="187" t="s">
        <v>2583</v>
      </c>
      <c r="F245" s="188" t="s">
        <v>2584</v>
      </c>
      <c r="G245" s="189" t="s">
        <v>433</v>
      </c>
      <c r="H245" s="190">
        <v>1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0.0010632</v>
      </c>
      <c r="R245" s="196">
        <f>Q245*H245</f>
        <v>0.0010632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6642</v>
      </c>
    </row>
    <row r="246" s="2" customFormat="1" ht="24.15" customHeight="1">
      <c r="A246" s="34"/>
      <c r="B246" s="185"/>
      <c r="C246" s="200" t="s">
        <v>1361</v>
      </c>
      <c r="D246" s="200" t="s">
        <v>353</v>
      </c>
      <c r="E246" s="201" t="s">
        <v>5910</v>
      </c>
      <c r="F246" s="202" t="s">
        <v>6643</v>
      </c>
      <c r="G246" s="203" t="s">
        <v>433</v>
      </c>
      <c r="H246" s="204">
        <v>1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0.039100000000000003</v>
      </c>
      <c r="R246" s="196">
        <f>Q246*H246</f>
        <v>0.039100000000000003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529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6644</v>
      </c>
    </row>
    <row r="247" s="2" customFormat="1">
      <c r="A247" s="34"/>
      <c r="B247" s="35"/>
      <c r="C247" s="34"/>
      <c r="D247" s="216" t="s">
        <v>484</v>
      </c>
      <c r="E247" s="34"/>
      <c r="F247" s="217" t="s">
        <v>2589</v>
      </c>
      <c r="G247" s="34"/>
      <c r="H247" s="34"/>
      <c r="I247" s="218"/>
      <c r="J247" s="34"/>
      <c r="K247" s="34"/>
      <c r="L247" s="35"/>
      <c r="M247" s="219"/>
      <c r="N247" s="220"/>
      <c r="O247" s="78"/>
      <c r="P247" s="78"/>
      <c r="Q247" s="78"/>
      <c r="R247" s="78"/>
      <c r="S247" s="78"/>
      <c r="T247" s="79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5" t="s">
        <v>484</v>
      </c>
      <c r="AU247" s="15" t="s">
        <v>87</v>
      </c>
    </row>
    <row r="248" s="2" customFormat="1" ht="21.75" customHeight="1">
      <c r="A248" s="34"/>
      <c r="B248" s="185"/>
      <c r="C248" s="186" t="s">
        <v>1365</v>
      </c>
      <c r="D248" s="186" t="s">
        <v>319</v>
      </c>
      <c r="E248" s="187" t="s">
        <v>2590</v>
      </c>
      <c r="F248" s="188" t="s">
        <v>2591</v>
      </c>
      <c r="G248" s="189" t="s">
        <v>433</v>
      </c>
      <c r="H248" s="190">
        <v>37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8.0000000000000007E-05</v>
      </c>
      <c r="R248" s="196">
        <f>Q248*H248</f>
        <v>0.0029600000000000004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6645</v>
      </c>
    </row>
    <row r="249" s="2" customFormat="1" ht="24.15" customHeight="1">
      <c r="A249" s="34"/>
      <c r="B249" s="185"/>
      <c r="C249" s="200" t="s">
        <v>1369</v>
      </c>
      <c r="D249" s="200" t="s">
        <v>353</v>
      </c>
      <c r="E249" s="201" t="s">
        <v>2593</v>
      </c>
      <c r="F249" s="202" t="s">
        <v>2594</v>
      </c>
      <c r="G249" s="203" t="s">
        <v>433</v>
      </c>
      <c r="H249" s="204">
        <v>37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0.00040000000000000002</v>
      </c>
      <c r="R249" s="196">
        <f>Q249*H249</f>
        <v>0.014800000000000001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529</v>
      </c>
      <c r="AT249" s="198" t="s">
        <v>353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6646</v>
      </c>
    </row>
    <row r="250" s="2" customFormat="1" ht="33" customHeight="1">
      <c r="A250" s="34"/>
      <c r="B250" s="185"/>
      <c r="C250" s="186" t="s">
        <v>1373</v>
      </c>
      <c r="D250" s="186" t="s">
        <v>319</v>
      </c>
      <c r="E250" s="187" t="s">
        <v>2596</v>
      </c>
      <c r="F250" s="188" t="s">
        <v>2597</v>
      </c>
      <c r="G250" s="189" t="s">
        <v>433</v>
      </c>
      <c r="H250" s="190">
        <v>14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4.1999999999999996E-06</v>
      </c>
      <c r="R250" s="196">
        <f>Q250*H250</f>
        <v>5.8799999999999993E-05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6647</v>
      </c>
    </row>
    <row r="251" s="2" customFormat="1" ht="16.5" customHeight="1">
      <c r="A251" s="34"/>
      <c r="B251" s="185"/>
      <c r="C251" s="200" t="s">
        <v>1377</v>
      </c>
      <c r="D251" s="200" t="s">
        <v>353</v>
      </c>
      <c r="E251" s="201" t="s">
        <v>2599</v>
      </c>
      <c r="F251" s="202" t="s">
        <v>2600</v>
      </c>
      <c r="G251" s="203" t="s">
        <v>433</v>
      </c>
      <c r="H251" s="204">
        <v>13</v>
      </c>
      <c r="I251" s="205"/>
      <c r="J251" s="206">
        <f>ROUND(I251*H251,2)</f>
        <v>0</v>
      </c>
      <c r="K251" s="207"/>
      <c r="L251" s="208"/>
      <c r="M251" s="209" t="s">
        <v>1</v>
      </c>
      <c r="N251" s="210" t="s">
        <v>41</v>
      </c>
      <c r="O251" s="78"/>
      <c r="P251" s="196">
        <f>O251*H251</f>
        <v>0</v>
      </c>
      <c r="Q251" s="196">
        <v>0.002</v>
      </c>
      <c r="R251" s="196">
        <f>Q251*H251</f>
        <v>0.026000000000000002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529</v>
      </c>
      <c r="AT251" s="198" t="s">
        <v>353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6648</v>
      </c>
    </row>
    <row r="252" s="2" customFormat="1" ht="16.5" customHeight="1">
      <c r="A252" s="34"/>
      <c r="B252" s="185"/>
      <c r="C252" s="200" t="s">
        <v>589</v>
      </c>
      <c r="D252" s="200" t="s">
        <v>353</v>
      </c>
      <c r="E252" s="201" t="s">
        <v>2602</v>
      </c>
      <c r="F252" s="202" t="s">
        <v>2603</v>
      </c>
      <c r="G252" s="203" t="s">
        <v>433</v>
      </c>
      <c r="H252" s="204">
        <v>1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0.0012999999999999999</v>
      </c>
      <c r="R252" s="196">
        <f>Q252*H252</f>
        <v>0.0012999999999999999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529</v>
      </c>
      <c r="AT252" s="198" t="s">
        <v>353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6649</v>
      </c>
    </row>
    <row r="253" s="2" customFormat="1" ht="33" customHeight="1">
      <c r="A253" s="34"/>
      <c r="B253" s="185"/>
      <c r="C253" s="186" t="s">
        <v>1384</v>
      </c>
      <c r="D253" s="186" t="s">
        <v>319</v>
      </c>
      <c r="E253" s="187" t="s">
        <v>5917</v>
      </c>
      <c r="F253" s="188" t="s">
        <v>2597</v>
      </c>
      <c r="G253" s="189" t="s">
        <v>433</v>
      </c>
      <c r="H253" s="190">
        <v>1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4.1999999999999996E-06</v>
      </c>
      <c r="R253" s="196">
        <f>Q253*H253</f>
        <v>4.1999999999999996E-06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6650</v>
      </c>
    </row>
    <row r="254" s="2" customFormat="1" ht="24.15" customHeight="1">
      <c r="A254" s="34"/>
      <c r="B254" s="185"/>
      <c r="C254" s="200" t="s">
        <v>1386</v>
      </c>
      <c r="D254" s="200" t="s">
        <v>353</v>
      </c>
      <c r="E254" s="201" t="s">
        <v>5919</v>
      </c>
      <c r="F254" s="202" t="s">
        <v>2600</v>
      </c>
      <c r="G254" s="203" t="s">
        <v>433</v>
      </c>
      <c r="H254" s="204">
        <v>1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0.002</v>
      </c>
      <c r="R254" s="196">
        <f>Q254*H254</f>
        <v>0.002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529</v>
      </c>
      <c r="AT254" s="198" t="s">
        <v>353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6651</v>
      </c>
    </row>
    <row r="255" s="2" customFormat="1" ht="16.5" customHeight="1">
      <c r="A255" s="34"/>
      <c r="B255" s="185"/>
      <c r="C255" s="186" t="s">
        <v>1392</v>
      </c>
      <c r="D255" s="186" t="s">
        <v>319</v>
      </c>
      <c r="E255" s="187" t="s">
        <v>3705</v>
      </c>
      <c r="F255" s="188" t="s">
        <v>3706</v>
      </c>
      <c r="G255" s="189" t="s">
        <v>433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4.1999999999999996E-06</v>
      </c>
      <c r="R255" s="196">
        <f>Q255*H255</f>
        <v>4.1999999999999996E-06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6652</v>
      </c>
    </row>
    <row r="256" s="2" customFormat="1" ht="24.15" customHeight="1">
      <c r="A256" s="34"/>
      <c r="B256" s="185"/>
      <c r="C256" s="200" t="s">
        <v>1396</v>
      </c>
      <c r="D256" s="200" t="s">
        <v>353</v>
      </c>
      <c r="E256" s="201" t="s">
        <v>5922</v>
      </c>
      <c r="F256" s="202" t="s">
        <v>6653</v>
      </c>
      <c r="G256" s="203" t="s">
        <v>433</v>
      </c>
      <c r="H256" s="204">
        <v>1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0.0014400000000000001</v>
      </c>
      <c r="R256" s="196">
        <f>Q256*H256</f>
        <v>0.0014400000000000001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6654</v>
      </c>
    </row>
    <row r="257" s="2" customFormat="1" ht="24.15" customHeight="1">
      <c r="A257" s="34"/>
      <c r="B257" s="185"/>
      <c r="C257" s="186" t="s">
        <v>1400</v>
      </c>
      <c r="D257" s="186" t="s">
        <v>319</v>
      </c>
      <c r="E257" s="187" t="s">
        <v>2605</v>
      </c>
      <c r="F257" s="188" t="s">
        <v>2606</v>
      </c>
      <c r="G257" s="189" t="s">
        <v>433</v>
      </c>
      <c r="H257" s="190">
        <v>12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6655</v>
      </c>
    </row>
    <row r="258" s="2" customFormat="1" ht="21.75" customHeight="1">
      <c r="A258" s="34"/>
      <c r="B258" s="185"/>
      <c r="C258" s="200" t="s">
        <v>1926</v>
      </c>
      <c r="D258" s="200" t="s">
        <v>353</v>
      </c>
      <c r="E258" s="201" t="s">
        <v>2608</v>
      </c>
      <c r="F258" s="202" t="s">
        <v>2609</v>
      </c>
      <c r="G258" s="203" t="s">
        <v>433</v>
      </c>
      <c r="H258" s="204">
        <v>12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0.00033</v>
      </c>
      <c r="R258" s="196">
        <f>Q258*H258</f>
        <v>0.00396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529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6656</v>
      </c>
    </row>
    <row r="259" s="2" customFormat="1" ht="33" customHeight="1">
      <c r="A259" s="34"/>
      <c r="B259" s="185"/>
      <c r="C259" s="186" t="s">
        <v>1930</v>
      </c>
      <c r="D259" s="186" t="s">
        <v>319</v>
      </c>
      <c r="E259" s="187" t="s">
        <v>5930</v>
      </c>
      <c r="F259" s="188" t="s">
        <v>5931</v>
      </c>
      <c r="G259" s="189" t="s">
        <v>433</v>
      </c>
      <c r="H259" s="190">
        <v>1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1.1039999999999999E-05</v>
      </c>
      <c r="R259" s="196">
        <f>Q259*H259</f>
        <v>1.1039999999999999E-05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372</v>
      </c>
      <c r="AT259" s="198" t="s">
        <v>319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6657</v>
      </c>
    </row>
    <row r="260" s="2" customFormat="1" ht="21.75" customHeight="1">
      <c r="A260" s="34"/>
      <c r="B260" s="185"/>
      <c r="C260" s="200" t="s">
        <v>1934</v>
      </c>
      <c r="D260" s="200" t="s">
        <v>353</v>
      </c>
      <c r="E260" s="201" t="s">
        <v>5933</v>
      </c>
      <c r="F260" s="202" t="s">
        <v>5934</v>
      </c>
      <c r="G260" s="203" t="s">
        <v>433</v>
      </c>
      <c r="H260" s="204">
        <v>1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529</v>
      </c>
      <c r="AT260" s="198" t="s">
        <v>353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6658</v>
      </c>
    </row>
    <row r="261" s="2" customFormat="1" ht="33" customHeight="1">
      <c r="A261" s="34"/>
      <c r="B261" s="185"/>
      <c r="C261" s="186" t="s">
        <v>1938</v>
      </c>
      <c r="D261" s="186" t="s">
        <v>319</v>
      </c>
      <c r="E261" s="187" t="s">
        <v>2611</v>
      </c>
      <c r="F261" s="188" t="s">
        <v>2612</v>
      </c>
      <c r="G261" s="189" t="s">
        <v>433</v>
      </c>
      <c r="H261" s="190">
        <v>1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6.9907169999999997E-06</v>
      </c>
      <c r="R261" s="196">
        <f>Q261*H261</f>
        <v>6.9907169999999997E-06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259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259</v>
      </c>
      <c r="BM261" s="198" t="s">
        <v>6659</v>
      </c>
    </row>
    <row r="262" s="2" customFormat="1" ht="33" customHeight="1">
      <c r="A262" s="34"/>
      <c r="B262" s="185"/>
      <c r="C262" s="200" t="s">
        <v>1942</v>
      </c>
      <c r="D262" s="200" t="s">
        <v>353</v>
      </c>
      <c r="E262" s="201" t="s">
        <v>2614</v>
      </c>
      <c r="F262" s="202" t="s">
        <v>3714</v>
      </c>
      <c r="G262" s="203" t="s">
        <v>433</v>
      </c>
      <c r="H262" s="204">
        <v>1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0.00022000000000000001</v>
      </c>
      <c r="R262" s="196">
        <f>Q262*H262</f>
        <v>0.00022000000000000001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271</v>
      </c>
      <c r="AT262" s="198" t="s">
        <v>353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259</v>
      </c>
      <c r="BM262" s="198" t="s">
        <v>6660</v>
      </c>
    </row>
    <row r="263" s="2" customFormat="1">
      <c r="A263" s="34"/>
      <c r="B263" s="35"/>
      <c r="C263" s="34"/>
      <c r="D263" s="216" t="s">
        <v>484</v>
      </c>
      <c r="E263" s="34"/>
      <c r="F263" s="217" t="s">
        <v>2617</v>
      </c>
      <c r="G263" s="34"/>
      <c r="H263" s="34"/>
      <c r="I263" s="218"/>
      <c r="J263" s="34"/>
      <c r="K263" s="34"/>
      <c r="L263" s="35"/>
      <c r="M263" s="219"/>
      <c r="N263" s="220"/>
      <c r="O263" s="78"/>
      <c r="P263" s="78"/>
      <c r="Q263" s="78"/>
      <c r="R263" s="78"/>
      <c r="S263" s="78"/>
      <c r="T263" s="79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5" t="s">
        <v>484</v>
      </c>
      <c r="AU263" s="15" t="s">
        <v>87</v>
      </c>
    </row>
    <row r="264" s="2" customFormat="1" ht="24.15" customHeight="1">
      <c r="A264" s="34"/>
      <c r="B264" s="185"/>
      <c r="C264" s="186" t="s">
        <v>1946</v>
      </c>
      <c r="D264" s="186" t="s">
        <v>319</v>
      </c>
      <c r="E264" s="187" t="s">
        <v>3716</v>
      </c>
      <c r="F264" s="188" t="s">
        <v>3717</v>
      </c>
      <c r="G264" s="189" t="s">
        <v>433</v>
      </c>
      <c r="H264" s="190">
        <v>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6661</v>
      </c>
    </row>
    <row r="265" s="2" customFormat="1" ht="16.5" customHeight="1">
      <c r="A265" s="34"/>
      <c r="B265" s="185"/>
      <c r="C265" s="200" t="s">
        <v>2161</v>
      </c>
      <c r="D265" s="200" t="s">
        <v>353</v>
      </c>
      <c r="E265" s="201" t="s">
        <v>3719</v>
      </c>
      <c r="F265" s="202" t="s">
        <v>3720</v>
      </c>
      <c r="G265" s="203" t="s">
        <v>433</v>
      </c>
      <c r="H265" s="204">
        <v>1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0.00040999999999999999</v>
      </c>
      <c r="R265" s="196">
        <f>Q265*H265</f>
        <v>0.00040999999999999999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6662</v>
      </c>
    </row>
    <row r="266" s="2" customFormat="1">
      <c r="A266" s="34"/>
      <c r="B266" s="35"/>
      <c r="C266" s="34"/>
      <c r="D266" s="216" t="s">
        <v>484</v>
      </c>
      <c r="E266" s="34"/>
      <c r="F266" s="217" t="s">
        <v>3722</v>
      </c>
      <c r="G266" s="34"/>
      <c r="H266" s="34"/>
      <c r="I266" s="218"/>
      <c r="J266" s="34"/>
      <c r="K266" s="34"/>
      <c r="L266" s="35"/>
      <c r="M266" s="219"/>
      <c r="N266" s="220"/>
      <c r="O266" s="78"/>
      <c r="P266" s="78"/>
      <c r="Q266" s="78"/>
      <c r="R266" s="78"/>
      <c r="S266" s="78"/>
      <c r="T266" s="79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T266" s="15" t="s">
        <v>484</v>
      </c>
      <c r="AU266" s="15" t="s">
        <v>87</v>
      </c>
    </row>
    <row r="267" s="2" customFormat="1" ht="37.8" customHeight="1">
      <c r="A267" s="34"/>
      <c r="B267" s="185"/>
      <c r="C267" s="200" t="s">
        <v>2165</v>
      </c>
      <c r="D267" s="200" t="s">
        <v>353</v>
      </c>
      <c r="E267" s="201" t="s">
        <v>3723</v>
      </c>
      <c r="F267" s="202" t="s">
        <v>3724</v>
      </c>
      <c r="G267" s="203" t="s">
        <v>433</v>
      </c>
      <c r="H267" s="204">
        <v>1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0.0040600000000000002</v>
      </c>
      <c r="R267" s="196">
        <f>Q267*H267</f>
        <v>0.0040600000000000002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6663</v>
      </c>
    </row>
    <row r="268" s="2" customFormat="1">
      <c r="A268" s="34"/>
      <c r="B268" s="35"/>
      <c r="C268" s="34"/>
      <c r="D268" s="216" t="s">
        <v>484</v>
      </c>
      <c r="E268" s="34"/>
      <c r="F268" s="217" t="s">
        <v>3726</v>
      </c>
      <c r="G268" s="34"/>
      <c r="H268" s="34"/>
      <c r="I268" s="218"/>
      <c r="J268" s="34"/>
      <c r="K268" s="34"/>
      <c r="L268" s="35"/>
      <c r="M268" s="219"/>
      <c r="N268" s="220"/>
      <c r="O268" s="78"/>
      <c r="P268" s="78"/>
      <c r="Q268" s="78"/>
      <c r="R268" s="78"/>
      <c r="S268" s="78"/>
      <c r="T268" s="79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T268" s="15" t="s">
        <v>484</v>
      </c>
      <c r="AU268" s="15" t="s">
        <v>87</v>
      </c>
    </row>
    <row r="269" s="2" customFormat="1" ht="24.15" customHeight="1">
      <c r="A269" s="34"/>
      <c r="B269" s="185"/>
      <c r="C269" s="186" t="s">
        <v>2169</v>
      </c>
      <c r="D269" s="186" t="s">
        <v>319</v>
      </c>
      <c r="E269" s="187" t="s">
        <v>2618</v>
      </c>
      <c r="F269" s="188" t="s">
        <v>2619</v>
      </c>
      <c r="G269" s="189" t="s">
        <v>433</v>
      </c>
      <c r="H269" s="190">
        <v>2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372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6664</v>
      </c>
    </row>
    <row r="270" s="2" customFormat="1" ht="33" customHeight="1">
      <c r="A270" s="34"/>
      <c r="B270" s="185"/>
      <c r="C270" s="200" t="s">
        <v>2173</v>
      </c>
      <c r="D270" s="200" t="s">
        <v>353</v>
      </c>
      <c r="E270" s="201" t="s">
        <v>2621</v>
      </c>
      <c r="F270" s="202" t="s">
        <v>3728</v>
      </c>
      <c r="G270" s="203" t="s">
        <v>433</v>
      </c>
      <c r="H270" s="204">
        <v>2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0.00089999999999999998</v>
      </c>
      <c r="R270" s="196">
        <f>Q270*H270</f>
        <v>0.0018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529</v>
      </c>
      <c r="AT270" s="198" t="s">
        <v>353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6665</v>
      </c>
    </row>
    <row r="271" s="2" customFormat="1">
      <c r="A271" s="34"/>
      <c r="B271" s="35"/>
      <c r="C271" s="34"/>
      <c r="D271" s="216" t="s">
        <v>484</v>
      </c>
      <c r="E271" s="34"/>
      <c r="F271" s="217" t="s">
        <v>2624</v>
      </c>
      <c r="G271" s="34"/>
      <c r="H271" s="34"/>
      <c r="I271" s="218"/>
      <c r="J271" s="34"/>
      <c r="K271" s="34"/>
      <c r="L271" s="35"/>
      <c r="M271" s="219"/>
      <c r="N271" s="220"/>
      <c r="O271" s="78"/>
      <c r="P271" s="78"/>
      <c r="Q271" s="78"/>
      <c r="R271" s="78"/>
      <c r="S271" s="78"/>
      <c r="T271" s="79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T271" s="15" t="s">
        <v>484</v>
      </c>
      <c r="AU271" s="15" t="s">
        <v>87</v>
      </c>
    </row>
    <row r="272" s="2" customFormat="1" ht="24.15" customHeight="1">
      <c r="A272" s="34"/>
      <c r="B272" s="185"/>
      <c r="C272" s="186" t="s">
        <v>2175</v>
      </c>
      <c r="D272" s="186" t="s">
        <v>319</v>
      </c>
      <c r="E272" s="187" t="s">
        <v>2625</v>
      </c>
      <c r="F272" s="188" t="s">
        <v>2626</v>
      </c>
      <c r="G272" s="189" t="s">
        <v>652</v>
      </c>
      <c r="H272" s="223"/>
      <c r="I272" s="191"/>
      <c r="J272" s="192">
        <f>ROUND(I272*H272,2)</f>
        <v>0</v>
      </c>
      <c r="K272" s="193"/>
      <c r="L272" s="35"/>
      <c r="M272" s="211" t="s">
        <v>1</v>
      </c>
      <c r="N272" s="212" t="s">
        <v>41</v>
      </c>
      <c r="O272" s="213"/>
      <c r="P272" s="214">
        <f>O272*H272</f>
        <v>0</v>
      </c>
      <c r="Q272" s="214">
        <v>0</v>
      </c>
      <c r="R272" s="214">
        <f>Q272*H272</f>
        <v>0</v>
      </c>
      <c r="S272" s="214">
        <v>0</v>
      </c>
      <c r="T272" s="21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6666</v>
      </c>
    </row>
    <row r="273" s="2" customFormat="1" ht="6.96" customHeight="1">
      <c r="A273" s="34"/>
      <c r="B273" s="61"/>
      <c r="C273" s="62"/>
      <c r="D273" s="62"/>
      <c r="E273" s="62"/>
      <c r="F273" s="62"/>
      <c r="G273" s="62"/>
      <c r="H273" s="62"/>
      <c r="I273" s="62"/>
      <c r="J273" s="62"/>
      <c r="K273" s="62"/>
      <c r="L273" s="35"/>
      <c r="M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</row>
  </sheetData>
  <autoFilter ref="C131:K2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229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6667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6668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ROUND(J150,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ROUND((SUM(BE150:BE392)),  2)</f>
        <v>0</v>
      </c>
      <c r="G37" s="138"/>
      <c r="H37" s="138"/>
      <c r="I37" s="139">
        <v>0.20000000000000001</v>
      </c>
      <c r="J37" s="137">
        <f>ROUND(((SUM(BE150:BE392))*I37),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ROUND((SUM(BF150:BF392)),  2)</f>
        <v>0</v>
      </c>
      <c r="G38" s="138"/>
      <c r="H38" s="138"/>
      <c r="I38" s="139">
        <v>0.20000000000000001</v>
      </c>
      <c r="J38" s="137">
        <f>ROUND(((SUM(BF150:BF392))*I38),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ROUND((SUM(BG150:BG392)),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ROUND((SUM(BH150:BH392)),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ROUND((SUM(BI150:BI392)),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6667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J150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J151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2630</v>
      </c>
      <c r="E102" s="159"/>
      <c r="F102" s="159"/>
      <c r="G102" s="159"/>
      <c r="H102" s="159"/>
      <c r="I102" s="159"/>
      <c r="J102" s="160">
        <f>J152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2631</v>
      </c>
      <c r="E103" s="159"/>
      <c r="F103" s="159"/>
      <c r="G103" s="159"/>
      <c r="H103" s="159"/>
      <c r="I103" s="159"/>
      <c r="J103" s="160">
        <f>J160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2632</v>
      </c>
      <c r="E104" s="159"/>
      <c r="F104" s="159"/>
      <c r="G104" s="159"/>
      <c r="H104" s="159"/>
      <c r="I104" s="159"/>
      <c r="J104" s="160">
        <f>J184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2633</v>
      </c>
      <c r="E105" s="159"/>
      <c r="F105" s="159"/>
      <c r="G105" s="159"/>
      <c r="H105" s="159"/>
      <c r="I105" s="159"/>
      <c r="J105" s="160">
        <f>J197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2634</v>
      </c>
      <c r="E106" s="159"/>
      <c r="F106" s="159"/>
      <c r="G106" s="159"/>
      <c r="H106" s="159"/>
      <c r="I106" s="159"/>
      <c r="J106" s="160">
        <f>J205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2746</v>
      </c>
      <c r="E107" s="159"/>
      <c r="F107" s="159"/>
      <c r="G107" s="159"/>
      <c r="H107" s="159"/>
      <c r="I107" s="159"/>
      <c r="J107" s="160">
        <f>J207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2635</v>
      </c>
      <c r="E108" s="159"/>
      <c r="F108" s="159"/>
      <c r="G108" s="159"/>
      <c r="H108" s="159"/>
      <c r="I108" s="159"/>
      <c r="J108" s="160">
        <f>J238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2636</v>
      </c>
      <c r="E109" s="159"/>
      <c r="F109" s="159"/>
      <c r="G109" s="159"/>
      <c r="H109" s="159"/>
      <c r="I109" s="159"/>
      <c r="J109" s="160">
        <f>J250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2316</v>
      </c>
      <c r="E110" s="155"/>
      <c r="F110" s="155"/>
      <c r="G110" s="155"/>
      <c r="H110" s="155"/>
      <c r="I110" s="155"/>
      <c r="J110" s="156">
        <f>J252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2747</v>
      </c>
      <c r="E111" s="159"/>
      <c r="F111" s="159"/>
      <c r="G111" s="159"/>
      <c r="H111" s="159"/>
      <c r="I111" s="159"/>
      <c r="J111" s="160">
        <f>J253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2886</v>
      </c>
      <c r="E112" s="159"/>
      <c r="F112" s="159"/>
      <c r="G112" s="159"/>
      <c r="H112" s="159"/>
      <c r="I112" s="159"/>
      <c r="J112" s="160">
        <f>J277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2317</v>
      </c>
      <c r="E113" s="159"/>
      <c r="F113" s="159"/>
      <c r="G113" s="159"/>
      <c r="H113" s="159"/>
      <c r="I113" s="159"/>
      <c r="J113" s="160">
        <f>J305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5298</v>
      </c>
      <c r="E114" s="159"/>
      <c r="F114" s="159"/>
      <c r="G114" s="159"/>
      <c r="H114" s="159"/>
      <c r="I114" s="159"/>
      <c r="J114" s="160">
        <f>J324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2887</v>
      </c>
      <c r="E115" s="159"/>
      <c r="F115" s="159"/>
      <c r="G115" s="159"/>
      <c r="H115" s="159"/>
      <c r="I115" s="159"/>
      <c r="J115" s="160">
        <f>J328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2748</v>
      </c>
      <c r="E116" s="159"/>
      <c r="F116" s="159"/>
      <c r="G116" s="159"/>
      <c r="H116" s="159"/>
      <c r="I116" s="159"/>
      <c r="J116" s="160">
        <f>J339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2749</v>
      </c>
      <c r="E117" s="159"/>
      <c r="F117" s="159"/>
      <c r="G117" s="159"/>
      <c r="H117" s="159"/>
      <c r="I117" s="159"/>
      <c r="J117" s="160">
        <f>J343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2888</v>
      </c>
      <c r="E118" s="159"/>
      <c r="F118" s="159"/>
      <c r="G118" s="159"/>
      <c r="H118" s="159"/>
      <c r="I118" s="159"/>
      <c r="J118" s="160">
        <f>J350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2750</v>
      </c>
      <c r="E119" s="159"/>
      <c r="F119" s="159"/>
      <c r="G119" s="159"/>
      <c r="H119" s="159"/>
      <c r="I119" s="159"/>
      <c r="J119" s="160">
        <f>J353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4180</v>
      </c>
      <c r="E120" s="159"/>
      <c r="F120" s="159"/>
      <c r="G120" s="159"/>
      <c r="H120" s="159"/>
      <c r="I120" s="159"/>
      <c r="J120" s="160">
        <f>J361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2889</v>
      </c>
      <c r="E121" s="159"/>
      <c r="F121" s="159"/>
      <c r="G121" s="159"/>
      <c r="H121" s="159"/>
      <c r="I121" s="159"/>
      <c r="J121" s="160">
        <f>J364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2890</v>
      </c>
      <c r="E122" s="159"/>
      <c r="F122" s="159"/>
      <c r="G122" s="159"/>
      <c r="H122" s="159"/>
      <c r="I122" s="159"/>
      <c r="J122" s="160">
        <f>J368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5299</v>
      </c>
      <c r="E123" s="159"/>
      <c r="F123" s="159"/>
      <c r="G123" s="159"/>
      <c r="H123" s="159"/>
      <c r="I123" s="159"/>
      <c r="J123" s="160">
        <f>J372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7"/>
      <c r="C124" s="10"/>
      <c r="D124" s="158" t="s">
        <v>2891</v>
      </c>
      <c r="E124" s="159"/>
      <c r="F124" s="159"/>
      <c r="G124" s="159"/>
      <c r="H124" s="159"/>
      <c r="I124" s="159"/>
      <c r="J124" s="160">
        <f>J376</f>
        <v>0</v>
      </c>
      <c r="K124" s="10"/>
      <c r="L124" s="15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57"/>
      <c r="C125" s="10"/>
      <c r="D125" s="158" t="s">
        <v>4182</v>
      </c>
      <c r="E125" s="159"/>
      <c r="F125" s="159"/>
      <c r="G125" s="159"/>
      <c r="H125" s="159"/>
      <c r="I125" s="159"/>
      <c r="J125" s="160">
        <f>J383</f>
        <v>0</v>
      </c>
      <c r="K125" s="10"/>
      <c r="L125" s="15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53"/>
      <c r="C126" s="9"/>
      <c r="D126" s="154" t="s">
        <v>689</v>
      </c>
      <c r="E126" s="155"/>
      <c r="F126" s="155"/>
      <c r="G126" s="155"/>
      <c r="H126" s="155"/>
      <c r="I126" s="155"/>
      <c r="J126" s="156">
        <f>J387</f>
        <v>0</v>
      </c>
      <c r="K126" s="9"/>
      <c r="L126" s="153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32" s="2" customFormat="1" ht="6.96" customHeight="1">
      <c r="A132" s="34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4.96" customHeight="1">
      <c r="A133" s="34"/>
      <c r="B133" s="35"/>
      <c r="C133" s="19" t="s">
        <v>303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15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131" t="str">
        <f>E7</f>
        <v>Archeoskanzen Bojná</v>
      </c>
      <c r="F136" s="28"/>
      <c r="G136" s="28"/>
      <c r="H136" s="28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" customFormat="1" ht="12" customHeight="1">
      <c r="B137" s="18"/>
      <c r="C137" s="28" t="s">
        <v>287</v>
      </c>
      <c r="L137" s="18"/>
    </row>
    <row r="138" s="1" customFormat="1" ht="16.5" customHeight="1">
      <c r="B138" s="18"/>
      <c r="E138" s="131" t="s">
        <v>4177</v>
      </c>
      <c r="F138" s="1"/>
      <c r="G138" s="1"/>
      <c r="H138" s="1"/>
      <c r="L138" s="18"/>
    </row>
    <row r="139" s="1" customFormat="1" ht="12" customHeight="1">
      <c r="B139" s="18"/>
      <c r="C139" s="28" t="s">
        <v>289</v>
      </c>
      <c r="L139" s="18"/>
    </row>
    <row r="140" s="2" customFormat="1" ht="16.5" customHeight="1">
      <c r="A140" s="34"/>
      <c r="B140" s="35"/>
      <c r="C140" s="34"/>
      <c r="D140" s="34"/>
      <c r="E140" s="132" t="s">
        <v>6667</v>
      </c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291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68" t="str">
        <f>E13</f>
        <v>SO-5.2.2_AA - Architektonicko stavebné riešenie, statika</v>
      </c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6.96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2" customHeight="1">
      <c r="A144" s="34"/>
      <c r="B144" s="35"/>
      <c r="C144" s="28" t="s">
        <v>19</v>
      </c>
      <c r="D144" s="34"/>
      <c r="E144" s="34"/>
      <c r="F144" s="23" t="str">
        <f>F16</f>
        <v>okrajová časť obce Bojná</v>
      </c>
      <c r="G144" s="34"/>
      <c r="H144" s="34"/>
      <c r="I144" s="28" t="s">
        <v>21</v>
      </c>
      <c r="J144" s="70" t="str">
        <f>IF(J16="","",J16)</f>
        <v>19. 6. 2024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05" customHeight="1">
      <c r="A146" s="34"/>
      <c r="B146" s="35"/>
      <c r="C146" s="28" t="s">
        <v>23</v>
      </c>
      <c r="D146" s="34"/>
      <c r="E146" s="34"/>
      <c r="F146" s="23" t="str">
        <f>E19</f>
        <v>Obec Bojná, 201 Bojná, 956 01 Bojná</v>
      </c>
      <c r="G146" s="34"/>
      <c r="H146" s="34"/>
      <c r="I146" s="28" t="s">
        <v>29</v>
      </c>
      <c r="J146" s="32" t="str">
        <f>E25</f>
        <v>Projekt design s.r.o., Brezová 89/1B, Tovarníky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40.05" customHeight="1">
      <c r="A147" s="34"/>
      <c r="B147" s="35"/>
      <c r="C147" s="28" t="s">
        <v>27</v>
      </c>
      <c r="D147" s="34"/>
      <c r="E147" s="34"/>
      <c r="F147" s="23" t="str">
        <f>IF(E22="","",E22)</f>
        <v>Vyplň údaj</v>
      </c>
      <c r="G147" s="34"/>
      <c r="H147" s="34"/>
      <c r="I147" s="28" t="s">
        <v>32</v>
      </c>
      <c r="J147" s="32" t="str">
        <f>E28</f>
        <v>Projekt design s.r.o., Brezová 89/1B, Tovarníky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0.32" customHeigh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11" customFormat="1" ht="29.28" customHeight="1">
      <c r="A149" s="161"/>
      <c r="B149" s="162"/>
      <c r="C149" s="163" t="s">
        <v>304</v>
      </c>
      <c r="D149" s="164" t="s">
        <v>60</v>
      </c>
      <c r="E149" s="164" t="s">
        <v>56</v>
      </c>
      <c r="F149" s="164" t="s">
        <v>57</v>
      </c>
      <c r="G149" s="164" t="s">
        <v>305</v>
      </c>
      <c r="H149" s="164" t="s">
        <v>306</v>
      </c>
      <c r="I149" s="164" t="s">
        <v>307</v>
      </c>
      <c r="J149" s="165" t="s">
        <v>295</v>
      </c>
      <c r="K149" s="166" t="s">
        <v>308</v>
      </c>
      <c r="L149" s="167"/>
      <c r="M149" s="87" t="s">
        <v>1</v>
      </c>
      <c r="N149" s="88" t="s">
        <v>39</v>
      </c>
      <c r="O149" s="88" t="s">
        <v>309</v>
      </c>
      <c r="P149" s="88" t="s">
        <v>310</v>
      </c>
      <c r="Q149" s="88" t="s">
        <v>311</v>
      </c>
      <c r="R149" s="88" t="s">
        <v>312</v>
      </c>
      <c r="S149" s="88" t="s">
        <v>313</v>
      </c>
      <c r="T149" s="89" t="s">
        <v>314</v>
      </c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</row>
    <row r="150" s="2" customFormat="1" ht="22.8" customHeight="1">
      <c r="A150" s="34"/>
      <c r="B150" s="35"/>
      <c r="C150" s="94" t="s">
        <v>296</v>
      </c>
      <c r="D150" s="34"/>
      <c r="E150" s="34"/>
      <c r="F150" s="34"/>
      <c r="G150" s="34"/>
      <c r="H150" s="34"/>
      <c r="I150" s="34"/>
      <c r="J150" s="168">
        <f>BK150</f>
        <v>0</v>
      </c>
      <c r="K150" s="34"/>
      <c r="L150" s="35"/>
      <c r="M150" s="90"/>
      <c r="N150" s="74"/>
      <c r="O150" s="91"/>
      <c r="P150" s="169">
        <f>P151+P252+P387</f>
        <v>0</v>
      </c>
      <c r="Q150" s="91"/>
      <c r="R150" s="169">
        <f>R151+R252+R387</f>
        <v>464.04103848557003</v>
      </c>
      <c r="S150" s="91"/>
      <c r="T150" s="170">
        <f>T151+T252+T387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5" t="s">
        <v>74</v>
      </c>
      <c r="AU150" s="15" t="s">
        <v>297</v>
      </c>
      <c r="BK150" s="171">
        <f>BK151+BK252+BK387</f>
        <v>0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315</v>
      </c>
      <c r="F151" s="174" t="s">
        <v>316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P152+P160+P184+P197+P205+P207+P238+P250</f>
        <v>0</v>
      </c>
      <c r="Q151" s="178"/>
      <c r="R151" s="179">
        <f>R152+R160+R184+R197+R205+R207+R238+R250</f>
        <v>451.54330345000005</v>
      </c>
      <c r="S151" s="178"/>
      <c r="T151" s="180">
        <f>T152+T160+T184+T197+T205+T207+T238+T250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75</v>
      </c>
      <c r="AY151" s="173" t="s">
        <v>317</v>
      </c>
      <c r="BK151" s="182">
        <f>BK152+BK160+BK184+BK197+BK205+BK207+BK238+BK250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82</v>
      </c>
      <c r="F152" s="183" t="s">
        <v>2637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SUM(P153:P159)</f>
        <v>0</v>
      </c>
      <c r="Q152" s="178"/>
      <c r="R152" s="179">
        <f>SUM(R153:R159)</f>
        <v>0</v>
      </c>
      <c r="S152" s="178"/>
      <c r="T152" s="18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317</v>
      </c>
      <c r="BK152" s="182">
        <f>SUM(BK153:BK159)</f>
        <v>0</v>
      </c>
    </row>
    <row r="153" s="2" customFormat="1" ht="33" customHeight="1">
      <c r="A153" s="34"/>
      <c r="B153" s="185"/>
      <c r="C153" s="186" t="s">
        <v>82</v>
      </c>
      <c r="D153" s="186" t="s">
        <v>319</v>
      </c>
      <c r="E153" s="187" t="s">
        <v>4185</v>
      </c>
      <c r="F153" s="188" t="s">
        <v>4186</v>
      </c>
      <c r="G153" s="189" t="s">
        <v>322</v>
      </c>
      <c r="H153" s="190">
        <v>44.799999999999997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6669</v>
      </c>
    </row>
    <row r="154" s="2" customFormat="1" ht="21.75" customHeight="1">
      <c r="A154" s="34"/>
      <c r="B154" s="185"/>
      <c r="C154" s="186" t="s">
        <v>87</v>
      </c>
      <c r="D154" s="186" t="s">
        <v>319</v>
      </c>
      <c r="E154" s="187" t="s">
        <v>2894</v>
      </c>
      <c r="F154" s="188" t="s">
        <v>2895</v>
      </c>
      <c r="G154" s="189" t="s">
        <v>322</v>
      </c>
      <c r="H154" s="190">
        <v>409.47399999999999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6670</v>
      </c>
    </row>
    <row r="155" s="2" customFormat="1" ht="24.15" customHeight="1">
      <c r="A155" s="34"/>
      <c r="B155" s="185"/>
      <c r="C155" s="186" t="s">
        <v>92</v>
      </c>
      <c r="D155" s="186" t="s">
        <v>319</v>
      </c>
      <c r="E155" s="187" t="s">
        <v>2644</v>
      </c>
      <c r="F155" s="188" t="s">
        <v>2645</v>
      </c>
      <c r="G155" s="189" t="s">
        <v>322</v>
      </c>
      <c r="H155" s="190">
        <v>122.842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6671</v>
      </c>
    </row>
    <row r="156" s="2" customFormat="1" ht="24.15" customHeight="1">
      <c r="A156" s="34"/>
      <c r="B156" s="185"/>
      <c r="C156" s="186" t="s">
        <v>259</v>
      </c>
      <c r="D156" s="186" t="s">
        <v>319</v>
      </c>
      <c r="E156" s="187" t="s">
        <v>4190</v>
      </c>
      <c r="F156" s="188" t="s">
        <v>4191</v>
      </c>
      <c r="G156" s="189" t="s">
        <v>322</v>
      </c>
      <c r="H156" s="190">
        <v>409.47399999999999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6672</v>
      </c>
    </row>
    <row r="157" s="2" customFormat="1" ht="33" customHeight="1">
      <c r="A157" s="34"/>
      <c r="B157" s="185"/>
      <c r="C157" s="186" t="s">
        <v>262</v>
      </c>
      <c r="D157" s="186" t="s">
        <v>319</v>
      </c>
      <c r="E157" s="187" t="s">
        <v>4193</v>
      </c>
      <c r="F157" s="188" t="s">
        <v>4194</v>
      </c>
      <c r="G157" s="189" t="s">
        <v>322</v>
      </c>
      <c r="H157" s="190">
        <v>295.726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6673</v>
      </c>
    </row>
    <row r="158" s="2" customFormat="1" ht="24.15" customHeight="1">
      <c r="A158" s="34"/>
      <c r="B158" s="185"/>
      <c r="C158" s="186" t="s">
        <v>265</v>
      </c>
      <c r="D158" s="186" t="s">
        <v>319</v>
      </c>
      <c r="E158" s="187" t="s">
        <v>4196</v>
      </c>
      <c r="F158" s="188" t="s">
        <v>4197</v>
      </c>
      <c r="G158" s="189" t="s">
        <v>322</v>
      </c>
      <c r="H158" s="190">
        <v>794.79999999999995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6674</v>
      </c>
    </row>
    <row r="159" s="2" customFormat="1" ht="24.15" customHeight="1">
      <c r="A159" s="34"/>
      <c r="B159" s="185"/>
      <c r="C159" s="186" t="s">
        <v>268</v>
      </c>
      <c r="D159" s="186" t="s">
        <v>319</v>
      </c>
      <c r="E159" s="187" t="s">
        <v>4199</v>
      </c>
      <c r="F159" s="188" t="s">
        <v>4200</v>
      </c>
      <c r="G159" s="189" t="s">
        <v>322</v>
      </c>
      <c r="H159" s="190">
        <v>750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6675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87</v>
      </c>
      <c r="F160" s="183" t="s">
        <v>2702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SUM(P161:P183)</f>
        <v>0</v>
      </c>
      <c r="Q160" s="178"/>
      <c r="R160" s="179">
        <f>SUM(R161:R183)</f>
        <v>325.25486343000006</v>
      </c>
      <c r="S160" s="178"/>
      <c r="T160" s="180">
        <f>SUM(T161:T183)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SUM(BK161:BK183)</f>
        <v>0</v>
      </c>
    </row>
    <row r="161" s="2" customFormat="1" ht="33" customHeight="1">
      <c r="A161" s="34"/>
      <c r="B161" s="185"/>
      <c r="C161" s="186" t="s">
        <v>271</v>
      </c>
      <c r="D161" s="186" t="s">
        <v>319</v>
      </c>
      <c r="E161" s="187" t="s">
        <v>4202</v>
      </c>
      <c r="F161" s="188" t="s">
        <v>4203</v>
      </c>
      <c r="G161" s="189" t="s">
        <v>375</v>
      </c>
      <c r="H161" s="190">
        <v>61.628999999999998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0.00018000000000000001</v>
      </c>
      <c r="R161" s="196">
        <f>Q161*H161</f>
        <v>0.011093220000000001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6676</v>
      </c>
    </row>
    <row r="162" s="2" customFormat="1" ht="16.5" customHeight="1">
      <c r="A162" s="34"/>
      <c r="B162" s="185"/>
      <c r="C162" s="200" t="s">
        <v>274</v>
      </c>
      <c r="D162" s="200" t="s">
        <v>353</v>
      </c>
      <c r="E162" s="201" t="s">
        <v>4205</v>
      </c>
      <c r="F162" s="202" t="s">
        <v>4206</v>
      </c>
      <c r="G162" s="203" t="s">
        <v>375</v>
      </c>
      <c r="H162" s="204">
        <v>62.862000000000002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0.00029999999999999997</v>
      </c>
      <c r="R162" s="196">
        <f>Q162*H162</f>
        <v>0.0188586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6677</v>
      </c>
    </row>
    <row r="163" s="2" customFormat="1" ht="16.5" customHeight="1">
      <c r="A163" s="34"/>
      <c r="B163" s="185"/>
      <c r="C163" s="186" t="s">
        <v>277</v>
      </c>
      <c r="D163" s="186" t="s">
        <v>319</v>
      </c>
      <c r="E163" s="187" t="s">
        <v>4208</v>
      </c>
      <c r="F163" s="188" t="s">
        <v>4209</v>
      </c>
      <c r="G163" s="189" t="s">
        <v>322</v>
      </c>
      <c r="H163" s="190">
        <v>28.166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1.9205000000000001</v>
      </c>
      <c r="R163" s="196">
        <f>Q163*H163</f>
        <v>54.092803000000004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6678</v>
      </c>
    </row>
    <row r="164" s="2" customFormat="1" ht="16.5" customHeight="1">
      <c r="A164" s="34"/>
      <c r="B164" s="185"/>
      <c r="C164" s="186" t="s">
        <v>280</v>
      </c>
      <c r="D164" s="186" t="s">
        <v>319</v>
      </c>
      <c r="E164" s="187" t="s">
        <v>4211</v>
      </c>
      <c r="F164" s="188" t="s">
        <v>4212</v>
      </c>
      <c r="G164" s="189" t="s">
        <v>452</v>
      </c>
      <c r="H164" s="190">
        <v>112.66500000000001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0.00064000000000000005</v>
      </c>
      <c r="R164" s="196">
        <f>Q164*H164</f>
        <v>0.072105600000000006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6679</v>
      </c>
    </row>
    <row r="165" s="2" customFormat="1" ht="33" customHeight="1">
      <c r="A165" s="34"/>
      <c r="B165" s="185"/>
      <c r="C165" s="186" t="s">
        <v>358</v>
      </c>
      <c r="D165" s="186" t="s">
        <v>319</v>
      </c>
      <c r="E165" s="187" t="s">
        <v>4214</v>
      </c>
      <c r="F165" s="188" t="s">
        <v>4215</v>
      </c>
      <c r="G165" s="189" t="s">
        <v>375</v>
      </c>
      <c r="H165" s="190">
        <v>234.15000000000001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6680</v>
      </c>
    </row>
    <row r="166" s="2" customFormat="1" ht="21.75" customHeight="1">
      <c r="A166" s="34"/>
      <c r="B166" s="185"/>
      <c r="C166" s="186" t="s">
        <v>362</v>
      </c>
      <c r="D166" s="186" t="s">
        <v>319</v>
      </c>
      <c r="E166" s="187" t="s">
        <v>4217</v>
      </c>
      <c r="F166" s="188" t="s">
        <v>4218</v>
      </c>
      <c r="G166" s="189" t="s">
        <v>452</v>
      </c>
      <c r="H166" s="190">
        <v>61.109999999999999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0.56000000000000005</v>
      </c>
      <c r="R166" s="196">
        <f>Q166*H166</f>
        <v>34.221600000000002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6681</v>
      </c>
    </row>
    <row r="167" s="2" customFormat="1" ht="16.5" customHeight="1">
      <c r="A167" s="34"/>
      <c r="B167" s="185"/>
      <c r="C167" s="186" t="s">
        <v>364</v>
      </c>
      <c r="D167" s="186" t="s">
        <v>319</v>
      </c>
      <c r="E167" s="187" t="s">
        <v>4220</v>
      </c>
      <c r="F167" s="188" t="s">
        <v>4221</v>
      </c>
      <c r="G167" s="189" t="s">
        <v>4222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6682</v>
      </c>
    </row>
    <row r="168" s="2" customFormat="1" ht="24.15" customHeight="1">
      <c r="A168" s="34"/>
      <c r="B168" s="185"/>
      <c r="C168" s="186" t="s">
        <v>368</v>
      </c>
      <c r="D168" s="186" t="s">
        <v>319</v>
      </c>
      <c r="E168" s="187" t="s">
        <v>2703</v>
      </c>
      <c r="F168" s="188" t="s">
        <v>2704</v>
      </c>
      <c r="G168" s="189" t="s">
        <v>322</v>
      </c>
      <c r="H168" s="190">
        <v>70.245000000000005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2.0699999999999998</v>
      </c>
      <c r="R168" s="196">
        <f>Q168*H168</f>
        <v>145.40715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6683</v>
      </c>
    </row>
    <row r="169" s="2" customFormat="1" ht="24.15" customHeight="1">
      <c r="A169" s="34"/>
      <c r="B169" s="185"/>
      <c r="C169" s="186" t="s">
        <v>372</v>
      </c>
      <c r="D169" s="186" t="s">
        <v>319</v>
      </c>
      <c r="E169" s="187" t="s">
        <v>4225</v>
      </c>
      <c r="F169" s="188" t="s">
        <v>4226</v>
      </c>
      <c r="G169" s="189" t="s">
        <v>322</v>
      </c>
      <c r="H169" s="190">
        <v>8.1899999999999995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2.2151299999999998</v>
      </c>
      <c r="R169" s="196">
        <f>Q169*H169</f>
        <v>18.141914699999997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6684</v>
      </c>
    </row>
    <row r="170" s="2" customFormat="1" ht="24.15" customHeight="1">
      <c r="A170" s="34"/>
      <c r="B170" s="185"/>
      <c r="C170" s="186" t="s">
        <v>377</v>
      </c>
      <c r="D170" s="186" t="s">
        <v>319</v>
      </c>
      <c r="E170" s="187" t="s">
        <v>4228</v>
      </c>
      <c r="F170" s="188" t="s">
        <v>4229</v>
      </c>
      <c r="G170" s="189" t="s">
        <v>322</v>
      </c>
      <c r="H170" s="190">
        <v>14.414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2.3453400000000002</v>
      </c>
      <c r="R170" s="196">
        <f>Q170*H170</f>
        <v>33.805730760000003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6685</v>
      </c>
    </row>
    <row r="171" s="2" customFormat="1" ht="21.75" customHeight="1">
      <c r="A171" s="34"/>
      <c r="B171" s="185"/>
      <c r="C171" s="186" t="s">
        <v>383</v>
      </c>
      <c r="D171" s="186" t="s">
        <v>319</v>
      </c>
      <c r="E171" s="187" t="s">
        <v>4231</v>
      </c>
      <c r="F171" s="188" t="s">
        <v>4232</v>
      </c>
      <c r="G171" s="189" t="s">
        <v>375</v>
      </c>
      <c r="H171" s="190">
        <v>7.5599999999999996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0.0015900000000000001</v>
      </c>
      <c r="R171" s="196">
        <f>Q171*H171</f>
        <v>0.012020400000000001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6686</v>
      </c>
    </row>
    <row r="172" s="2" customFormat="1" ht="21.75" customHeight="1">
      <c r="A172" s="34"/>
      <c r="B172" s="185"/>
      <c r="C172" s="186" t="s">
        <v>385</v>
      </c>
      <c r="D172" s="186" t="s">
        <v>319</v>
      </c>
      <c r="E172" s="187" t="s">
        <v>4234</v>
      </c>
      <c r="F172" s="188" t="s">
        <v>4235</v>
      </c>
      <c r="G172" s="189" t="s">
        <v>375</v>
      </c>
      <c r="H172" s="190">
        <v>7.5599999999999996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6687</v>
      </c>
    </row>
    <row r="173" s="2" customFormat="1" ht="16.5" customHeight="1">
      <c r="A173" s="34"/>
      <c r="B173" s="185"/>
      <c r="C173" s="186" t="s">
        <v>7</v>
      </c>
      <c r="D173" s="186" t="s">
        <v>319</v>
      </c>
      <c r="E173" s="187" t="s">
        <v>4237</v>
      </c>
      <c r="F173" s="188" t="s">
        <v>4238</v>
      </c>
      <c r="G173" s="189" t="s">
        <v>356</v>
      </c>
      <c r="H173" s="190">
        <v>1.853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1.0189600000000001</v>
      </c>
      <c r="R173" s="196">
        <f>Q173*H173</f>
        <v>1.8881328800000001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6688</v>
      </c>
    </row>
    <row r="174" s="2" customFormat="1" ht="16.5" customHeight="1">
      <c r="A174" s="34"/>
      <c r="B174" s="185"/>
      <c r="C174" s="186" t="s">
        <v>388</v>
      </c>
      <c r="D174" s="186" t="s">
        <v>319</v>
      </c>
      <c r="E174" s="187" t="s">
        <v>2774</v>
      </c>
      <c r="F174" s="188" t="s">
        <v>2920</v>
      </c>
      <c r="G174" s="189" t="s">
        <v>356</v>
      </c>
      <c r="H174" s="190">
        <v>0.161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1.20296</v>
      </c>
      <c r="R174" s="196">
        <f>Q174*H174</f>
        <v>0.19367656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6689</v>
      </c>
    </row>
    <row r="175" s="2" customFormat="1" ht="24.15" customHeight="1">
      <c r="A175" s="34"/>
      <c r="B175" s="185"/>
      <c r="C175" s="186" t="s">
        <v>392</v>
      </c>
      <c r="D175" s="186" t="s">
        <v>319</v>
      </c>
      <c r="E175" s="187" t="s">
        <v>4241</v>
      </c>
      <c r="F175" s="188" t="s">
        <v>4242</v>
      </c>
      <c r="G175" s="189" t="s">
        <v>322</v>
      </c>
      <c r="H175" s="190">
        <v>15.311999999999999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2.3223500000000001</v>
      </c>
      <c r="R175" s="196">
        <f>Q175*H175</f>
        <v>35.559823200000004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6690</v>
      </c>
    </row>
    <row r="176" s="2" customFormat="1" ht="21.75" customHeight="1">
      <c r="A176" s="34"/>
      <c r="B176" s="185"/>
      <c r="C176" s="186" t="s">
        <v>396</v>
      </c>
      <c r="D176" s="186" t="s">
        <v>319</v>
      </c>
      <c r="E176" s="187" t="s">
        <v>4244</v>
      </c>
      <c r="F176" s="188" t="s">
        <v>4245</v>
      </c>
      <c r="G176" s="189" t="s">
        <v>375</v>
      </c>
      <c r="H176" s="190">
        <v>34.106000000000002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0.0015900000000000001</v>
      </c>
      <c r="R176" s="196">
        <f>Q176*H176</f>
        <v>0.054228540000000006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6691</v>
      </c>
    </row>
    <row r="177" s="2" customFormat="1" ht="21.75" customHeight="1">
      <c r="A177" s="34"/>
      <c r="B177" s="185"/>
      <c r="C177" s="186" t="s">
        <v>398</v>
      </c>
      <c r="D177" s="186" t="s">
        <v>319</v>
      </c>
      <c r="E177" s="187" t="s">
        <v>4247</v>
      </c>
      <c r="F177" s="188" t="s">
        <v>4248</v>
      </c>
      <c r="G177" s="189" t="s">
        <v>375</v>
      </c>
      <c r="H177" s="190">
        <v>34.106000000000002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6692</v>
      </c>
    </row>
    <row r="178" s="2" customFormat="1" ht="24.15" customHeight="1">
      <c r="A178" s="34"/>
      <c r="B178" s="185"/>
      <c r="C178" s="186" t="s">
        <v>402</v>
      </c>
      <c r="D178" s="186" t="s">
        <v>319</v>
      </c>
      <c r="E178" s="187" t="s">
        <v>4250</v>
      </c>
      <c r="F178" s="188" t="s">
        <v>4251</v>
      </c>
      <c r="G178" s="189" t="s">
        <v>4252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6693</v>
      </c>
    </row>
    <row r="179" s="2" customFormat="1" ht="24.15" customHeight="1">
      <c r="A179" s="34"/>
      <c r="B179" s="185"/>
      <c r="C179" s="186" t="s">
        <v>408</v>
      </c>
      <c r="D179" s="186" t="s">
        <v>319</v>
      </c>
      <c r="E179" s="187" t="s">
        <v>4254</v>
      </c>
      <c r="F179" s="188" t="s">
        <v>4255</v>
      </c>
      <c r="G179" s="189" t="s">
        <v>322</v>
      </c>
      <c r="H179" s="190">
        <v>0.53700000000000003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2.3223500000000001</v>
      </c>
      <c r="R179" s="196">
        <f>Q179*H179</f>
        <v>1.2471019500000002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6694</v>
      </c>
    </row>
    <row r="180" s="2" customFormat="1" ht="21.75" customHeight="1">
      <c r="A180" s="34"/>
      <c r="B180" s="185"/>
      <c r="C180" s="186" t="s">
        <v>410</v>
      </c>
      <c r="D180" s="186" t="s">
        <v>319</v>
      </c>
      <c r="E180" s="187" t="s">
        <v>4257</v>
      </c>
      <c r="F180" s="188" t="s">
        <v>4258</v>
      </c>
      <c r="G180" s="189" t="s">
        <v>375</v>
      </c>
      <c r="H180" s="190">
        <v>3.5779999999999998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0.0015900000000000001</v>
      </c>
      <c r="R180" s="196">
        <f>Q180*H180</f>
        <v>0.0056890200000000004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6695</v>
      </c>
    </row>
    <row r="181" s="2" customFormat="1" ht="21.75" customHeight="1">
      <c r="A181" s="34"/>
      <c r="B181" s="185"/>
      <c r="C181" s="186" t="s">
        <v>412</v>
      </c>
      <c r="D181" s="186" t="s">
        <v>319</v>
      </c>
      <c r="E181" s="187" t="s">
        <v>4260</v>
      </c>
      <c r="F181" s="188" t="s">
        <v>4261</v>
      </c>
      <c r="G181" s="189" t="s">
        <v>375</v>
      </c>
      <c r="H181" s="190">
        <v>3.5779999999999998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6696</v>
      </c>
    </row>
    <row r="182" s="2" customFormat="1" ht="16.5" customHeight="1">
      <c r="A182" s="34"/>
      <c r="B182" s="185"/>
      <c r="C182" s="186" t="s">
        <v>414</v>
      </c>
      <c r="D182" s="186" t="s">
        <v>319</v>
      </c>
      <c r="E182" s="187" t="s">
        <v>4263</v>
      </c>
      <c r="F182" s="188" t="s">
        <v>4264</v>
      </c>
      <c r="G182" s="189" t="s">
        <v>375</v>
      </c>
      <c r="H182" s="190">
        <v>223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0.0023449999999999999</v>
      </c>
      <c r="R182" s="196">
        <f>Q182*H182</f>
        <v>0.52293499999999993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6697</v>
      </c>
    </row>
    <row r="183" s="2" customFormat="1" ht="24.15" customHeight="1">
      <c r="A183" s="34"/>
      <c r="B183" s="185"/>
      <c r="C183" s="200" t="s">
        <v>416</v>
      </c>
      <c r="D183" s="200" t="s">
        <v>353</v>
      </c>
      <c r="E183" s="201" t="s">
        <v>4266</v>
      </c>
      <c r="F183" s="202" t="s">
        <v>4267</v>
      </c>
      <c r="G183" s="203" t="s">
        <v>375</v>
      </c>
      <c r="H183" s="204">
        <v>245.30000000000001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271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6698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92</v>
      </c>
      <c r="F184" s="183" t="s">
        <v>2706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SUM(P185:P196)</f>
        <v>0</v>
      </c>
      <c r="Q184" s="178"/>
      <c r="R184" s="179">
        <f>SUM(R185:R196)</f>
        <v>64.912301380000002</v>
      </c>
      <c r="S184" s="178"/>
      <c r="T184" s="180">
        <f>SUM(T185:T196)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82</v>
      </c>
      <c r="AT184" s="181" t="s">
        <v>74</v>
      </c>
      <c r="AU184" s="181" t="s">
        <v>82</v>
      </c>
      <c r="AY184" s="173" t="s">
        <v>317</v>
      </c>
      <c r="BK184" s="182">
        <f>SUM(BK185:BK196)</f>
        <v>0</v>
      </c>
    </row>
    <row r="185" s="2" customFormat="1" ht="24.15" customHeight="1">
      <c r="A185" s="34"/>
      <c r="B185" s="185"/>
      <c r="C185" s="186" t="s">
        <v>418</v>
      </c>
      <c r="D185" s="186" t="s">
        <v>319</v>
      </c>
      <c r="E185" s="187" t="s">
        <v>5334</v>
      </c>
      <c r="F185" s="188" t="s">
        <v>5335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0.02033157</v>
      </c>
      <c r="R185" s="196">
        <f>Q185*H185</f>
        <v>0.04066314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6699</v>
      </c>
    </row>
    <row r="186" s="2" customFormat="1" ht="21.75" customHeight="1">
      <c r="A186" s="34"/>
      <c r="B186" s="185"/>
      <c r="C186" s="186" t="s">
        <v>529</v>
      </c>
      <c r="D186" s="186" t="s">
        <v>319</v>
      </c>
      <c r="E186" s="187" t="s">
        <v>4272</v>
      </c>
      <c r="F186" s="188" t="s">
        <v>4273</v>
      </c>
      <c r="G186" s="189" t="s">
        <v>322</v>
      </c>
      <c r="H186" s="190">
        <v>23.646999999999998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2.3140399999999999</v>
      </c>
      <c r="R186" s="196">
        <f>Q186*H186</f>
        <v>54.720103879999996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6700</v>
      </c>
    </row>
    <row r="187" s="2" customFormat="1" ht="24.15" customHeight="1">
      <c r="A187" s="34"/>
      <c r="B187" s="185"/>
      <c r="C187" s="186" t="s">
        <v>780</v>
      </c>
      <c r="D187" s="186" t="s">
        <v>319</v>
      </c>
      <c r="E187" s="187" t="s">
        <v>4275</v>
      </c>
      <c r="F187" s="188" t="s">
        <v>4276</v>
      </c>
      <c r="G187" s="189" t="s">
        <v>375</v>
      </c>
      <c r="H187" s="190">
        <v>197.46299999999999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0.00396</v>
      </c>
      <c r="R187" s="196">
        <f>Q187*H187</f>
        <v>0.78195347999999998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6701</v>
      </c>
    </row>
    <row r="188" s="2" customFormat="1" ht="24.15" customHeight="1">
      <c r="A188" s="34"/>
      <c r="B188" s="185"/>
      <c r="C188" s="186" t="s">
        <v>784</v>
      </c>
      <c r="D188" s="186" t="s">
        <v>319</v>
      </c>
      <c r="E188" s="187" t="s">
        <v>4278</v>
      </c>
      <c r="F188" s="188" t="s">
        <v>4279</v>
      </c>
      <c r="G188" s="189" t="s">
        <v>375</v>
      </c>
      <c r="H188" s="190">
        <v>197.46299999999999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6702</v>
      </c>
    </row>
    <row r="189" s="2" customFormat="1" ht="16.5" customHeight="1">
      <c r="A189" s="34"/>
      <c r="B189" s="185"/>
      <c r="C189" s="186" t="s">
        <v>788</v>
      </c>
      <c r="D189" s="186" t="s">
        <v>319</v>
      </c>
      <c r="E189" s="187" t="s">
        <v>4281</v>
      </c>
      <c r="F189" s="188" t="s">
        <v>4282</v>
      </c>
      <c r="G189" s="189" t="s">
        <v>356</v>
      </c>
      <c r="H189" s="190">
        <v>2.8559999999999999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1.01555</v>
      </c>
      <c r="R189" s="196">
        <f>Q189*H189</f>
        <v>2.9004108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6703</v>
      </c>
    </row>
    <row r="190" s="2" customFormat="1" ht="33" customHeight="1">
      <c r="A190" s="34"/>
      <c r="B190" s="185"/>
      <c r="C190" s="186" t="s">
        <v>792</v>
      </c>
      <c r="D190" s="186" t="s">
        <v>319</v>
      </c>
      <c r="E190" s="187" t="s">
        <v>2955</v>
      </c>
      <c r="F190" s="188" t="s">
        <v>2956</v>
      </c>
      <c r="G190" s="189" t="s">
        <v>375</v>
      </c>
      <c r="H190" s="190">
        <v>14.265000000000001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0.11114</v>
      </c>
      <c r="R190" s="196">
        <f>Q190*H190</f>
        <v>1.5854121000000001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6704</v>
      </c>
    </row>
    <row r="191" s="2" customFormat="1" ht="24.15" customHeight="1">
      <c r="A191" s="34"/>
      <c r="B191" s="185"/>
      <c r="C191" s="186" t="s">
        <v>796</v>
      </c>
      <c r="D191" s="186" t="s">
        <v>319</v>
      </c>
      <c r="E191" s="187" t="s">
        <v>5342</v>
      </c>
      <c r="F191" s="188" t="s">
        <v>5343</v>
      </c>
      <c r="G191" s="189" t="s">
        <v>452</v>
      </c>
      <c r="H191" s="190">
        <v>11.44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0.00025999999999999998</v>
      </c>
      <c r="R191" s="196">
        <f>Q191*H191</f>
        <v>0.0029743999999999994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6705</v>
      </c>
    </row>
    <row r="192" s="2" customFormat="1" ht="24.15" customHeight="1">
      <c r="A192" s="34"/>
      <c r="B192" s="185"/>
      <c r="C192" s="186" t="s">
        <v>800</v>
      </c>
      <c r="D192" s="186" t="s">
        <v>319</v>
      </c>
      <c r="E192" s="187" t="s">
        <v>6002</v>
      </c>
      <c r="F192" s="188" t="s">
        <v>6003</v>
      </c>
      <c r="G192" s="189" t="s">
        <v>452</v>
      </c>
      <c r="H192" s="190">
        <v>2.8999999999999999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0.00010000000000000001</v>
      </c>
      <c r="R192" s="196">
        <f>Q192*H192</f>
        <v>0.00029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6706</v>
      </c>
    </row>
    <row r="193" s="2" customFormat="1" ht="24.15" customHeight="1">
      <c r="A193" s="34"/>
      <c r="B193" s="185"/>
      <c r="C193" s="186" t="s">
        <v>804</v>
      </c>
      <c r="D193" s="186" t="s">
        <v>319</v>
      </c>
      <c r="E193" s="187" t="s">
        <v>5345</v>
      </c>
      <c r="F193" s="188" t="s">
        <v>5346</v>
      </c>
      <c r="G193" s="189" t="s">
        <v>452</v>
      </c>
      <c r="H193" s="190">
        <v>5.2400000000000002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0.00014999999999999999</v>
      </c>
      <c r="R193" s="196">
        <f>Q193*H193</f>
        <v>0.00078599999999999991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6707</v>
      </c>
    </row>
    <row r="194" s="2" customFormat="1" ht="33" customHeight="1">
      <c r="A194" s="34"/>
      <c r="B194" s="185"/>
      <c r="C194" s="186" t="s">
        <v>808</v>
      </c>
      <c r="D194" s="186" t="s">
        <v>319</v>
      </c>
      <c r="E194" s="187" t="s">
        <v>4287</v>
      </c>
      <c r="F194" s="188" t="s">
        <v>4288</v>
      </c>
      <c r="G194" s="189" t="s">
        <v>322</v>
      </c>
      <c r="H194" s="190">
        <v>2.048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2.3369599999999999</v>
      </c>
      <c r="R194" s="196">
        <f>Q194*H194</f>
        <v>4.7860940799999998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6708</v>
      </c>
    </row>
    <row r="195" s="2" customFormat="1" ht="24.15" customHeight="1">
      <c r="A195" s="34"/>
      <c r="B195" s="185"/>
      <c r="C195" s="186" t="s">
        <v>812</v>
      </c>
      <c r="D195" s="186" t="s">
        <v>319</v>
      </c>
      <c r="E195" s="187" t="s">
        <v>4290</v>
      </c>
      <c r="F195" s="188" t="s">
        <v>4291</v>
      </c>
      <c r="G195" s="189" t="s">
        <v>375</v>
      </c>
      <c r="H195" s="190">
        <v>20.803000000000001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0.0044999999999999997</v>
      </c>
      <c r="R195" s="196">
        <f>Q195*H195</f>
        <v>0.093613500000000002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6709</v>
      </c>
    </row>
    <row r="196" s="2" customFormat="1" ht="24.15" customHeight="1">
      <c r="A196" s="34"/>
      <c r="B196" s="185"/>
      <c r="C196" s="186" t="s">
        <v>816</v>
      </c>
      <c r="D196" s="186" t="s">
        <v>319</v>
      </c>
      <c r="E196" s="187" t="s">
        <v>4293</v>
      </c>
      <c r="F196" s="188" t="s">
        <v>4294</v>
      </c>
      <c r="G196" s="189" t="s">
        <v>375</v>
      </c>
      <c r="H196" s="190">
        <v>20.803000000000001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6710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259</v>
      </c>
      <c r="F197" s="183" t="s">
        <v>2713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SUM(P198:P204)</f>
        <v>0</v>
      </c>
      <c r="Q197" s="178"/>
      <c r="R197" s="179">
        <f>SUM(R198:R204)</f>
        <v>31.892471459999996</v>
      </c>
      <c r="S197" s="178"/>
      <c r="T197" s="180">
        <f>SUM(T198:T204)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82</v>
      </c>
      <c r="AT197" s="181" t="s">
        <v>74</v>
      </c>
      <c r="AU197" s="181" t="s">
        <v>82</v>
      </c>
      <c r="AY197" s="173" t="s">
        <v>317</v>
      </c>
      <c r="BK197" s="182">
        <f>SUM(BK198:BK204)</f>
        <v>0</v>
      </c>
    </row>
    <row r="198" s="2" customFormat="1" ht="24.15" customHeight="1">
      <c r="A198" s="34"/>
      <c r="B198" s="185"/>
      <c r="C198" s="186" t="s">
        <v>820</v>
      </c>
      <c r="D198" s="186" t="s">
        <v>319</v>
      </c>
      <c r="E198" s="187" t="s">
        <v>4296</v>
      </c>
      <c r="F198" s="188" t="s">
        <v>4297</v>
      </c>
      <c r="G198" s="189" t="s">
        <v>322</v>
      </c>
      <c r="H198" s="190">
        <v>12.852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2.3141699999999998</v>
      </c>
      <c r="R198" s="196">
        <f>Q198*H198</f>
        <v>29.741712839999998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6711</v>
      </c>
    </row>
    <row r="199" s="2" customFormat="1" ht="24.15" customHeight="1">
      <c r="A199" s="34"/>
      <c r="B199" s="185"/>
      <c r="C199" s="186" t="s">
        <v>824</v>
      </c>
      <c r="D199" s="186" t="s">
        <v>319</v>
      </c>
      <c r="E199" s="187" t="s">
        <v>4299</v>
      </c>
      <c r="F199" s="188" t="s">
        <v>4300</v>
      </c>
      <c r="G199" s="189" t="s">
        <v>375</v>
      </c>
      <c r="H199" s="190">
        <v>6.9450000000000003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6712</v>
      </c>
    </row>
    <row r="200" s="2" customFormat="1" ht="16.5" customHeight="1">
      <c r="A200" s="34"/>
      <c r="B200" s="185"/>
      <c r="C200" s="186" t="s">
        <v>828</v>
      </c>
      <c r="D200" s="186" t="s">
        <v>319</v>
      </c>
      <c r="E200" s="187" t="s">
        <v>4302</v>
      </c>
      <c r="F200" s="188" t="s">
        <v>4303</v>
      </c>
      <c r="G200" s="189" t="s">
        <v>375</v>
      </c>
      <c r="H200" s="190">
        <v>63.630000000000003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0.0018600000000000001</v>
      </c>
      <c r="R200" s="196">
        <f>Q200*H200</f>
        <v>0.11835180000000001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6713</v>
      </c>
    </row>
    <row r="201" s="2" customFormat="1" ht="16.5" customHeight="1">
      <c r="A201" s="34"/>
      <c r="B201" s="185"/>
      <c r="C201" s="186" t="s">
        <v>832</v>
      </c>
      <c r="D201" s="186" t="s">
        <v>319</v>
      </c>
      <c r="E201" s="187" t="s">
        <v>4305</v>
      </c>
      <c r="F201" s="188" t="s">
        <v>4306</v>
      </c>
      <c r="G201" s="189" t="s">
        <v>375</v>
      </c>
      <c r="H201" s="190">
        <v>63.630000000000003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6714</v>
      </c>
    </row>
    <row r="202" s="2" customFormat="1" ht="24.15" customHeight="1">
      <c r="A202" s="34"/>
      <c r="B202" s="185"/>
      <c r="C202" s="186" t="s">
        <v>836</v>
      </c>
      <c r="D202" s="186" t="s">
        <v>319</v>
      </c>
      <c r="E202" s="187" t="s">
        <v>4308</v>
      </c>
      <c r="F202" s="188" t="s">
        <v>4309</v>
      </c>
      <c r="G202" s="189" t="s">
        <v>375</v>
      </c>
      <c r="H202" s="190">
        <v>53.549999999999997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0.0053299999999999997</v>
      </c>
      <c r="R202" s="196">
        <f>Q202*H202</f>
        <v>0.28542149999999999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6715</v>
      </c>
    </row>
    <row r="203" s="2" customFormat="1" ht="24.15" customHeight="1">
      <c r="A203" s="34"/>
      <c r="B203" s="185"/>
      <c r="C203" s="186" t="s">
        <v>840</v>
      </c>
      <c r="D203" s="186" t="s">
        <v>319</v>
      </c>
      <c r="E203" s="187" t="s">
        <v>4311</v>
      </c>
      <c r="F203" s="188" t="s">
        <v>4312</v>
      </c>
      <c r="G203" s="189" t="s">
        <v>375</v>
      </c>
      <c r="H203" s="190">
        <v>53.549999999999997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6716</v>
      </c>
    </row>
    <row r="204" s="2" customFormat="1" ht="37.8" customHeight="1">
      <c r="A204" s="34"/>
      <c r="B204" s="185"/>
      <c r="C204" s="186" t="s">
        <v>844</v>
      </c>
      <c r="D204" s="186" t="s">
        <v>319</v>
      </c>
      <c r="E204" s="187" t="s">
        <v>4314</v>
      </c>
      <c r="F204" s="188" t="s">
        <v>4315</v>
      </c>
      <c r="G204" s="189" t="s">
        <v>356</v>
      </c>
      <c r="H204" s="190">
        <v>1.7190000000000001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1.0162800000000001</v>
      </c>
      <c r="R204" s="196">
        <f>Q204*H204</f>
        <v>1.7469853200000003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6717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262</v>
      </c>
      <c r="F205" s="183" t="s">
        <v>2717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P206</f>
        <v>0</v>
      </c>
      <c r="Q205" s="178"/>
      <c r="R205" s="179">
        <f>R206</f>
        <v>5.6774849999999999</v>
      </c>
      <c r="S205" s="178"/>
      <c r="T205" s="180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82</v>
      </c>
      <c r="AT205" s="181" t="s">
        <v>74</v>
      </c>
      <c r="AU205" s="181" t="s">
        <v>82</v>
      </c>
      <c r="AY205" s="173" t="s">
        <v>317</v>
      </c>
      <c r="BK205" s="182">
        <f>BK206</f>
        <v>0</v>
      </c>
    </row>
    <row r="206" s="2" customFormat="1" ht="24.15" customHeight="1">
      <c r="A206" s="34"/>
      <c r="B206" s="185"/>
      <c r="C206" s="186" t="s">
        <v>848</v>
      </c>
      <c r="D206" s="186" t="s">
        <v>319</v>
      </c>
      <c r="E206" s="187" t="s">
        <v>4317</v>
      </c>
      <c r="F206" s="188" t="s">
        <v>4318</v>
      </c>
      <c r="G206" s="189" t="s">
        <v>375</v>
      </c>
      <c r="H206" s="190">
        <v>16.5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0.34409000000000001</v>
      </c>
      <c r="R206" s="196">
        <f>Q206*H206</f>
        <v>5.6774849999999999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6718</v>
      </c>
    </row>
    <row r="207" s="12" customFormat="1" ht="22.8" customHeight="1">
      <c r="A207" s="12"/>
      <c r="B207" s="172"/>
      <c r="C207" s="12"/>
      <c r="D207" s="173" t="s">
        <v>74</v>
      </c>
      <c r="E207" s="183" t="s">
        <v>265</v>
      </c>
      <c r="F207" s="183" t="s">
        <v>2795</v>
      </c>
      <c r="G207" s="12"/>
      <c r="H207" s="12"/>
      <c r="I207" s="175"/>
      <c r="J207" s="184">
        <f>BK207</f>
        <v>0</v>
      </c>
      <c r="K207" s="12"/>
      <c r="L207" s="172"/>
      <c r="M207" s="177"/>
      <c r="N207" s="178"/>
      <c r="O207" s="178"/>
      <c r="P207" s="179">
        <f>SUM(P208:P237)</f>
        <v>0</v>
      </c>
      <c r="Q207" s="178"/>
      <c r="R207" s="179">
        <f>SUM(R208:R237)</f>
        <v>11.60445212</v>
      </c>
      <c r="S207" s="178"/>
      <c r="T207" s="180">
        <f>SUM(T208:T237)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3" t="s">
        <v>82</v>
      </c>
      <c r="AT207" s="181" t="s">
        <v>74</v>
      </c>
      <c r="AU207" s="181" t="s">
        <v>82</v>
      </c>
      <c r="AY207" s="173" t="s">
        <v>317</v>
      </c>
      <c r="BK207" s="182">
        <f>SUM(BK208:BK237)</f>
        <v>0</v>
      </c>
    </row>
    <row r="208" s="2" customFormat="1" ht="24.15" customHeight="1">
      <c r="A208" s="34"/>
      <c r="B208" s="185"/>
      <c r="C208" s="186" t="s">
        <v>852</v>
      </c>
      <c r="D208" s="186" t="s">
        <v>319</v>
      </c>
      <c r="E208" s="187" t="s">
        <v>1716</v>
      </c>
      <c r="F208" s="188" t="s">
        <v>2980</v>
      </c>
      <c r="G208" s="189" t="s">
        <v>375</v>
      </c>
      <c r="H208" s="190">
        <v>6.2999999999999998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0.00020471000000000001</v>
      </c>
      <c r="R208" s="196">
        <f>Q208*H208</f>
        <v>0.0012896730000000001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6719</v>
      </c>
    </row>
    <row r="209" s="2" customFormat="1" ht="24.15" customHeight="1">
      <c r="A209" s="34"/>
      <c r="B209" s="185"/>
      <c r="C209" s="186" t="s">
        <v>858</v>
      </c>
      <c r="D209" s="186" t="s">
        <v>319</v>
      </c>
      <c r="E209" s="187" t="s">
        <v>4321</v>
      </c>
      <c r="F209" s="188" t="s">
        <v>4322</v>
      </c>
      <c r="G209" s="189" t="s">
        <v>375</v>
      </c>
      <c r="H209" s="190">
        <v>39.689999999999998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0.00042999999999999999</v>
      </c>
      <c r="R209" s="196">
        <f>Q209*H209</f>
        <v>0.017066699999999997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6720</v>
      </c>
    </row>
    <row r="210" s="2" customFormat="1" ht="24.15" customHeight="1">
      <c r="A210" s="34"/>
      <c r="B210" s="185"/>
      <c r="C210" s="186" t="s">
        <v>862</v>
      </c>
      <c r="D210" s="186" t="s">
        <v>319</v>
      </c>
      <c r="E210" s="187" t="s">
        <v>5360</v>
      </c>
      <c r="F210" s="188" t="s">
        <v>5361</v>
      </c>
      <c r="G210" s="189" t="s">
        <v>375</v>
      </c>
      <c r="H210" s="190">
        <v>39.689999999999998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0.01375</v>
      </c>
      <c r="R210" s="196">
        <f>Q210*H210</f>
        <v>0.54573749999999999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6721</v>
      </c>
    </row>
    <row r="211" s="2" customFormat="1" ht="24.15" customHeight="1">
      <c r="A211" s="34"/>
      <c r="B211" s="185"/>
      <c r="C211" s="186" t="s">
        <v>866</v>
      </c>
      <c r="D211" s="186" t="s">
        <v>319</v>
      </c>
      <c r="E211" s="187" t="s">
        <v>4324</v>
      </c>
      <c r="F211" s="188" t="s">
        <v>4325</v>
      </c>
      <c r="G211" s="189" t="s">
        <v>375</v>
      </c>
      <c r="H211" s="190">
        <v>135.18199999999999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0.00040000000000000002</v>
      </c>
      <c r="R211" s="196">
        <f>Q211*H211</f>
        <v>0.054072799999999997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6722</v>
      </c>
    </row>
    <row r="212" s="2" customFormat="1" ht="24.15" customHeight="1">
      <c r="A212" s="34"/>
      <c r="B212" s="185"/>
      <c r="C212" s="186" t="s">
        <v>870</v>
      </c>
      <c r="D212" s="186" t="s">
        <v>319</v>
      </c>
      <c r="E212" s="187" t="s">
        <v>5363</v>
      </c>
      <c r="F212" s="188" t="s">
        <v>5364</v>
      </c>
      <c r="G212" s="189" t="s">
        <v>375</v>
      </c>
      <c r="H212" s="190">
        <v>33.860999999999997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0.01575</v>
      </c>
      <c r="R212" s="196">
        <f>Q212*H212</f>
        <v>0.53331074999999994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6723</v>
      </c>
    </row>
    <row r="213" s="2" customFormat="1" ht="24.15" customHeight="1">
      <c r="A213" s="34"/>
      <c r="B213" s="185"/>
      <c r="C213" s="186" t="s">
        <v>874</v>
      </c>
      <c r="D213" s="186" t="s">
        <v>319</v>
      </c>
      <c r="E213" s="187" t="s">
        <v>2988</v>
      </c>
      <c r="F213" s="188" t="s">
        <v>2989</v>
      </c>
      <c r="G213" s="189" t="s">
        <v>375</v>
      </c>
      <c r="H213" s="190">
        <v>40.496000000000002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0.013129999999999999</v>
      </c>
      <c r="R213" s="196">
        <f>Q213*H213</f>
        <v>0.53171248000000004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6724</v>
      </c>
    </row>
    <row r="214" s="2" customFormat="1" ht="24.15" customHeight="1">
      <c r="A214" s="34"/>
      <c r="B214" s="185"/>
      <c r="C214" s="186" t="s">
        <v>876</v>
      </c>
      <c r="D214" s="186" t="s">
        <v>319</v>
      </c>
      <c r="E214" s="187" t="s">
        <v>4328</v>
      </c>
      <c r="F214" s="188" t="s">
        <v>4329</v>
      </c>
      <c r="G214" s="189" t="s">
        <v>375</v>
      </c>
      <c r="H214" s="190">
        <v>40.496000000000002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0.0017639999999999999</v>
      </c>
      <c r="R214" s="196">
        <f>Q214*H214</f>
        <v>0.071434944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6725</v>
      </c>
    </row>
    <row r="215" s="2" customFormat="1" ht="24.15" customHeight="1">
      <c r="A215" s="34"/>
      <c r="B215" s="185"/>
      <c r="C215" s="186" t="s">
        <v>881</v>
      </c>
      <c r="D215" s="186" t="s">
        <v>319</v>
      </c>
      <c r="E215" s="187" t="s">
        <v>5368</v>
      </c>
      <c r="F215" s="188" t="s">
        <v>5369</v>
      </c>
      <c r="G215" s="189" t="s">
        <v>375</v>
      </c>
      <c r="H215" s="190">
        <v>54.387999999999998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0.0051500000000000001</v>
      </c>
      <c r="R215" s="196">
        <f>Q215*H215</f>
        <v>0.28009820000000002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6726</v>
      </c>
    </row>
    <row r="216" s="2" customFormat="1" ht="16.5" customHeight="1">
      <c r="A216" s="34"/>
      <c r="B216" s="185"/>
      <c r="C216" s="186" t="s">
        <v>885</v>
      </c>
      <c r="D216" s="186" t="s">
        <v>319</v>
      </c>
      <c r="E216" s="187" t="s">
        <v>4331</v>
      </c>
      <c r="F216" s="188" t="s">
        <v>4332</v>
      </c>
      <c r="G216" s="189" t="s">
        <v>375</v>
      </c>
      <c r="H216" s="190">
        <v>40.496000000000002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6727</v>
      </c>
    </row>
    <row r="217" s="2" customFormat="1" ht="37.8" customHeight="1">
      <c r="A217" s="34"/>
      <c r="B217" s="185"/>
      <c r="C217" s="186" t="s">
        <v>891</v>
      </c>
      <c r="D217" s="186" t="s">
        <v>319</v>
      </c>
      <c r="E217" s="187" t="s">
        <v>4334</v>
      </c>
      <c r="F217" s="188" t="s">
        <v>2998</v>
      </c>
      <c r="G217" s="189" t="s">
        <v>375</v>
      </c>
      <c r="H217" s="190">
        <v>6.2999999999999998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0.00020571000000000001</v>
      </c>
      <c r="R217" s="196">
        <f>Q217*H217</f>
        <v>0.001295973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6728</v>
      </c>
    </row>
    <row r="218" s="2" customFormat="1" ht="24.15" customHeight="1">
      <c r="A218" s="34"/>
      <c r="B218" s="185"/>
      <c r="C218" s="186" t="s">
        <v>1236</v>
      </c>
      <c r="D218" s="186" t="s">
        <v>319</v>
      </c>
      <c r="E218" s="187" t="s">
        <v>3000</v>
      </c>
      <c r="F218" s="188" t="s">
        <v>3001</v>
      </c>
      <c r="G218" s="189" t="s">
        <v>375</v>
      </c>
      <c r="H218" s="190">
        <v>57.552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0.00040000000000000002</v>
      </c>
      <c r="R218" s="196">
        <f>Q218*H218</f>
        <v>0.023020800000000001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6729</v>
      </c>
    </row>
    <row r="219" s="2" customFormat="1" ht="24.15" customHeight="1">
      <c r="A219" s="34"/>
      <c r="B219" s="185"/>
      <c r="C219" s="186" t="s">
        <v>1240</v>
      </c>
      <c r="D219" s="186" t="s">
        <v>319</v>
      </c>
      <c r="E219" s="187" t="s">
        <v>4346</v>
      </c>
      <c r="F219" s="188" t="s">
        <v>4347</v>
      </c>
      <c r="G219" s="189" t="s">
        <v>375</v>
      </c>
      <c r="H219" s="190">
        <v>57.552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0.0053</v>
      </c>
      <c r="R219" s="196">
        <f>Q219*H219</f>
        <v>0.30502560000000001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6730</v>
      </c>
    </row>
    <row r="220" s="2" customFormat="1" ht="33" customHeight="1">
      <c r="A220" s="34"/>
      <c r="B220" s="185"/>
      <c r="C220" s="186" t="s">
        <v>1244</v>
      </c>
      <c r="D220" s="186" t="s">
        <v>319</v>
      </c>
      <c r="E220" s="187" t="s">
        <v>4355</v>
      </c>
      <c r="F220" s="188" t="s">
        <v>4356</v>
      </c>
      <c r="G220" s="189" t="s">
        <v>375</v>
      </c>
      <c r="H220" s="190">
        <v>4.2619999999999996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0.01469</v>
      </c>
      <c r="R220" s="196">
        <f>Q220*H220</f>
        <v>0.062608779999999989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6731</v>
      </c>
    </row>
    <row r="221" s="2" customFormat="1" ht="24.15" customHeight="1">
      <c r="A221" s="34"/>
      <c r="B221" s="185"/>
      <c r="C221" s="186" t="s">
        <v>453</v>
      </c>
      <c r="D221" s="186" t="s">
        <v>319</v>
      </c>
      <c r="E221" s="187" t="s">
        <v>4358</v>
      </c>
      <c r="F221" s="188" t="s">
        <v>4359</v>
      </c>
      <c r="G221" s="189" t="s">
        <v>375</v>
      </c>
      <c r="H221" s="190">
        <v>2.625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0.020809999999999999</v>
      </c>
      <c r="R221" s="196">
        <f>Q221*H221</f>
        <v>0.054626249999999994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6732</v>
      </c>
    </row>
    <row r="222" s="2" customFormat="1" ht="24.15" customHeight="1">
      <c r="A222" s="34"/>
      <c r="B222" s="185"/>
      <c r="C222" s="186" t="s">
        <v>1251</v>
      </c>
      <c r="D222" s="186" t="s">
        <v>319</v>
      </c>
      <c r="E222" s="187" t="s">
        <v>4361</v>
      </c>
      <c r="F222" s="188" t="s">
        <v>4362</v>
      </c>
      <c r="G222" s="189" t="s">
        <v>375</v>
      </c>
      <c r="H222" s="190">
        <v>1.5629999999999999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0.02759</v>
      </c>
      <c r="R222" s="196">
        <f>Q222*H222</f>
        <v>0.043123169999999995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6733</v>
      </c>
    </row>
    <row r="223" s="2" customFormat="1" ht="24.15" customHeight="1">
      <c r="A223" s="34"/>
      <c r="B223" s="185"/>
      <c r="C223" s="186" t="s">
        <v>1255</v>
      </c>
      <c r="D223" s="186" t="s">
        <v>319</v>
      </c>
      <c r="E223" s="187" t="s">
        <v>4364</v>
      </c>
      <c r="F223" s="188" t="s">
        <v>4365</v>
      </c>
      <c r="G223" s="189" t="s">
        <v>375</v>
      </c>
      <c r="H223" s="190">
        <v>45.990000000000002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0.033689999999999998</v>
      </c>
      <c r="R223" s="196">
        <f>Q223*H223</f>
        <v>1.5494030999999999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6734</v>
      </c>
    </row>
    <row r="224" s="2" customFormat="1" ht="24.15" customHeight="1">
      <c r="A224" s="34"/>
      <c r="B224" s="185"/>
      <c r="C224" s="186" t="s">
        <v>1259</v>
      </c>
      <c r="D224" s="186" t="s">
        <v>319</v>
      </c>
      <c r="E224" s="187" t="s">
        <v>4367</v>
      </c>
      <c r="F224" s="188" t="s">
        <v>4368</v>
      </c>
      <c r="G224" s="189" t="s">
        <v>375</v>
      </c>
      <c r="H224" s="190">
        <v>3.1120000000000001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0.018689999999999998</v>
      </c>
      <c r="R224" s="196">
        <f>Q224*H224</f>
        <v>0.058163279999999998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6735</v>
      </c>
    </row>
    <row r="225" s="2" customFormat="1" ht="24.15" customHeight="1">
      <c r="A225" s="34"/>
      <c r="B225" s="185"/>
      <c r="C225" s="186" t="s">
        <v>1263</v>
      </c>
      <c r="D225" s="186" t="s">
        <v>319</v>
      </c>
      <c r="E225" s="187" t="s">
        <v>4367</v>
      </c>
      <c r="F225" s="188" t="s">
        <v>4368</v>
      </c>
      <c r="G225" s="189" t="s">
        <v>375</v>
      </c>
      <c r="H225" s="190">
        <v>4.6310000000000002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0.018689999999999998</v>
      </c>
      <c r="R225" s="196">
        <f>Q225*H225</f>
        <v>0.086553389999999994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6736</v>
      </c>
    </row>
    <row r="226" s="2" customFormat="1" ht="16.5" customHeight="1">
      <c r="A226" s="34"/>
      <c r="B226" s="185"/>
      <c r="C226" s="186" t="s">
        <v>1265</v>
      </c>
      <c r="D226" s="186" t="s">
        <v>319</v>
      </c>
      <c r="E226" s="187" t="s">
        <v>4370</v>
      </c>
      <c r="F226" s="188" t="s">
        <v>4371</v>
      </c>
      <c r="G226" s="189" t="s">
        <v>4252</v>
      </c>
      <c r="H226" s="190">
        <v>1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259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6737</v>
      </c>
    </row>
    <row r="227" s="2" customFormat="1" ht="16.5" customHeight="1">
      <c r="A227" s="34"/>
      <c r="B227" s="185"/>
      <c r="C227" s="186" t="s">
        <v>1269</v>
      </c>
      <c r="D227" s="186" t="s">
        <v>319</v>
      </c>
      <c r="E227" s="187" t="s">
        <v>4373</v>
      </c>
      <c r="F227" s="188" t="s">
        <v>4374</v>
      </c>
      <c r="G227" s="189" t="s">
        <v>1</v>
      </c>
      <c r="H227" s="190">
        <v>175.66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6738</v>
      </c>
    </row>
    <row r="228" s="2" customFormat="1" ht="24.15" customHeight="1">
      <c r="A228" s="34"/>
      <c r="B228" s="185"/>
      <c r="C228" s="186" t="s">
        <v>1274</v>
      </c>
      <c r="D228" s="186" t="s">
        <v>319</v>
      </c>
      <c r="E228" s="187" t="s">
        <v>4376</v>
      </c>
      <c r="F228" s="188" t="s">
        <v>4377</v>
      </c>
      <c r="G228" s="189" t="s">
        <v>322</v>
      </c>
      <c r="H228" s="190">
        <v>2.9769999999999999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2.2654899999999998</v>
      </c>
      <c r="R228" s="196">
        <f>Q228*H228</f>
        <v>6.744363729999999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6739</v>
      </c>
    </row>
    <row r="229" s="2" customFormat="1" ht="37.8" customHeight="1">
      <c r="A229" s="34"/>
      <c r="B229" s="185"/>
      <c r="C229" s="186" t="s">
        <v>1278</v>
      </c>
      <c r="D229" s="186" t="s">
        <v>319</v>
      </c>
      <c r="E229" s="187" t="s">
        <v>4379</v>
      </c>
      <c r="F229" s="188" t="s">
        <v>4380</v>
      </c>
      <c r="G229" s="189" t="s">
        <v>322</v>
      </c>
      <c r="H229" s="190">
        <v>0.184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1.837</v>
      </c>
      <c r="R229" s="196">
        <f>Q229*H229</f>
        <v>0.33800799999999998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259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6740</v>
      </c>
    </row>
    <row r="230" s="2" customFormat="1" ht="16.5" customHeight="1">
      <c r="A230" s="34"/>
      <c r="B230" s="185"/>
      <c r="C230" s="186" t="s">
        <v>1282</v>
      </c>
      <c r="D230" s="186" t="s">
        <v>319</v>
      </c>
      <c r="E230" s="187" t="s">
        <v>3027</v>
      </c>
      <c r="F230" s="188" t="s">
        <v>3028</v>
      </c>
      <c r="G230" s="189" t="s">
        <v>452</v>
      </c>
      <c r="H230" s="190">
        <v>59.200000000000003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6741</v>
      </c>
    </row>
    <row r="231" s="2" customFormat="1" ht="24.15" customHeight="1">
      <c r="A231" s="34"/>
      <c r="B231" s="185"/>
      <c r="C231" s="200" t="s">
        <v>1286</v>
      </c>
      <c r="D231" s="200" t="s">
        <v>353</v>
      </c>
      <c r="E231" s="201" t="s">
        <v>4383</v>
      </c>
      <c r="F231" s="202" t="s">
        <v>4384</v>
      </c>
      <c r="G231" s="203" t="s">
        <v>4385</v>
      </c>
      <c r="H231" s="204">
        <v>1.1839999999999999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271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6742</v>
      </c>
    </row>
    <row r="232" s="2" customFormat="1">
      <c r="A232" s="34"/>
      <c r="B232" s="35"/>
      <c r="C232" s="34"/>
      <c r="D232" s="216" t="s">
        <v>484</v>
      </c>
      <c r="E232" s="34"/>
      <c r="F232" s="217" t="s">
        <v>4387</v>
      </c>
      <c r="G232" s="34"/>
      <c r="H232" s="34"/>
      <c r="I232" s="218"/>
      <c r="J232" s="34"/>
      <c r="K232" s="34"/>
      <c r="L232" s="35"/>
      <c r="M232" s="219"/>
      <c r="N232" s="220"/>
      <c r="O232" s="78"/>
      <c r="P232" s="78"/>
      <c r="Q232" s="78"/>
      <c r="R232" s="78"/>
      <c r="S232" s="78"/>
      <c r="T232" s="79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5" t="s">
        <v>484</v>
      </c>
      <c r="AU232" s="15" t="s">
        <v>87</v>
      </c>
    </row>
    <row r="233" s="2" customFormat="1" ht="24.15" customHeight="1">
      <c r="A233" s="34"/>
      <c r="B233" s="185"/>
      <c r="C233" s="186" t="s">
        <v>1290</v>
      </c>
      <c r="D233" s="186" t="s">
        <v>319</v>
      </c>
      <c r="E233" s="187" t="s">
        <v>3033</v>
      </c>
      <c r="F233" s="188" t="s">
        <v>1726</v>
      </c>
      <c r="G233" s="189" t="s">
        <v>375</v>
      </c>
      <c r="H233" s="190">
        <v>39.689999999999998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259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6743</v>
      </c>
    </row>
    <row r="234" s="2" customFormat="1" ht="24.15" customHeight="1">
      <c r="A234" s="34"/>
      <c r="B234" s="185"/>
      <c r="C234" s="200" t="s">
        <v>1294</v>
      </c>
      <c r="D234" s="200" t="s">
        <v>353</v>
      </c>
      <c r="E234" s="201" t="s">
        <v>1709</v>
      </c>
      <c r="F234" s="202" t="s">
        <v>1710</v>
      </c>
      <c r="G234" s="203" t="s">
        <v>1711</v>
      </c>
      <c r="H234" s="204">
        <v>8.1760000000000002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0.001</v>
      </c>
      <c r="R234" s="196">
        <f>Q234*H234</f>
        <v>0.008176000000000001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271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6744</v>
      </c>
    </row>
    <row r="235" s="2" customFormat="1" ht="24.15" customHeight="1">
      <c r="A235" s="34"/>
      <c r="B235" s="185"/>
      <c r="C235" s="186" t="s">
        <v>1298</v>
      </c>
      <c r="D235" s="186" t="s">
        <v>319</v>
      </c>
      <c r="E235" s="187" t="s">
        <v>4390</v>
      </c>
      <c r="F235" s="188" t="s">
        <v>4391</v>
      </c>
      <c r="G235" s="189" t="s">
        <v>375</v>
      </c>
      <c r="H235" s="190">
        <v>39.689999999999998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0.0048999999999999998</v>
      </c>
      <c r="R235" s="196">
        <f>Q235*H235</f>
        <v>0.19448099999999999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6745</v>
      </c>
    </row>
    <row r="236" s="2" customFormat="1" ht="24.15" customHeight="1">
      <c r="A236" s="34"/>
      <c r="B236" s="185"/>
      <c r="C236" s="186" t="s">
        <v>1303</v>
      </c>
      <c r="D236" s="186" t="s">
        <v>319</v>
      </c>
      <c r="E236" s="187" t="s">
        <v>5387</v>
      </c>
      <c r="F236" s="188" t="s">
        <v>5388</v>
      </c>
      <c r="G236" s="189" t="s">
        <v>433</v>
      </c>
      <c r="H236" s="190">
        <v>2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0.039640000000000002</v>
      </c>
      <c r="R236" s="196">
        <f>Q236*H236</f>
        <v>0.079280000000000003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6746</v>
      </c>
    </row>
    <row r="237" s="2" customFormat="1" ht="21.75" customHeight="1">
      <c r="A237" s="34"/>
      <c r="B237" s="185"/>
      <c r="C237" s="200" t="s">
        <v>1307</v>
      </c>
      <c r="D237" s="200" t="s">
        <v>353</v>
      </c>
      <c r="E237" s="201" t="s">
        <v>3054</v>
      </c>
      <c r="F237" s="202" t="s">
        <v>5393</v>
      </c>
      <c r="G237" s="203" t="s">
        <v>433</v>
      </c>
      <c r="H237" s="204">
        <v>2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0.010800000000000001</v>
      </c>
      <c r="R237" s="196">
        <f>Q237*H237</f>
        <v>0.021600000000000001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529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6747</v>
      </c>
    </row>
    <row r="238" s="12" customFormat="1" ht="22.8" customHeight="1">
      <c r="A238" s="12"/>
      <c r="B238" s="172"/>
      <c r="C238" s="12"/>
      <c r="D238" s="173" t="s">
        <v>74</v>
      </c>
      <c r="E238" s="183" t="s">
        <v>274</v>
      </c>
      <c r="F238" s="183" t="s">
        <v>2736</v>
      </c>
      <c r="G238" s="12"/>
      <c r="H238" s="12"/>
      <c r="I238" s="175"/>
      <c r="J238" s="184">
        <f>BK238</f>
        <v>0</v>
      </c>
      <c r="K238" s="12"/>
      <c r="L238" s="172"/>
      <c r="M238" s="177"/>
      <c r="N238" s="178"/>
      <c r="O238" s="178"/>
      <c r="P238" s="179">
        <f>SUM(P239:P249)</f>
        <v>0</v>
      </c>
      <c r="Q238" s="178"/>
      <c r="R238" s="179">
        <f>SUM(R239:R249)</f>
        <v>12.201730060000001</v>
      </c>
      <c r="S238" s="178"/>
      <c r="T238" s="180">
        <f>SUM(T239:T249)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3" t="s">
        <v>82</v>
      </c>
      <c r="AT238" s="181" t="s">
        <v>74</v>
      </c>
      <c r="AU238" s="181" t="s">
        <v>82</v>
      </c>
      <c r="AY238" s="173" t="s">
        <v>317</v>
      </c>
      <c r="BK238" s="182">
        <f>SUM(BK239:BK249)</f>
        <v>0</v>
      </c>
    </row>
    <row r="239" s="2" customFormat="1" ht="37.8" customHeight="1">
      <c r="A239" s="34"/>
      <c r="B239" s="185"/>
      <c r="C239" s="186" t="s">
        <v>1312</v>
      </c>
      <c r="D239" s="186" t="s">
        <v>319</v>
      </c>
      <c r="E239" s="187" t="s">
        <v>4393</v>
      </c>
      <c r="F239" s="188" t="s">
        <v>4394</v>
      </c>
      <c r="G239" s="189" t="s">
        <v>452</v>
      </c>
      <c r="H239" s="190">
        <v>8.9399999999999995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0.098530000000000006</v>
      </c>
      <c r="R239" s="196">
        <f>Q239*H239</f>
        <v>0.88085820000000004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6748</v>
      </c>
    </row>
    <row r="240" s="2" customFormat="1" ht="21.75" customHeight="1">
      <c r="A240" s="34"/>
      <c r="B240" s="185"/>
      <c r="C240" s="200" t="s">
        <v>1316</v>
      </c>
      <c r="D240" s="200" t="s">
        <v>353</v>
      </c>
      <c r="E240" s="201" t="s">
        <v>3813</v>
      </c>
      <c r="F240" s="202" t="s">
        <v>3814</v>
      </c>
      <c r="G240" s="203" t="s">
        <v>433</v>
      </c>
      <c r="H240" s="204">
        <v>9.0289999999999999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0.0235</v>
      </c>
      <c r="R240" s="196">
        <f>Q240*H240</f>
        <v>0.2121815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271</v>
      </c>
      <c r="AT240" s="198" t="s">
        <v>353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6749</v>
      </c>
    </row>
    <row r="241" s="2" customFormat="1" ht="33" customHeight="1">
      <c r="A241" s="34"/>
      <c r="B241" s="185"/>
      <c r="C241" s="186" t="s">
        <v>1320</v>
      </c>
      <c r="D241" s="186" t="s">
        <v>319</v>
      </c>
      <c r="E241" s="187" t="s">
        <v>4397</v>
      </c>
      <c r="F241" s="188" t="s">
        <v>4398</v>
      </c>
      <c r="G241" s="189" t="s">
        <v>322</v>
      </c>
      <c r="H241" s="190">
        <v>0.17899999999999999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2.2151299999999998</v>
      </c>
      <c r="R241" s="196">
        <f>Q241*H241</f>
        <v>0.39650826999999994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259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6750</v>
      </c>
    </row>
    <row r="242" s="2" customFormat="1" ht="33" customHeight="1">
      <c r="A242" s="34"/>
      <c r="B242" s="185"/>
      <c r="C242" s="186" t="s">
        <v>1324</v>
      </c>
      <c r="D242" s="186" t="s">
        <v>319</v>
      </c>
      <c r="E242" s="187" t="s">
        <v>1245</v>
      </c>
      <c r="F242" s="188" t="s">
        <v>4424</v>
      </c>
      <c r="G242" s="189" t="s">
        <v>375</v>
      </c>
      <c r="H242" s="190">
        <v>140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0.025710469999999999</v>
      </c>
      <c r="R242" s="196">
        <f>Q242*H242</f>
        <v>3.5994657999999999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6751</v>
      </c>
    </row>
    <row r="243" s="2" customFormat="1" ht="44.25" customHeight="1">
      <c r="A243" s="34"/>
      <c r="B243" s="185"/>
      <c r="C243" s="186" t="s">
        <v>1328</v>
      </c>
      <c r="D243" s="186" t="s">
        <v>319</v>
      </c>
      <c r="E243" s="187" t="s">
        <v>1248</v>
      </c>
      <c r="F243" s="188" t="s">
        <v>4426</v>
      </c>
      <c r="G243" s="189" t="s">
        <v>375</v>
      </c>
      <c r="H243" s="190">
        <v>280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259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6752</v>
      </c>
    </row>
    <row r="244" s="2" customFormat="1" ht="33" customHeight="1">
      <c r="A244" s="34"/>
      <c r="B244" s="185"/>
      <c r="C244" s="186" t="s">
        <v>1330</v>
      </c>
      <c r="D244" s="186" t="s">
        <v>319</v>
      </c>
      <c r="E244" s="187" t="s">
        <v>1252</v>
      </c>
      <c r="F244" s="188" t="s">
        <v>4428</v>
      </c>
      <c r="G244" s="189" t="s">
        <v>375</v>
      </c>
      <c r="H244" s="190">
        <v>140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0.02571</v>
      </c>
      <c r="R244" s="196">
        <f>Q244*H244</f>
        <v>3.5994000000000002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259</v>
      </c>
      <c r="AT244" s="198" t="s">
        <v>319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6753</v>
      </c>
    </row>
    <row r="245" s="2" customFormat="1" ht="24.15" customHeight="1">
      <c r="A245" s="34"/>
      <c r="B245" s="185"/>
      <c r="C245" s="186" t="s">
        <v>1334</v>
      </c>
      <c r="D245" s="186" t="s">
        <v>319</v>
      </c>
      <c r="E245" s="187" t="s">
        <v>1744</v>
      </c>
      <c r="F245" s="188" t="s">
        <v>3079</v>
      </c>
      <c r="G245" s="189" t="s">
        <v>375</v>
      </c>
      <c r="H245" s="190">
        <v>83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0.042198630000000001</v>
      </c>
      <c r="R245" s="196">
        <f>Q245*H245</f>
        <v>3.5024862900000002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6754</v>
      </c>
    </row>
    <row r="246" s="2" customFormat="1" ht="16.5" customHeight="1">
      <c r="A246" s="34"/>
      <c r="B246" s="185"/>
      <c r="C246" s="186" t="s">
        <v>1336</v>
      </c>
      <c r="D246" s="186" t="s">
        <v>319</v>
      </c>
      <c r="E246" s="187" t="s">
        <v>772</v>
      </c>
      <c r="F246" s="188" t="s">
        <v>4431</v>
      </c>
      <c r="G246" s="189" t="s">
        <v>375</v>
      </c>
      <c r="H246" s="190">
        <v>37.799999999999997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4.8999999999999998E-05</v>
      </c>
      <c r="R246" s="196">
        <f>Q246*H246</f>
        <v>0.0018521999999999998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259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6755</v>
      </c>
    </row>
    <row r="247" s="2" customFormat="1" ht="16.5" customHeight="1">
      <c r="A247" s="34"/>
      <c r="B247" s="185"/>
      <c r="C247" s="186" t="s">
        <v>1340</v>
      </c>
      <c r="D247" s="186" t="s">
        <v>319</v>
      </c>
      <c r="E247" s="187" t="s">
        <v>4433</v>
      </c>
      <c r="F247" s="188" t="s">
        <v>4434</v>
      </c>
      <c r="G247" s="189" t="s">
        <v>452</v>
      </c>
      <c r="H247" s="190">
        <v>12.300000000000001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0.00040000000000000002</v>
      </c>
      <c r="R247" s="196">
        <f>Q247*H247</f>
        <v>0.0049200000000000008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6756</v>
      </c>
    </row>
    <row r="248" s="2" customFormat="1" ht="24.15" customHeight="1">
      <c r="A248" s="34"/>
      <c r="B248" s="185"/>
      <c r="C248" s="186" t="s">
        <v>1344</v>
      </c>
      <c r="D248" s="186" t="s">
        <v>319</v>
      </c>
      <c r="E248" s="187" t="s">
        <v>4436</v>
      </c>
      <c r="F248" s="188" t="s">
        <v>4437</v>
      </c>
      <c r="G248" s="189" t="s">
        <v>452</v>
      </c>
      <c r="H248" s="190">
        <v>13.800000000000001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0.00012999999999999999</v>
      </c>
      <c r="R248" s="196">
        <f>Q248*H248</f>
        <v>0.001794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259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259</v>
      </c>
      <c r="BM248" s="198" t="s">
        <v>6757</v>
      </c>
    </row>
    <row r="249" s="2" customFormat="1" ht="16.5" customHeight="1">
      <c r="A249" s="34"/>
      <c r="B249" s="185"/>
      <c r="C249" s="186" t="s">
        <v>1347</v>
      </c>
      <c r="D249" s="186" t="s">
        <v>319</v>
      </c>
      <c r="E249" s="187" t="s">
        <v>4439</v>
      </c>
      <c r="F249" s="188" t="s">
        <v>4440</v>
      </c>
      <c r="G249" s="189" t="s">
        <v>452</v>
      </c>
      <c r="H249" s="190">
        <v>9.8000000000000007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0.000231</v>
      </c>
      <c r="R249" s="196">
        <f>Q249*H249</f>
        <v>0.0022638000000000003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259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259</v>
      </c>
      <c r="BM249" s="198" t="s">
        <v>6758</v>
      </c>
    </row>
    <row r="250" s="12" customFormat="1" ht="22.8" customHeight="1">
      <c r="A250" s="12"/>
      <c r="B250" s="172"/>
      <c r="C250" s="12"/>
      <c r="D250" s="173" t="s">
        <v>74</v>
      </c>
      <c r="E250" s="183" t="s">
        <v>589</v>
      </c>
      <c r="F250" s="183" t="s">
        <v>2741</v>
      </c>
      <c r="G250" s="12"/>
      <c r="H250" s="12"/>
      <c r="I250" s="175"/>
      <c r="J250" s="184">
        <f>BK250</f>
        <v>0</v>
      </c>
      <c r="K250" s="12"/>
      <c r="L250" s="172"/>
      <c r="M250" s="177"/>
      <c r="N250" s="178"/>
      <c r="O250" s="178"/>
      <c r="P250" s="179">
        <f>P251</f>
        <v>0</v>
      </c>
      <c r="Q250" s="178"/>
      <c r="R250" s="179">
        <f>R251</f>
        <v>0</v>
      </c>
      <c r="S250" s="178"/>
      <c r="T250" s="180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3" t="s">
        <v>82</v>
      </c>
      <c r="AT250" s="181" t="s">
        <v>74</v>
      </c>
      <c r="AU250" s="181" t="s">
        <v>82</v>
      </c>
      <c r="AY250" s="173" t="s">
        <v>317</v>
      </c>
      <c r="BK250" s="182">
        <f>BK251</f>
        <v>0</v>
      </c>
    </row>
    <row r="251" s="2" customFormat="1" ht="24.15" customHeight="1">
      <c r="A251" s="34"/>
      <c r="B251" s="185"/>
      <c r="C251" s="186" t="s">
        <v>1349</v>
      </c>
      <c r="D251" s="186" t="s">
        <v>319</v>
      </c>
      <c r="E251" s="187" t="s">
        <v>4445</v>
      </c>
      <c r="F251" s="188" t="s">
        <v>4446</v>
      </c>
      <c r="G251" s="189" t="s">
        <v>356</v>
      </c>
      <c r="H251" s="190">
        <v>451.44200000000001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259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259</v>
      </c>
      <c r="BM251" s="198" t="s">
        <v>6759</v>
      </c>
    </row>
    <row r="252" s="12" customFormat="1" ht="25.92" customHeight="1">
      <c r="A252" s="12"/>
      <c r="B252" s="172"/>
      <c r="C252" s="12"/>
      <c r="D252" s="173" t="s">
        <v>74</v>
      </c>
      <c r="E252" s="174" t="s">
        <v>2372</v>
      </c>
      <c r="F252" s="174" t="s">
        <v>2373</v>
      </c>
      <c r="G252" s="12"/>
      <c r="H252" s="12"/>
      <c r="I252" s="175"/>
      <c r="J252" s="176">
        <f>BK252</f>
        <v>0</v>
      </c>
      <c r="K252" s="12"/>
      <c r="L252" s="172"/>
      <c r="M252" s="177"/>
      <c r="N252" s="178"/>
      <c r="O252" s="178"/>
      <c r="P252" s="179">
        <f>P253+P277+P305+P324+P328+P339+P343+P350+P353+P361+P364+P368+P372+P376+P383</f>
        <v>0</v>
      </c>
      <c r="Q252" s="178"/>
      <c r="R252" s="179">
        <f>R253+R277+R305+R324+R328+R339+R343+R350+R353+R361+R364+R368+R372+R376+R383</f>
        <v>12.497735035570001</v>
      </c>
      <c r="S252" s="178"/>
      <c r="T252" s="180">
        <f>T253+T277+T305+T324+T328+T339+T343+T350+T353+T361+T364+T368+T372+T376+T383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87</v>
      </c>
      <c r="AT252" s="181" t="s">
        <v>74</v>
      </c>
      <c r="AU252" s="181" t="s">
        <v>75</v>
      </c>
      <c r="AY252" s="173" t="s">
        <v>317</v>
      </c>
      <c r="BK252" s="182">
        <f>BK253+BK277+BK305+BK324+BK328+BK339+BK343+BK350+BK353+BK361+BK364+BK368+BK372+BK376+BK383</f>
        <v>0</v>
      </c>
    </row>
    <row r="253" s="12" customFormat="1" ht="22.8" customHeight="1">
      <c r="A253" s="12"/>
      <c r="B253" s="172"/>
      <c r="C253" s="12"/>
      <c r="D253" s="173" t="s">
        <v>74</v>
      </c>
      <c r="E253" s="183" t="s">
        <v>603</v>
      </c>
      <c r="F253" s="183" t="s">
        <v>2805</v>
      </c>
      <c r="G253" s="12"/>
      <c r="H253" s="12"/>
      <c r="I253" s="175"/>
      <c r="J253" s="184">
        <f>BK253</f>
        <v>0</v>
      </c>
      <c r="K253" s="12"/>
      <c r="L253" s="172"/>
      <c r="M253" s="177"/>
      <c r="N253" s="178"/>
      <c r="O253" s="178"/>
      <c r="P253" s="179">
        <f>SUM(P254:P276)</f>
        <v>0</v>
      </c>
      <c r="Q253" s="178"/>
      <c r="R253" s="179">
        <f>SUM(R254:R276)</f>
        <v>1.8554910199999994</v>
      </c>
      <c r="S253" s="178"/>
      <c r="T253" s="180">
        <f>SUM(T254:T276)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3" t="s">
        <v>87</v>
      </c>
      <c r="AT253" s="181" t="s">
        <v>74</v>
      </c>
      <c r="AU253" s="181" t="s">
        <v>82</v>
      </c>
      <c r="AY253" s="173" t="s">
        <v>317</v>
      </c>
      <c r="BK253" s="182">
        <f>SUM(BK254:BK276)</f>
        <v>0</v>
      </c>
    </row>
    <row r="254" s="2" customFormat="1" ht="24.15" customHeight="1">
      <c r="A254" s="34"/>
      <c r="B254" s="185"/>
      <c r="C254" s="186" t="s">
        <v>1353</v>
      </c>
      <c r="D254" s="186" t="s">
        <v>319</v>
      </c>
      <c r="E254" s="187" t="s">
        <v>3101</v>
      </c>
      <c r="F254" s="188" t="s">
        <v>3102</v>
      </c>
      <c r="G254" s="189" t="s">
        <v>375</v>
      </c>
      <c r="H254" s="190">
        <v>75.180000000000007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6760</v>
      </c>
    </row>
    <row r="255" s="2" customFormat="1" ht="16.5" customHeight="1">
      <c r="A255" s="34"/>
      <c r="B255" s="185"/>
      <c r="C255" s="200" t="s">
        <v>1357</v>
      </c>
      <c r="D255" s="200" t="s">
        <v>353</v>
      </c>
      <c r="E255" s="201" t="s">
        <v>3098</v>
      </c>
      <c r="F255" s="202" t="s">
        <v>3099</v>
      </c>
      <c r="G255" s="203" t="s">
        <v>356</v>
      </c>
      <c r="H255" s="204">
        <v>0.025999999999999999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1</v>
      </c>
      <c r="R255" s="196">
        <f>Q255*H255</f>
        <v>0.025999999999999999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529</v>
      </c>
      <c r="AT255" s="198" t="s">
        <v>353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6761</v>
      </c>
    </row>
    <row r="256" s="2" customFormat="1" ht="37.8" customHeight="1">
      <c r="A256" s="34"/>
      <c r="B256" s="185"/>
      <c r="C256" s="186" t="s">
        <v>1361</v>
      </c>
      <c r="D256" s="186" t="s">
        <v>319</v>
      </c>
      <c r="E256" s="187" t="s">
        <v>5412</v>
      </c>
      <c r="F256" s="188" t="s">
        <v>1758</v>
      </c>
      <c r="G256" s="189" t="s">
        <v>375</v>
      </c>
      <c r="H256" s="190">
        <v>39.689999999999998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0.0035000000000000001</v>
      </c>
      <c r="R256" s="196">
        <f>Q256*H256</f>
        <v>0.13891499999999998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6762</v>
      </c>
    </row>
    <row r="257" s="2" customFormat="1" ht="37.8" customHeight="1">
      <c r="A257" s="34"/>
      <c r="B257" s="185"/>
      <c r="C257" s="186" t="s">
        <v>1365</v>
      </c>
      <c r="D257" s="186" t="s">
        <v>319</v>
      </c>
      <c r="E257" s="187" t="s">
        <v>5414</v>
      </c>
      <c r="F257" s="188" t="s">
        <v>5415</v>
      </c>
      <c r="G257" s="189" t="s">
        <v>375</v>
      </c>
      <c r="H257" s="190">
        <v>17.609999999999999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0.0035000000000000001</v>
      </c>
      <c r="R257" s="196">
        <f>Q257*H257</f>
        <v>0.061635000000000002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6763</v>
      </c>
    </row>
    <row r="258" s="2" customFormat="1" ht="24.15" customHeight="1">
      <c r="A258" s="34"/>
      <c r="B258" s="185"/>
      <c r="C258" s="186" t="s">
        <v>1369</v>
      </c>
      <c r="D258" s="186" t="s">
        <v>319</v>
      </c>
      <c r="E258" s="187" t="s">
        <v>4450</v>
      </c>
      <c r="F258" s="188" t="s">
        <v>4451</v>
      </c>
      <c r="G258" s="189" t="s">
        <v>375</v>
      </c>
      <c r="H258" s="190">
        <v>239.232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6764</v>
      </c>
    </row>
    <row r="259" s="2" customFormat="1" ht="16.5" customHeight="1">
      <c r="A259" s="34"/>
      <c r="B259" s="185"/>
      <c r="C259" s="200" t="s">
        <v>1373</v>
      </c>
      <c r="D259" s="200" t="s">
        <v>353</v>
      </c>
      <c r="E259" s="201" t="s">
        <v>4453</v>
      </c>
      <c r="F259" s="202" t="s">
        <v>4454</v>
      </c>
      <c r="G259" s="203" t="s">
        <v>375</v>
      </c>
      <c r="H259" s="204">
        <v>287.07799999999997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0.00020000000000000001</v>
      </c>
      <c r="R259" s="196">
        <f>Q259*H259</f>
        <v>0.057415599999999997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6765</v>
      </c>
    </row>
    <row r="260" s="2" customFormat="1" ht="24.15" customHeight="1">
      <c r="A260" s="34"/>
      <c r="B260" s="185"/>
      <c r="C260" s="186" t="s">
        <v>1377</v>
      </c>
      <c r="D260" s="186" t="s">
        <v>319</v>
      </c>
      <c r="E260" s="187" t="s">
        <v>3121</v>
      </c>
      <c r="F260" s="188" t="s">
        <v>4456</v>
      </c>
      <c r="G260" s="189" t="s">
        <v>375</v>
      </c>
      <c r="H260" s="190">
        <v>75.180000000000007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0.00054000000000000001</v>
      </c>
      <c r="R260" s="196">
        <f>Q260*H260</f>
        <v>0.040597200000000007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6766</v>
      </c>
    </row>
    <row r="261" s="2" customFormat="1" ht="24.15" customHeight="1">
      <c r="A261" s="34"/>
      <c r="B261" s="185"/>
      <c r="C261" s="200" t="s">
        <v>589</v>
      </c>
      <c r="D261" s="200" t="s">
        <v>353</v>
      </c>
      <c r="E261" s="201" t="s">
        <v>4458</v>
      </c>
      <c r="F261" s="202" t="s">
        <v>4459</v>
      </c>
      <c r="G261" s="203" t="s">
        <v>375</v>
      </c>
      <c r="H261" s="204">
        <v>90.215999999999994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0.00513</v>
      </c>
      <c r="R261" s="196">
        <f>Q261*H261</f>
        <v>0.46280807999999996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6767</v>
      </c>
    </row>
    <row r="262" s="2" customFormat="1" ht="37.8" customHeight="1">
      <c r="A262" s="34"/>
      <c r="B262" s="185"/>
      <c r="C262" s="186" t="s">
        <v>1384</v>
      </c>
      <c r="D262" s="186" t="s">
        <v>319</v>
      </c>
      <c r="E262" s="187" t="s">
        <v>4461</v>
      </c>
      <c r="F262" s="188" t="s">
        <v>4462</v>
      </c>
      <c r="G262" s="189" t="s">
        <v>375</v>
      </c>
      <c r="H262" s="190">
        <v>87.150000000000006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3.0000000000000001E-05</v>
      </c>
      <c r="R262" s="196">
        <f>Q262*H262</f>
        <v>0.0026145000000000001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6768</v>
      </c>
    </row>
    <row r="263" s="2" customFormat="1" ht="33" customHeight="1">
      <c r="A263" s="34"/>
      <c r="B263" s="185"/>
      <c r="C263" s="200" t="s">
        <v>1386</v>
      </c>
      <c r="D263" s="200" t="s">
        <v>353</v>
      </c>
      <c r="E263" s="201" t="s">
        <v>4464</v>
      </c>
      <c r="F263" s="202" t="s">
        <v>4465</v>
      </c>
      <c r="G263" s="203" t="s">
        <v>375</v>
      </c>
      <c r="H263" s="204">
        <v>100.223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0.0026199999999999999</v>
      </c>
      <c r="R263" s="196">
        <f>Q263*H263</f>
        <v>0.26258426000000001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529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6769</v>
      </c>
    </row>
    <row r="264" s="2" customFormat="1" ht="33" customHeight="1">
      <c r="A264" s="34"/>
      <c r="B264" s="185"/>
      <c r="C264" s="186" t="s">
        <v>1392</v>
      </c>
      <c r="D264" s="186" t="s">
        <v>319</v>
      </c>
      <c r="E264" s="187" t="s">
        <v>4467</v>
      </c>
      <c r="F264" s="188" t="s">
        <v>4468</v>
      </c>
      <c r="G264" s="189" t="s">
        <v>375</v>
      </c>
      <c r="H264" s="190">
        <v>97.911000000000001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3.0000000000000001E-05</v>
      </c>
      <c r="R264" s="196">
        <f>Q264*H264</f>
        <v>0.0029373300000000001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6770</v>
      </c>
    </row>
    <row r="265" s="2" customFormat="1" ht="33" customHeight="1">
      <c r="A265" s="34"/>
      <c r="B265" s="185"/>
      <c r="C265" s="200" t="s">
        <v>1396</v>
      </c>
      <c r="D265" s="200" t="s">
        <v>353</v>
      </c>
      <c r="E265" s="201" t="s">
        <v>4464</v>
      </c>
      <c r="F265" s="202" t="s">
        <v>4465</v>
      </c>
      <c r="G265" s="203" t="s">
        <v>375</v>
      </c>
      <c r="H265" s="204">
        <v>117.493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0.0026199999999999999</v>
      </c>
      <c r="R265" s="196">
        <f>Q265*H265</f>
        <v>0.30783165999999995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6771</v>
      </c>
    </row>
    <row r="266" s="2" customFormat="1" ht="24.15" customHeight="1">
      <c r="A266" s="34"/>
      <c r="B266" s="185"/>
      <c r="C266" s="186" t="s">
        <v>1400</v>
      </c>
      <c r="D266" s="186" t="s">
        <v>319</v>
      </c>
      <c r="E266" s="187" t="s">
        <v>4471</v>
      </c>
      <c r="F266" s="188" t="s">
        <v>4472</v>
      </c>
      <c r="G266" s="189" t="s">
        <v>375</v>
      </c>
      <c r="H266" s="190">
        <v>82.697999999999993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0.00075000000000000002</v>
      </c>
      <c r="R266" s="196">
        <f>Q266*H266</f>
        <v>0.062023499999999995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6772</v>
      </c>
    </row>
    <row r="267" s="2" customFormat="1" ht="37.8" customHeight="1">
      <c r="A267" s="34"/>
      <c r="B267" s="185"/>
      <c r="C267" s="200" t="s">
        <v>1926</v>
      </c>
      <c r="D267" s="200" t="s">
        <v>353</v>
      </c>
      <c r="E267" s="201" t="s">
        <v>3108</v>
      </c>
      <c r="F267" s="202" t="s">
        <v>3109</v>
      </c>
      <c r="G267" s="203" t="s">
        <v>375</v>
      </c>
      <c r="H267" s="204">
        <v>99.238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0.002</v>
      </c>
      <c r="R267" s="196">
        <f>Q267*H267</f>
        <v>0.19847600000000001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6773</v>
      </c>
    </row>
    <row r="268" s="2" customFormat="1" ht="37.8" customHeight="1">
      <c r="A268" s="34"/>
      <c r="B268" s="185"/>
      <c r="C268" s="186" t="s">
        <v>1930</v>
      </c>
      <c r="D268" s="186" t="s">
        <v>319</v>
      </c>
      <c r="E268" s="187" t="s">
        <v>4475</v>
      </c>
      <c r="F268" s="188" t="s">
        <v>4476</v>
      </c>
      <c r="G268" s="189" t="s">
        <v>375</v>
      </c>
      <c r="H268" s="190">
        <v>174.30000000000001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6774</v>
      </c>
    </row>
    <row r="269" s="2" customFormat="1" ht="16.5" customHeight="1">
      <c r="A269" s="34"/>
      <c r="B269" s="185"/>
      <c r="C269" s="200" t="s">
        <v>1934</v>
      </c>
      <c r="D269" s="200" t="s">
        <v>353</v>
      </c>
      <c r="E269" s="201" t="s">
        <v>4205</v>
      </c>
      <c r="F269" s="202" t="s">
        <v>4206</v>
      </c>
      <c r="G269" s="203" t="s">
        <v>375</v>
      </c>
      <c r="H269" s="204">
        <v>200.44499999999999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0.00029999999999999997</v>
      </c>
      <c r="R269" s="196">
        <f>Q269*H269</f>
        <v>0.060133499999999993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6775</v>
      </c>
    </row>
    <row r="270" s="2" customFormat="1" ht="37.8" customHeight="1">
      <c r="A270" s="34"/>
      <c r="B270" s="185"/>
      <c r="C270" s="186" t="s">
        <v>1938</v>
      </c>
      <c r="D270" s="186" t="s">
        <v>319</v>
      </c>
      <c r="E270" s="187" t="s">
        <v>4479</v>
      </c>
      <c r="F270" s="188" t="s">
        <v>4480</v>
      </c>
      <c r="G270" s="189" t="s">
        <v>375</v>
      </c>
      <c r="H270" s="190">
        <v>87.150000000000006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6776</v>
      </c>
    </row>
    <row r="271" s="2" customFormat="1" ht="16.5" customHeight="1">
      <c r="A271" s="34"/>
      <c r="B271" s="185"/>
      <c r="C271" s="200" t="s">
        <v>1942</v>
      </c>
      <c r="D271" s="200" t="s">
        <v>353</v>
      </c>
      <c r="E271" s="201" t="s">
        <v>4205</v>
      </c>
      <c r="F271" s="202" t="s">
        <v>4206</v>
      </c>
      <c r="G271" s="203" t="s">
        <v>375</v>
      </c>
      <c r="H271" s="204">
        <v>100.223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0.00029999999999999997</v>
      </c>
      <c r="R271" s="196">
        <f>Q271*H271</f>
        <v>0.030066899999999997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529</v>
      </c>
      <c r="AT271" s="198" t="s">
        <v>353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6777</v>
      </c>
    </row>
    <row r="272" s="2" customFormat="1" ht="37.8" customHeight="1">
      <c r="A272" s="34"/>
      <c r="B272" s="185"/>
      <c r="C272" s="186" t="s">
        <v>1946</v>
      </c>
      <c r="D272" s="186" t="s">
        <v>319</v>
      </c>
      <c r="E272" s="187" t="s">
        <v>4483</v>
      </c>
      <c r="F272" s="188" t="s">
        <v>4484</v>
      </c>
      <c r="G272" s="189" t="s">
        <v>375</v>
      </c>
      <c r="H272" s="190">
        <v>98.582999999999998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3.0000000000000001E-05</v>
      </c>
      <c r="R272" s="196">
        <f>Q272*H272</f>
        <v>0.0029574900000000001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6778</v>
      </c>
    </row>
    <row r="273" s="2" customFormat="1" ht="16.5" customHeight="1">
      <c r="A273" s="34"/>
      <c r="B273" s="185"/>
      <c r="C273" s="200" t="s">
        <v>2161</v>
      </c>
      <c r="D273" s="200" t="s">
        <v>353</v>
      </c>
      <c r="E273" s="201" t="s">
        <v>4205</v>
      </c>
      <c r="F273" s="202" t="s">
        <v>4206</v>
      </c>
      <c r="G273" s="203" t="s">
        <v>375</v>
      </c>
      <c r="H273" s="204">
        <v>118.3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0.00029999999999999997</v>
      </c>
      <c r="R273" s="196">
        <f>Q273*H273</f>
        <v>0.035489999999999994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6779</v>
      </c>
    </row>
    <row r="274" s="2" customFormat="1" ht="21.75" customHeight="1">
      <c r="A274" s="34"/>
      <c r="B274" s="185"/>
      <c r="C274" s="186" t="s">
        <v>2165</v>
      </c>
      <c r="D274" s="186" t="s">
        <v>319</v>
      </c>
      <c r="E274" s="187" t="s">
        <v>4487</v>
      </c>
      <c r="F274" s="188" t="s">
        <v>4488</v>
      </c>
      <c r="G274" s="189" t="s">
        <v>452</v>
      </c>
      <c r="H274" s="190">
        <v>94.5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4.0000000000000003E-05</v>
      </c>
      <c r="R274" s="196">
        <f>Q274*H274</f>
        <v>0.0037800000000000004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372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372</v>
      </c>
      <c r="BM274" s="198" t="s">
        <v>6780</v>
      </c>
    </row>
    <row r="275" s="2" customFormat="1" ht="16.5" customHeight="1">
      <c r="A275" s="34"/>
      <c r="B275" s="185"/>
      <c r="C275" s="200" t="s">
        <v>2169</v>
      </c>
      <c r="D275" s="200" t="s">
        <v>353</v>
      </c>
      <c r="E275" s="201" t="s">
        <v>4490</v>
      </c>
      <c r="F275" s="202" t="s">
        <v>4491</v>
      </c>
      <c r="G275" s="203" t="s">
        <v>1711</v>
      </c>
      <c r="H275" s="204">
        <v>99.224999999999994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0.001</v>
      </c>
      <c r="R275" s="196">
        <f>Q275*H275</f>
        <v>0.099224999999999994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529</v>
      </c>
      <c r="AT275" s="198" t="s">
        <v>353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6781</v>
      </c>
    </row>
    <row r="276" s="2" customFormat="1" ht="24.15" customHeight="1">
      <c r="A276" s="34"/>
      <c r="B276" s="185"/>
      <c r="C276" s="186" t="s">
        <v>2173</v>
      </c>
      <c r="D276" s="186" t="s">
        <v>319</v>
      </c>
      <c r="E276" s="187" t="s">
        <v>2809</v>
      </c>
      <c r="F276" s="188" t="s">
        <v>2810</v>
      </c>
      <c r="G276" s="189" t="s">
        <v>652</v>
      </c>
      <c r="H276" s="223"/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6782</v>
      </c>
    </row>
    <row r="277" s="12" customFormat="1" ht="22.8" customHeight="1">
      <c r="A277" s="12"/>
      <c r="B277" s="172"/>
      <c r="C277" s="12"/>
      <c r="D277" s="173" t="s">
        <v>74</v>
      </c>
      <c r="E277" s="183" t="s">
        <v>1310</v>
      </c>
      <c r="F277" s="183" t="s">
        <v>3132</v>
      </c>
      <c r="G277" s="12"/>
      <c r="H277" s="12"/>
      <c r="I277" s="175"/>
      <c r="J277" s="184">
        <f>BK277</f>
        <v>0</v>
      </c>
      <c r="K277" s="12"/>
      <c r="L277" s="172"/>
      <c r="M277" s="177"/>
      <c r="N277" s="178"/>
      <c r="O277" s="178"/>
      <c r="P277" s="179">
        <f>SUM(P278:P304)</f>
        <v>0</v>
      </c>
      <c r="Q277" s="178"/>
      <c r="R277" s="179">
        <f>SUM(R278:R304)</f>
        <v>0.59658671499999993</v>
      </c>
      <c r="S277" s="178"/>
      <c r="T277" s="180">
        <f>SUM(T278:T304)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87</v>
      </c>
      <c r="AT277" s="181" t="s">
        <v>74</v>
      </c>
      <c r="AU277" s="181" t="s">
        <v>82</v>
      </c>
      <c r="AY277" s="173" t="s">
        <v>317</v>
      </c>
      <c r="BK277" s="182">
        <f>SUM(BK278:BK304)</f>
        <v>0</v>
      </c>
    </row>
    <row r="278" s="2" customFormat="1" ht="24.15" customHeight="1">
      <c r="A278" s="34"/>
      <c r="B278" s="185"/>
      <c r="C278" s="186" t="s">
        <v>2175</v>
      </c>
      <c r="D278" s="186" t="s">
        <v>319</v>
      </c>
      <c r="E278" s="187" t="s">
        <v>4494</v>
      </c>
      <c r="F278" s="188" t="s">
        <v>4495</v>
      </c>
      <c r="G278" s="189" t="s">
        <v>375</v>
      </c>
      <c r="H278" s="190">
        <v>174.30000000000001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372</v>
      </c>
      <c r="AT278" s="198" t="s">
        <v>319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6783</v>
      </c>
    </row>
    <row r="279" s="2" customFormat="1" ht="16.5" customHeight="1">
      <c r="A279" s="34"/>
      <c r="B279" s="185"/>
      <c r="C279" s="200" t="s">
        <v>2178</v>
      </c>
      <c r="D279" s="200" t="s">
        <v>353</v>
      </c>
      <c r="E279" s="201" t="s">
        <v>4497</v>
      </c>
      <c r="F279" s="202" t="s">
        <v>4498</v>
      </c>
      <c r="G279" s="203" t="s">
        <v>375</v>
      </c>
      <c r="H279" s="204">
        <v>177.786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0.00010000000000000001</v>
      </c>
      <c r="R279" s="196">
        <f>Q279*H279</f>
        <v>0.017778600000000002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529</v>
      </c>
      <c r="AT279" s="198" t="s">
        <v>353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6784</v>
      </c>
    </row>
    <row r="280" s="2" customFormat="1" ht="24.15" customHeight="1">
      <c r="A280" s="34"/>
      <c r="B280" s="185"/>
      <c r="C280" s="186" t="s">
        <v>2181</v>
      </c>
      <c r="D280" s="186" t="s">
        <v>319</v>
      </c>
      <c r="E280" s="187" t="s">
        <v>4500</v>
      </c>
      <c r="F280" s="188" t="s">
        <v>4501</v>
      </c>
      <c r="G280" s="189" t="s">
        <v>375</v>
      </c>
      <c r="H280" s="190">
        <v>97.388000000000005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6785</v>
      </c>
    </row>
    <row r="281" s="2" customFormat="1" ht="16.5" customHeight="1">
      <c r="A281" s="34"/>
      <c r="B281" s="185"/>
      <c r="C281" s="200" t="s">
        <v>2184</v>
      </c>
      <c r="D281" s="200" t="s">
        <v>353</v>
      </c>
      <c r="E281" s="201" t="s">
        <v>4503</v>
      </c>
      <c r="F281" s="202" t="s">
        <v>4504</v>
      </c>
      <c r="G281" s="203" t="s">
        <v>4505</v>
      </c>
      <c r="H281" s="204">
        <v>24.347000000000001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0.00092000000000000003</v>
      </c>
      <c r="R281" s="196">
        <f>Q281*H281</f>
        <v>0.022399240000000001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529</v>
      </c>
      <c r="AT281" s="198" t="s">
        <v>353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6786</v>
      </c>
    </row>
    <row r="282" s="2" customFormat="1" ht="33" customHeight="1">
      <c r="A282" s="34"/>
      <c r="B282" s="185"/>
      <c r="C282" s="186" t="s">
        <v>2188</v>
      </c>
      <c r="D282" s="186" t="s">
        <v>319</v>
      </c>
      <c r="E282" s="187" t="s">
        <v>4513</v>
      </c>
      <c r="F282" s="188" t="s">
        <v>4514</v>
      </c>
      <c r="G282" s="189" t="s">
        <v>375</v>
      </c>
      <c r="H282" s="190">
        <v>87.150000000000006</v>
      </c>
      <c r="I282" s="191"/>
      <c r="J282" s="192">
        <f>ROUND(I282*H282,2)</f>
        <v>0</v>
      </c>
      <c r="K282" s="193"/>
      <c r="L282" s="35"/>
      <c r="M282" s="194" t="s">
        <v>1</v>
      </c>
      <c r="N282" s="195" t="s">
        <v>41</v>
      </c>
      <c r="O282" s="78"/>
      <c r="P282" s="196">
        <f>O282*H282</f>
        <v>0</v>
      </c>
      <c r="Q282" s="196">
        <v>0</v>
      </c>
      <c r="R282" s="196">
        <f>Q282*H282</f>
        <v>0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372</v>
      </c>
      <c r="AT282" s="198" t="s">
        <v>319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6787</v>
      </c>
    </row>
    <row r="283" s="2" customFormat="1" ht="16.5" customHeight="1">
      <c r="A283" s="34"/>
      <c r="B283" s="185"/>
      <c r="C283" s="200" t="s">
        <v>2192</v>
      </c>
      <c r="D283" s="200" t="s">
        <v>353</v>
      </c>
      <c r="E283" s="201" t="s">
        <v>4516</v>
      </c>
      <c r="F283" s="202" t="s">
        <v>4517</v>
      </c>
      <c r="G283" s="203" t="s">
        <v>433</v>
      </c>
      <c r="H283" s="204">
        <v>3.4860000000000002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0.00075000000000000002</v>
      </c>
      <c r="R283" s="196">
        <f>Q283*H283</f>
        <v>0.0026145000000000001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529</v>
      </c>
      <c r="AT283" s="198" t="s">
        <v>353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6788</v>
      </c>
    </row>
    <row r="284" s="2" customFormat="1" ht="21.75" customHeight="1">
      <c r="A284" s="34"/>
      <c r="B284" s="185"/>
      <c r="C284" s="200" t="s">
        <v>2195</v>
      </c>
      <c r="D284" s="200" t="s">
        <v>353</v>
      </c>
      <c r="E284" s="201" t="s">
        <v>4519</v>
      </c>
      <c r="F284" s="202" t="s">
        <v>4520</v>
      </c>
      <c r="G284" s="203" t="s">
        <v>1711</v>
      </c>
      <c r="H284" s="204">
        <v>0.69699999999999995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0.001</v>
      </c>
      <c r="R284" s="196">
        <f>Q284*H284</f>
        <v>0.00069699999999999992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6789</v>
      </c>
    </row>
    <row r="285" s="2" customFormat="1" ht="24.15" customHeight="1">
      <c r="A285" s="34"/>
      <c r="B285" s="185"/>
      <c r="C285" s="200" t="s">
        <v>2199</v>
      </c>
      <c r="D285" s="200" t="s">
        <v>353</v>
      </c>
      <c r="E285" s="201" t="s">
        <v>3159</v>
      </c>
      <c r="F285" s="202" t="s">
        <v>3160</v>
      </c>
      <c r="G285" s="203" t="s">
        <v>375</v>
      </c>
      <c r="H285" s="204">
        <v>100.223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0.0025600000000000002</v>
      </c>
      <c r="R285" s="196">
        <f>Q285*H285</f>
        <v>0.25657088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529</v>
      </c>
      <c r="AT285" s="198" t="s">
        <v>353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6790</v>
      </c>
    </row>
    <row r="286" s="2" customFormat="1" ht="33" customHeight="1">
      <c r="A286" s="34"/>
      <c r="B286" s="185"/>
      <c r="C286" s="186" t="s">
        <v>2203</v>
      </c>
      <c r="D286" s="186" t="s">
        <v>319</v>
      </c>
      <c r="E286" s="187" t="s">
        <v>3144</v>
      </c>
      <c r="F286" s="188" t="s">
        <v>3145</v>
      </c>
      <c r="G286" s="189" t="s">
        <v>375</v>
      </c>
      <c r="H286" s="190">
        <v>87.150000000000006</v>
      </c>
      <c r="I286" s="191"/>
      <c r="J286" s="192">
        <f>ROUND(I286*H286,2)</f>
        <v>0</v>
      </c>
      <c r="K286" s="193"/>
      <c r="L286" s="35"/>
      <c r="M286" s="194" t="s">
        <v>1</v>
      </c>
      <c r="N286" s="195" t="s">
        <v>41</v>
      </c>
      <c r="O286" s="78"/>
      <c r="P286" s="196">
        <f>O286*H286</f>
        <v>0</v>
      </c>
      <c r="Q286" s="196">
        <v>0</v>
      </c>
      <c r="R286" s="196">
        <f>Q286*H286</f>
        <v>0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372</v>
      </c>
      <c r="AT286" s="198" t="s">
        <v>319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6791</v>
      </c>
    </row>
    <row r="287" s="2" customFormat="1" ht="37.8" customHeight="1">
      <c r="A287" s="34"/>
      <c r="B287" s="185"/>
      <c r="C287" s="200" t="s">
        <v>2207</v>
      </c>
      <c r="D287" s="200" t="s">
        <v>353</v>
      </c>
      <c r="E287" s="201" t="s">
        <v>4524</v>
      </c>
      <c r="F287" s="202" t="s">
        <v>4525</v>
      </c>
      <c r="G287" s="203" t="s">
        <v>375</v>
      </c>
      <c r="H287" s="204">
        <v>100.223</v>
      </c>
      <c r="I287" s="205"/>
      <c r="J287" s="206">
        <f>ROUND(I287*H287,2)</f>
        <v>0</v>
      </c>
      <c r="K287" s="207"/>
      <c r="L287" s="208"/>
      <c r="M287" s="209" t="s">
        <v>1</v>
      </c>
      <c r="N287" s="210" t="s">
        <v>41</v>
      </c>
      <c r="O287" s="78"/>
      <c r="P287" s="196">
        <f>O287*H287</f>
        <v>0</v>
      </c>
      <c r="Q287" s="196">
        <v>0.00095</v>
      </c>
      <c r="R287" s="196">
        <f>Q287*H287</f>
        <v>0.095211850000000001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529</v>
      </c>
      <c r="AT287" s="198" t="s">
        <v>353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6792</v>
      </c>
    </row>
    <row r="288" s="2" customFormat="1" ht="37.8" customHeight="1">
      <c r="A288" s="34"/>
      <c r="B288" s="185"/>
      <c r="C288" s="186" t="s">
        <v>2211</v>
      </c>
      <c r="D288" s="186" t="s">
        <v>319</v>
      </c>
      <c r="E288" s="187" t="s">
        <v>3150</v>
      </c>
      <c r="F288" s="188" t="s">
        <v>3151</v>
      </c>
      <c r="G288" s="189" t="s">
        <v>375</v>
      </c>
      <c r="H288" s="190">
        <v>97.388000000000005</v>
      </c>
      <c r="I288" s="191"/>
      <c r="J288" s="192">
        <f>ROUND(I288*H288,2)</f>
        <v>0</v>
      </c>
      <c r="K288" s="193"/>
      <c r="L288" s="35"/>
      <c r="M288" s="194" t="s">
        <v>1</v>
      </c>
      <c r="N288" s="195" t="s">
        <v>41</v>
      </c>
      <c r="O288" s="78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372</v>
      </c>
      <c r="AT288" s="198" t="s">
        <v>319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6793</v>
      </c>
    </row>
    <row r="289" s="2" customFormat="1" ht="24.15" customHeight="1">
      <c r="A289" s="34"/>
      <c r="B289" s="185"/>
      <c r="C289" s="200" t="s">
        <v>2215</v>
      </c>
      <c r="D289" s="200" t="s">
        <v>353</v>
      </c>
      <c r="E289" s="201" t="s">
        <v>3153</v>
      </c>
      <c r="F289" s="202" t="s">
        <v>3154</v>
      </c>
      <c r="G289" s="203" t="s">
        <v>375</v>
      </c>
      <c r="H289" s="204">
        <v>111.996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0.00020000000000000001</v>
      </c>
      <c r="R289" s="196">
        <f>Q289*H289</f>
        <v>0.022399200000000001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529</v>
      </c>
      <c r="AT289" s="198" t="s">
        <v>353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6794</v>
      </c>
    </row>
    <row r="290" s="2" customFormat="1" ht="44.25" customHeight="1">
      <c r="A290" s="34"/>
      <c r="B290" s="185"/>
      <c r="C290" s="186" t="s">
        <v>2219</v>
      </c>
      <c r="D290" s="186" t="s">
        <v>319</v>
      </c>
      <c r="E290" s="187" t="s">
        <v>4529</v>
      </c>
      <c r="F290" s="188" t="s">
        <v>4530</v>
      </c>
      <c r="G290" s="189" t="s">
        <v>375</v>
      </c>
      <c r="H290" s="190">
        <v>12.863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372</v>
      </c>
      <c r="AT290" s="198" t="s">
        <v>319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6795</v>
      </c>
    </row>
    <row r="291" s="2" customFormat="1" ht="24.15" customHeight="1">
      <c r="A291" s="34"/>
      <c r="B291" s="185"/>
      <c r="C291" s="200" t="s">
        <v>460</v>
      </c>
      <c r="D291" s="200" t="s">
        <v>353</v>
      </c>
      <c r="E291" s="201" t="s">
        <v>3159</v>
      </c>
      <c r="F291" s="202" t="s">
        <v>3160</v>
      </c>
      <c r="G291" s="203" t="s">
        <v>375</v>
      </c>
      <c r="H291" s="204">
        <v>14.792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0.0025600000000000002</v>
      </c>
      <c r="R291" s="196">
        <f>Q291*H291</f>
        <v>0.037867520000000002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529</v>
      </c>
      <c r="AT291" s="198" t="s">
        <v>353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6796</v>
      </c>
    </row>
    <row r="292" s="2" customFormat="1" ht="21.75" customHeight="1">
      <c r="A292" s="34"/>
      <c r="B292" s="185"/>
      <c r="C292" s="200" t="s">
        <v>2226</v>
      </c>
      <c r="D292" s="200" t="s">
        <v>353</v>
      </c>
      <c r="E292" s="201" t="s">
        <v>3141</v>
      </c>
      <c r="F292" s="202" t="s">
        <v>3142</v>
      </c>
      <c r="G292" s="203" t="s">
        <v>433</v>
      </c>
      <c r="H292" s="204">
        <v>52.351999999999997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0.00014999999999999999</v>
      </c>
      <c r="R292" s="196">
        <f>Q292*H292</f>
        <v>0.0078527999999999983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529</v>
      </c>
      <c r="AT292" s="198" t="s">
        <v>353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6797</v>
      </c>
    </row>
    <row r="293" s="2" customFormat="1" ht="37.8" customHeight="1">
      <c r="A293" s="34"/>
      <c r="B293" s="185"/>
      <c r="C293" s="186" t="s">
        <v>2232</v>
      </c>
      <c r="D293" s="186" t="s">
        <v>319</v>
      </c>
      <c r="E293" s="187" t="s">
        <v>4534</v>
      </c>
      <c r="F293" s="188" t="s">
        <v>4535</v>
      </c>
      <c r="G293" s="189" t="s">
        <v>452</v>
      </c>
      <c r="H293" s="190">
        <v>12.5</v>
      </c>
      <c r="I293" s="191"/>
      <c r="J293" s="192">
        <f>ROUND(I293*H293,2)</f>
        <v>0</v>
      </c>
      <c r="K293" s="193"/>
      <c r="L293" s="35"/>
      <c r="M293" s="194" t="s">
        <v>1</v>
      </c>
      <c r="N293" s="195" t="s">
        <v>41</v>
      </c>
      <c r="O293" s="78"/>
      <c r="P293" s="196">
        <f>O293*H293</f>
        <v>0</v>
      </c>
      <c r="Q293" s="196">
        <v>0.00076999999999999996</v>
      </c>
      <c r="R293" s="196">
        <f>Q293*H293</f>
        <v>0.0096249999999999999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372</v>
      </c>
      <c r="AT293" s="198" t="s">
        <v>319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6798</v>
      </c>
    </row>
    <row r="294" s="2" customFormat="1" ht="16.5" customHeight="1">
      <c r="A294" s="34"/>
      <c r="B294" s="185"/>
      <c r="C294" s="200" t="s">
        <v>2236</v>
      </c>
      <c r="D294" s="200" t="s">
        <v>353</v>
      </c>
      <c r="E294" s="201" t="s">
        <v>4537</v>
      </c>
      <c r="F294" s="202" t="s">
        <v>4538</v>
      </c>
      <c r="G294" s="203" t="s">
        <v>433</v>
      </c>
      <c r="H294" s="204">
        <v>100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0.00010000000000000001</v>
      </c>
      <c r="R294" s="196">
        <f>Q294*H294</f>
        <v>0.01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6799</v>
      </c>
    </row>
    <row r="295" s="2" customFormat="1" ht="33" customHeight="1">
      <c r="A295" s="34"/>
      <c r="B295" s="185"/>
      <c r="C295" s="186" t="s">
        <v>2240</v>
      </c>
      <c r="D295" s="186" t="s">
        <v>319</v>
      </c>
      <c r="E295" s="187" t="s">
        <v>4540</v>
      </c>
      <c r="F295" s="188" t="s">
        <v>4541</v>
      </c>
      <c r="G295" s="189" t="s">
        <v>452</v>
      </c>
      <c r="H295" s="190">
        <v>12.5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0.00076999999999999996</v>
      </c>
      <c r="R295" s="196">
        <f>Q295*H295</f>
        <v>0.0096249999999999999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6800</v>
      </c>
    </row>
    <row r="296" s="2" customFormat="1" ht="16.5" customHeight="1">
      <c r="A296" s="34"/>
      <c r="B296" s="185"/>
      <c r="C296" s="200" t="s">
        <v>2244</v>
      </c>
      <c r="D296" s="200" t="s">
        <v>353</v>
      </c>
      <c r="E296" s="201" t="s">
        <v>4537</v>
      </c>
      <c r="F296" s="202" t="s">
        <v>4538</v>
      </c>
      <c r="G296" s="203" t="s">
        <v>433</v>
      </c>
      <c r="H296" s="204">
        <v>100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0.00010000000000000001</v>
      </c>
      <c r="R296" s="196">
        <f>Q296*H296</f>
        <v>0.01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6801</v>
      </c>
    </row>
    <row r="297" s="2" customFormat="1" ht="37.8" customHeight="1">
      <c r="A297" s="34"/>
      <c r="B297" s="185"/>
      <c r="C297" s="186" t="s">
        <v>2248</v>
      </c>
      <c r="D297" s="186" t="s">
        <v>319</v>
      </c>
      <c r="E297" s="187" t="s">
        <v>3172</v>
      </c>
      <c r="F297" s="188" t="s">
        <v>4544</v>
      </c>
      <c r="G297" s="189" t="s">
        <v>452</v>
      </c>
      <c r="H297" s="190">
        <v>12.5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0.0012828099999999999</v>
      </c>
      <c r="R297" s="196">
        <f>Q297*H297</f>
        <v>0.016035124999999997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6802</v>
      </c>
    </row>
    <row r="298" s="2" customFormat="1" ht="16.5" customHeight="1">
      <c r="A298" s="34"/>
      <c r="B298" s="185"/>
      <c r="C298" s="200" t="s">
        <v>2252</v>
      </c>
      <c r="D298" s="200" t="s">
        <v>353</v>
      </c>
      <c r="E298" s="201" t="s">
        <v>4537</v>
      </c>
      <c r="F298" s="202" t="s">
        <v>4538</v>
      </c>
      <c r="G298" s="203" t="s">
        <v>433</v>
      </c>
      <c r="H298" s="204">
        <v>100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0.00010000000000000001</v>
      </c>
      <c r="R298" s="196">
        <f>Q298*H298</f>
        <v>0.01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529</v>
      </c>
      <c r="AT298" s="198" t="s">
        <v>353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6803</v>
      </c>
    </row>
    <row r="299" s="2" customFormat="1" ht="24.15" customHeight="1">
      <c r="A299" s="34"/>
      <c r="B299" s="185"/>
      <c r="C299" s="186" t="s">
        <v>2256</v>
      </c>
      <c r="D299" s="186" t="s">
        <v>319</v>
      </c>
      <c r="E299" s="187" t="s">
        <v>3194</v>
      </c>
      <c r="F299" s="188" t="s">
        <v>3195</v>
      </c>
      <c r="G299" s="189" t="s">
        <v>452</v>
      </c>
      <c r="H299" s="190">
        <v>25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0.00084999999999999995</v>
      </c>
      <c r="R299" s="196">
        <f>Q299*H299</f>
        <v>0.021249999999999998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6804</v>
      </c>
    </row>
    <row r="300" s="2" customFormat="1" ht="33" customHeight="1">
      <c r="A300" s="34"/>
      <c r="B300" s="185"/>
      <c r="C300" s="200" t="s">
        <v>2260</v>
      </c>
      <c r="D300" s="200" t="s">
        <v>353</v>
      </c>
      <c r="E300" s="201" t="s">
        <v>4548</v>
      </c>
      <c r="F300" s="202" t="s">
        <v>4549</v>
      </c>
      <c r="G300" s="203" t="s">
        <v>452</v>
      </c>
      <c r="H300" s="204">
        <v>25.5</v>
      </c>
      <c r="I300" s="205"/>
      <c r="J300" s="206">
        <f>ROUND(I300*H300,2)</f>
        <v>0</v>
      </c>
      <c r="K300" s="207"/>
      <c r="L300" s="208"/>
      <c r="M300" s="209" t="s">
        <v>1</v>
      </c>
      <c r="N300" s="210" t="s">
        <v>41</v>
      </c>
      <c r="O300" s="78"/>
      <c r="P300" s="196">
        <f>O300*H300</f>
        <v>0</v>
      </c>
      <c r="Q300" s="196">
        <v>0.00042000000000000002</v>
      </c>
      <c r="R300" s="196">
        <f>Q300*H300</f>
        <v>0.010710000000000001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529</v>
      </c>
      <c r="AT300" s="198" t="s">
        <v>353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6805</v>
      </c>
    </row>
    <row r="301" s="2" customFormat="1" ht="33" customHeight="1">
      <c r="A301" s="34"/>
      <c r="B301" s="185"/>
      <c r="C301" s="186" t="s">
        <v>2264</v>
      </c>
      <c r="D301" s="186" t="s">
        <v>319</v>
      </c>
      <c r="E301" s="187" t="s">
        <v>4551</v>
      </c>
      <c r="F301" s="188" t="s">
        <v>4552</v>
      </c>
      <c r="G301" s="189" t="s">
        <v>452</v>
      </c>
      <c r="H301" s="190">
        <v>12.5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3.0000000000000001E-05</v>
      </c>
      <c r="R301" s="196">
        <f>Q301*H301</f>
        <v>0.00037500000000000001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6806</v>
      </c>
    </row>
    <row r="302" s="2" customFormat="1" ht="16.5" customHeight="1">
      <c r="A302" s="34"/>
      <c r="B302" s="185"/>
      <c r="C302" s="200" t="s">
        <v>2268</v>
      </c>
      <c r="D302" s="200" t="s">
        <v>353</v>
      </c>
      <c r="E302" s="201" t="s">
        <v>4537</v>
      </c>
      <c r="F302" s="202" t="s">
        <v>4538</v>
      </c>
      <c r="G302" s="203" t="s">
        <v>433</v>
      </c>
      <c r="H302" s="204">
        <v>100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0.00010000000000000001</v>
      </c>
      <c r="R302" s="196">
        <f>Q302*H302</f>
        <v>0.01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6807</v>
      </c>
    </row>
    <row r="303" s="2" customFormat="1" ht="16.5" customHeight="1">
      <c r="A303" s="34"/>
      <c r="B303" s="185"/>
      <c r="C303" s="200" t="s">
        <v>2271</v>
      </c>
      <c r="D303" s="200" t="s">
        <v>353</v>
      </c>
      <c r="E303" s="201" t="s">
        <v>4555</v>
      </c>
      <c r="F303" s="202" t="s">
        <v>4556</v>
      </c>
      <c r="G303" s="203" t="s">
        <v>375</v>
      </c>
      <c r="H303" s="204">
        <v>3.875</v>
      </c>
      <c r="I303" s="205"/>
      <c r="J303" s="206">
        <f>ROUND(I303*H303,2)</f>
        <v>0</v>
      </c>
      <c r="K303" s="207"/>
      <c r="L303" s="208"/>
      <c r="M303" s="209" t="s">
        <v>1</v>
      </c>
      <c r="N303" s="210" t="s">
        <v>41</v>
      </c>
      <c r="O303" s="78"/>
      <c r="P303" s="196">
        <f>O303*H303</f>
        <v>0</v>
      </c>
      <c r="Q303" s="196">
        <v>0.0066</v>
      </c>
      <c r="R303" s="196">
        <f>Q303*H303</f>
        <v>0.025575000000000001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529</v>
      </c>
      <c r="AT303" s="198" t="s">
        <v>353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6808</v>
      </c>
    </row>
    <row r="304" s="2" customFormat="1" ht="24.15" customHeight="1">
      <c r="A304" s="34"/>
      <c r="B304" s="185"/>
      <c r="C304" s="186" t="s">
        <v>2275</v>
      </c>
      <c r="D304" s="186" t="s">
        <v>319</v>
      </c>
      <c r="E304" s="187" t="s">
        <v>4558</v>
      </c>
      <c r="F304" s="188" t="s">
        <v>3210</v>
      </c>
      <c r="G304" s="189" t="s">
        <v>652</v>
      </c>
      <c r="H304" s="223"/>
      <c r="I304" s="191"/>
      <c r="J304" s="192">
        <f>ROUND(I304*H304,2)</f>
        <v>0</v>
      </c>
      <c r="K304" s="193"/>
      <c r="L304" s="35"/>
      <c r="M304" s="194" t="s">
        <v>1</v>
      </c>
      <c r="N304" s="195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372</v>
      </c>
      <c r="AT304" s="198" t="s">
        <v>319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6809</v>
      </c>
    </row>
    <row r="305" s="12" customFormat="1" ht="22.8" customHeight="1">
      <c r="A305" s="12"/>
      <c r="B305" s="172"/>
      <c r="C305" s="12"/>
      <c r="D305" s="173" t="s">
        <v>74</v>
      </c>
      <c r="E305" s="183" t="s">
        <v>1765</v>
      </c>
      <c r="F305" s="183" t="s">
        <v>2374</v>
      </c>
      <c r="G305" s="12"/>
      <c r="H305" s="12"/>
      <c r="I305" s="175"/>
      <c r="J305" s="184">
        <f>BK305</f>
        <v>0</v>
      </c>
      <c r="K305" s="12"/>
      <c r="L305" s="172"/>
      <c r="M305" s="177"/>
      <c r="N305" s="178"/>
      <c r="O305" s="178"/>
      <c r="P305" s="179">
        <f>SUM(P306:P323)</f>
        <v>0</v>
      </c>
      <c r="Q305" s="178"/>
      <c r="R305" s="179">
        <f>SUM(R306:R323)</f>
        <v>1.9971648400000002</v>
      </c>
      <c r="S305" s="178"/>
      <c r="T305" s="180">
        <f>SUM(T306:T323)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73" t="s">
        <v>87</v>
      </c>
      <c r="AT305" s="181" t="s">
        <v>74</v>
      </c>
      <c r="AU305" s="181" t="s">
        <v>82</v>
      </c>
      <c r="AY305" s="173" t="s">
        <v>317</v>
      </c>
      <c r="BK305" s="182">
        <f>SUM(BK306:BK323)</f>
        <v>0</v>
      </c>
    </row>
    <row r="306" s="2" customFormat="1" ht="16.5" customHeight="1">
      <c r="A306" s="34"/>
      <c r="B306" s="185"/>
      <c r="C306" s="186" t="s">
        <v>2281</v>
      </c>
      <c r="D306" s="186" t="s">
        <v>319</v>
      </c>
      <c r="E306" s="187" t="s">
        <v>3212</v>
      </c>
      <c r="F306" s="188" t="s">
        <v>3213</v>
      </c>
      <c r="G306" s="189" t="s">
        <v>375</v>
      </c>
      <c r="H306" s="190">
        <v>213.99000000000001</v>
      </c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372</v>
      </c>
      <c r="AT306" s="198" t="s">
        <v>319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6810</v>
      </c>
    </row>
    <row r="307" s="2" customFormat="1" ht="16.5" customHeight="1">
      <c r="A307" s="34"/>
      <c r="B307" s="185"/>
      <c r="C307" s="200" t="s">
        <v>2285</v>
      </c>
      <c r="D307" s="200" t="s">
        <v>353</v>
      </c>
      <c r="E307" s="201" t="s">
        <v>3215</v>
      </c>
      <c r="F307" s="202" t="s">
        <v>5466</v>
      </c>
      <c r="G307" s="203" t="s">
        <v>375</v>
      </c>
      <c r="H307" s="204">
        <v>246.089</v>
      </c>
      <c r="I307" s="205"/>
      <c r="J307" s="206">
        <f>ROUND(I307*H307,2)</f>
        <v>0</v>
      </c>
      <c r="K307" s="207"/>
      <c r="L307" s="208"/>
      <c r="M307" s="209" t="s">
        <v>1</v>
      </c>
      <c r="N307" s="210" t="s">
        <v>41</v>
      </c>
      <c r="O307" s="78"/>
      <c r="P307" s="196">
        <f>O307*H307</f>
        <v>0</v>
      </c>
      <c r="Q307" s="196">
        <v>0.00010000000000000001</v>
      </c>
      <c r="R307" s="196">
        <f>Q307*H307</f>
        <v>0.0246089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529</v>
      </c>
      <c r="AT307" s="198" t="s">
        <v>353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6811</v>
      </c>
    </row>
    <row r="308" s="2" customFormat="1" ht="24.15" customHeight="1">
      <c r="A308" s="34"/>
      <c r="B308" s="185"/>
      <c r="C308" s="186" t="s">
        <v>2288</v>
      </c>
      <c r="D308" s="186" t="s">
        <v>319</v>
      </c>
      <c r="E308" s="187" t="s">
        <v>4569</v>
      </c>
      <c r="F308" s="188" t="s">
        <v>1774</v>
      </c>
      <c r="G308" s="189" t="s">
        <v>375</v>
      </c>
      <c r="H308" s="190">
        <v>39.689999999999998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0</v>
      </c>
      <c r="R308" s="196">
        <f>Q308*H308</f>
        <v>0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372</v>
      </c>
      <c r="AT308" s="198" t="s">
        <v>319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6812</v>
      </c>
    </row>
    <row r="309" s="2" customFormat="1" ht="24.15" customHeight="1">
      <c r="A309" s="34"/>
      <c r="B309" s="185"/>
      <c r="C309" s="200" t="s">
        <v>2292</v>
      </c>
      <c r="D309" s="200" t="s">
        <v>353</v>
      </c>
      <c r="E309" s="201" t="s">
        <v>4571</v>
      </c>
      <c r="F309" s="202" t="s">
        <v>4572</v>
      </c>
      <c r="G309" s="203" t="s">
        <v>375</v>
      </c>
      <c r="H309" s="204">
        <v>40.484000000000002</v>
      </c>
      <c r="I309" s="205"/>
      <c r="J309" s="206">
        <f>ROUND(I309*H309,2)</f>
        <v>0</v>
      </c>
      <c r="K309" s="207"/>
      <c r="L309" s="208"/>
      <c r="M309" s="209" t="s">
        <v>1</v>
      </c>
      <c r="N309" s="210" t="s">
        <v>41</v>
      </c>
      <c r="O309" s="78"/>
      <c r="P309" s="196">
        <f>O309*H309</f>
        <v>0</v>
      </c>
      <c r="Q309" s="196">
        <v>0.00156</v>
      </c>
      <c r="R309" s="196">
        <f>Q309*H309</f>
        <v>0.063155039999999996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529</v>
      </c>
      <c r="AT309" s="198" t="s">
        <v>353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6813</v>
      </c>
    </row>
    <row r="310" s="2" customFormat="1" ht="24.15" customHeight="1">
      <c r="A310" s="34"/>
      <c r="B310" s="185"/>
      <c r="C310" s="186" t="s">
        <v>2296</v>
      </c>
      <c r="D310" s="186" t="s">
        <v>319</v>
      </c>
      <c r="E310" s="187" t="s">
        <v>4574</v>
      </c>
      <c r="F310" s="188" t="s">
        <v>4575</v>
      </c>
      <c r="G310" s="189" t="s">
        <v>375</v>
      </c>
      <c r="H310" s="190">
        <v>0.80000000000000004</v>
      </c>
      <c r="I310" s="191"/>
      <c r="J310" s="192">
        <f>ROUND(I310*H310,2)</f>
        <v>0</v>
      </c>
      <c r="K310" s="193"/>
      <c r="L310" s="35"/>
      <c r="M310" s="194" t="s">
        <v>1</v>
      </c>
      <c r="N310" s="195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372</v>
      </c>
      <c r="AT310" s="198" t="s">
        <v>319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6814</v>
      </c>
    </row>
    <row r="311" s="2" customFormat="1" ht="16.5" customHeight="1">
      <c r="A311" s="34"/>
      <c r="B311" s="185"/>
      <c r="C311" s="200" t="s">
        <v>2300</v>
      </c>
      <c r="D311" s="200" t="s">
        <v>353</v>
      </c>
      <c r="E311" s="201" t="s">
        <v>4577</v>
      </c>
      <c r="F311" s="202" t="s">
        <v>4578</v>
      </c>
      <c r="G311" s="203" t="s">
        <v>375</v>
      </c>
      <c r="H311" s="204">
        <v>0.81599999999999995</v>
      </c>
      <c r="I311" s="205"/>
      <c r="J311" s="206">
        <f>ROUND(I311*H311,2)</f>
        <v>0</v>
      </c>
      <c r="K311" s="207"/>
      <c r="L311" s="208"/>
      <c r="M311" s="209" t="s">
        <v>1</v>
      </c>
      <c r="N311" s="210" t="s">
        <v>41</v>
      </c>
      <c r="O311" s="78"/>
      <c r="P311" s="196">
        <f>O311*H311</f>
        <v>0</v>
      </c>
      <c r="Q311" s="196">
        <v>0</v>
      </c>
      <c r="R311" s="196">
        <f>Q311*H311</f>
        <v>0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529</v>
      </c>
      <c r="AT311" s="198" t="s">
        <v>353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6815</v>
      </c>
    </row>
    <row r="312" s="2" customFormat="1" ht="24.15" customHeight="1">
      <c r="A312" s="34"/>
      <c r="B312" s="185"/>
      <c r="C312" s="186" t="s">
        <v>2302</v>
      </c>
      <c r="D312" s="186" t="s">
        <v>319</v>
      </c>
      <c r="E312" s="187" t="s">
        <v>3230</v>
      </c>
      <c r="F312" s="188" t="s">
        <v>4580</v>
      </c>
      <c r="G312" s="189" t="s">
        <v>375</v>
      </c>
      <c r="H312" s="190">
        <v>94.322000000000003</v>
      </c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0.0035000000000000001</v>
      </c>
      <c r="R312" s="196">
        <f>Q312*H312</f>
        <v>0.330127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372</v>
      </c>
      <c r="AT312" s="198" t="s">
        <v>319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6816</v>
      </c>
    </row>
    <row r="313" s="2" customFormat="1" ht="24.15" customHeight="1">
      <c r="A313" s="34"/>
      <c r="B313" s="185"/>
      <c r="C313" s="200" t="s">
        <v>2304</v>
      </c>
      <c r="D313" s="200" t="s">
        <v>353</v>
      </c>
      <c r="E313" s="201" t="s">
        <v>4582</v>
      </c>
      <c r="F313" s="202" t="s">
        <v>4583</v>
      </c>
      <c r="G313" s="203" t="s">
        <v>375</v>
      </c>
      <c r="H313" s="204">
        <v>96.207999999999998</v>
      </c>
      <c r="I313" s="205"/>
      <c r="J313" s="206">
        <f>ROUND(I313*H313,2)</f>
        <v>0</v>
      </c>
      <c r="K313" s="207"/>
      <c r="L313" s="208"/>
      <c r="M313" s="209" t="s">
        <v>1</v>
      </c>
      <c r="N313" s="210" t="s">
        <v>41</v>
      </c>
      <c r="O313" s="78"/>
      <c r="P313" s="196">
        <f>O313*H313</f>
        <v>0</v>
      </c>
      <c r="Q313" s="196">
        <v>0.0055500000000000002</v>
      </c>
      <c r="R313" s="196">
        <f>Q313*H313</f>
        <v>0.53395440000000005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529</v>
      </c>
      <c r="AT313" s="198" t="s">
        <v>353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6817</v>
      </c>
    </row>
    <row r="314" s="2" customFormat="1" ht="33" customHeight="1">
      <c r="A314" s="34"/>
      <c r="B314" s="185"/>
      <c r="C314" s="186" t="s">
        <v>2306</v>
      </c>
      <c r="D314" s="186" t="s">
        <v>319</v>
      </c>
      <c r="E314" s="187" t="s">
        <v>5474</v>
      </c>
      <c r="F314" s="188" t="s">
        <v>5475</v>
      </c>
      <c r="G314" s="189" t="s">
        <v>375</v>
      </c>
      <c r="H314" s="190">
        <v>113.3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372</v>
      </c>
      <c r="AT314" s="198" t="s">
        <v>319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6818</v>
      </c>
    </row>
    <row r="315" s="2" customFormat="1" ht="37.8" customHeight="1">
      <c r="A315" s="34"/>
      <c r="B315" s="185"/>
      <c r="C315" s="200" t="s">
        <v>2308</v>
      </c>
      <c r="D315" s="200" t="s">
        <v>353</v>
      </c>
      <c r="E315" s="201" t="s">
        <v>5477</v>
      </c>
      <c r="F315" s="202" t="s">
        <v>5478</v>
      </c>
      <c r="G315" s="203" t="s">
        <v>322</v>
      </c>
      <c r="H315" s="204">
        <v>11.557</v>
      </c>
      <c r="I315" s="205"/>
      <c r="J315" s="206">
        <f>ROUND(I315*H315,2)</f>
        <v>0</v>
      </c>
      <c r="K315" s="207"/>
      <c r="L315" s="208"/>
      <c r="M315" s="209" t="s">
        <v>1</v>
      </c>
      <c r="N315" s="210" t="s">
        <v>41</v>
      </c>
      <c r="O315" s="78"/>
      <c r="P315" s="196">
        <f>O315*H315</f>
        <v>0</v>
      </c>
      <c r="Q315" s="196">
        <v>0.029000000000000001</v>
      </c>
      <c r="R315" s="196">
        <f>Q315*H315</f>
        <v>0.33515300000000003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529</v>
      </c>
      <c r="AT315" s="198" t="s">
        <v>353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6819</v>
      </c>
    </row>
    <row r="316" s="2" customFormat="1" ht="24.15" customHeight="1">
      <c r="A316" s="34"/>
      <c r="B316" s="185"/>
      <c r="C316" s="186" t="s">
        <v>2310</v>
      </c>
      <c r="D316" s="186" t="s">
        <v>319</v>
      </c>
      <c r="E316" s="187" t="s">
        <v>4585</v>
      </c>
      <c r="F316" s="188" t="s">
        <v>4586</v>
      </c>
      <c r="G316" s="189" t="s">
        <v>375</v>
      </c>
      <c r="H316" s="190">
        <v>87.150000000000006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</v>
      </c>
      <c r="R316" s="196">
        <f>Q316*H316</f>
        <v>0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6820</v>
      </c>
    </row>
    <row r="317" s="2" customFormat="1" ht="24.15" customHeight="1">
      <c r="A317" s="34"/>
      <c r="B317" s="185"/>
      <c r="C317" s="200" t="s">
        <v>2312</v>
      </c>
      <c r="D317" s="200" t="s">
        <v>353</v>
      </c>
      <c r="E317" s="201" t="s">
        <v>4588</v>
      </c>
      <c r="F317" s="202" t="s">
        <v>4589</v>
      </c>
      <c r="G317" s="203" t="s">
        <v>375</v>
      </c>
      <c r="H317" s="204">
        <v>84.659999999999997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0.0035999999999999999</v>
      </c>
      <c r="R317" s="196">
        <f>Q317*H317</f>
        <v>0.30477599999999999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6821</v>
      </c>
    </row>
    <row r="318" s="2" customFormat="1" ht="24.15" customHeight="1">
      <c r="A318" s="34"/>
      <c r="B318" s="185"/>
      <c r="C318" s="200" t="s">
        <v>3297</v>
      </c>
      <c r="D318" s="200" t="s">
        <v>353</v>
      </c>
      <c r="E318" s="201" t="s">
        <v>4594</v>
      </c>
      <c r="F318" s="202" t="s">
        <v>4595</v>
      </c>
      <c r="G318" s="203" t="s">
        <v>375</v>
      </c>
      <c r="H318" s="204">
        <v>84.659999999999997</v>
      </c>
      <c r="I318" s="205"/>
      <c r="J318" s="206">
        <f>ROUND(I318*H318,2)</f>
        <v>0</v>
      </c>
      <c r="K318" s="207"/>
      <c r="L318" s="208"/>
      <c r="M318" s="209" t="s">
        <v>1</v>
      </c>
      <c r="N318" s="210" t="s">
        <v>41</v>
      </c>
      <c r="O318" s="78"/>
      <c r="P318" s="196">
        <f>O318*H318</f>
        <v>0</v>
      </c>
      <c r="Q318" s="196">
        <v>0.0041999999999999997</v>
      </c>
      <c r="R318" s="196">
        <f>Q318*H318</f>
        <v>0.35557199999999994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529</v>
      </c>
      <c r="AT318" s="198" t="s">
        <v>353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6822</v>
      </c>
    </row>
    <row r="319" s="2" customFormat="1" ht="24.15" customHeight="1">
      <c r="A319" s="34"/>
      <c r="B319" s="185"/>
      <c r="C319" s="186" t="s">
        <v>3301</v>
      </c>
      <c r="D319" s="186" t="s">
        <v>319</v>
      </c>
      <c r="E319" s="187" t="s">
        <v>4597</v>
      </c>
      <c r="F319" s="188" t="s">
        <v>4598</v>
      </c>
      <c r="G319" s="189" t="s">
        <v>375</v>
      </c>
      <c r="H319" s="190">
        <v>1.641</v>
      </c>
      <c r="I319" s="191"/>
      <c r="J319" s="192">
        <f>ROUND(I319*H319,2)</f>
        <v>0</v>
      </c>
      <c r="K319" s="193"/>
      <c r="L319" s="35"/>
      <c r="M319" s="194" t="s">
        <v>1</v>
      </c>
      <c r="N319" s="195" t="s">
        <v>41</v>
      </c>
      <c r="O319" s="78"/>
      <c r="P319" s="196">
        <f>O319*H319</f>
        <v>0</v>
      </c>
      <c r="Q319" s="196">
        <v>0.0040000000000000001</v>
      </c>
      <c r="R319" s="196">
        <f>Q319*H319</f>
        <v>0.0065640000000000004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372</v>
      </c>
      <c r="AT319" s="198" t="s">
        <v>319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6823</v>
      </c>
    </row>
    <row r="320" s="2" customFormat="1" ht="24.15" customHeight="1">
      <c r="A320" s="34"/>
      <c r="B320" s="185"/>
      <c r="C320" s="200" t="s">
        <v>3305</v>
      </c>
      <c r="D320" s="200" t="s">
        <v>353</v>
      </c>
      <c r="E320" s="201" t="s">
        <v>4600</v>
      </c>
      <c r="F320" s="202" t="s">
        <v>4601</v>
      </c>
      <c r="G320" s="203" t="s">
        <v>375</v>
      </c>
      <c r="H320" s="204">
        <v>1.6739999999999999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0.014999999999999999</v>
      </c>
      <c r="R320" s="196">
        <f>Q320*H320</f>
        <v>0.025109999999999997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529</v>
      </c>
      <c r="AT320" s="198" t="s">
        <v>353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6824</v>
      </c>
    </row>
    <row r="321" s="2" customFormat="1" ht="21.75" customHeight="1">
      <c r="A321" s="34"/>
      <c r="B321" s="185"/>
      <c r="C321" s="186" t="s">
        <v>3309</v>
      </c>
      <c r="D321" s="186" t="s">
        <v>319</v>
      </c>
      <c r="E321" s="187" t="s">
        <v>4603</v>
      </c>
      <c r="F321" s="188" t="s">
        <v>4604</v>
      </c>
      <c r="G321" s="189" t="s">
        <v>375</v>
      </c>
      <c r="H321" s="190">
        <v>3.2810000000000001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0.0040000000000000001</v>
      </c>
      <c r="R321" s="196">
        <f>Q321*H321</f>
        <v>0.013124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372</v>
      </c>
      <c r="AT321" s="198" t="s">
        <v>319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6825</v>
      </c>
    </row>
    <row r="322" s="2" customFormat="1" ht="24.15" customHeight="1">
      <c r="A322" s="34"/>
      <c r="B322" s="185"/>
      <c r="C322" s="200" t="s">
        <v>3313</v>
      </c>
      <c r="D322" s="200" t="s">
        <v>353</v>
      </c>
      <c r="E322" s="201" t="s">
        <v>2976</v>
      </c>
      <c r="F322" s="202" t="s">
        <v>2977</v>
      </c>
      <c r="G322" s="203" t="s">
        <v>375</v>
      </c>
      <c r="H322" s="204">
        <v>3.347</v>
      </c>
      <c r="I322" s="205"/>
      <c r="J322" s="206">
        <f>ROUND(I322*H322,2)</f>
        <v>0</v>
      </c>
      <c r="K322" s="207"/>
      <c r="L322" s="208"/>
      <c r="M322" s="209" t="s">
        <v>1</v>
      </c>
      <c r="N322" s="210" t="s">
        <v>41</v>
      </c>
      <c r="O322" s="78"/>
      <c r="P322" s="196">
        <f>O322*H322</f>
        <v>0</v>
      </c>
      <c r="Q322" s="196">
        <v>0.0015</v>
      </c>
      <c r="R322" s="196">
        <f>Q322*H322</f>
        <v>0.0050204999999999998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529</v>
      </c>
      <c r="AT322" s="198" t="s">
        <v>353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6826</v>
      </c>
    </row>
    <row r="323" s="2" customFormat="1" ht="24.15" customHeight="1">
      <c r="A323" s="34"/>
      <c r="B323" s="185"/>
      <c r="C323" s="186" t="s">
        <v>3317</v>
      </c>
      <c r="D323" s="186" t="s">
        <v>319</v>
      </c>
      <c r="E323" s="187" t="s">
        <v>2406</v>
      </c>
      <c r="F323" s="188" t="s">
        <v>2407</v>
      </c>
      <c r="G323" s="189" t="s">
        <v>652</v>
      </c>
      <c r="H323" s="223"/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372</v>
      </c>
      <c r="AT323" s="198" t="s">
        <v>319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6827</v>
      </c>
    </row>
    <row r="324" s="12" customFormat="1" ht="22.8" customHeight="1">
      <c r="A324" s="12"/>
      <c r="B324" s="172"/>
      <c r="C324" s="12"/>
      <c r="D324" s="173" t="s">
        <v>74</v>
      </c>
      <c r="E324" s="183" t="s">
        <v>2530</v>
      </c>
      <c r="F324" s="183" t="s">
        <v>5488</v>
      </c>
      <c r="G324" s="12"/>
      <c r="H324" s="12"/>
      <c r="I324" s="175"/>
      <c r="J324" s="184">
        <f>BK324</f>
        <v>0</v>
      </c>
      <c r="K324" s="12"/>
      <c r="L324" s="172"/>
      <c r="M324" s="177"/>
      <c r="N324" s="178"/>
      <c r="O324" s="178"/>
      <c r="P324" s="179">
        <f>SUM(P325:P327)</f>
        <v>0</v>
      </c>
      <c r="Q324" s="178"/>
      <c r="R324" s="179">
        <f>SUM(R325:R327)</f>
        <v>0.61438779999999993</v>
      </c>
      <c r="S324" s="178"/>
      <c r="T324" s="180">
        <f>SUM(T325:T327)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73" t="s">
        <v>87</v>
      </c>
      <c r="AT324" s="181" t="s">
        <v>74</v>
      </c>
      <c r="AU324" s="181" t="s">
        <v>82</v>
      </c>
      <c r="AY324" s="173" t="s">
        <v>317</v>
      </c>
      <c r="BK324" s="182">
        <f>SUM(BK325:BK327)</f>
        <v>0</v>
      </c>
    </row>
    <row r="325" s="2" customFormat="1" ht="37.8" customHeight="1">
      <c r="A325" s="34"/>
      <c r="B325" s="185"/>
      <c r="C325" s="186" t="s">
        <v>3321</v>
      </c>
      <c r="D325" s="186" t="s">
        <v>319</v>
      </c>
      <c r="E325" s="187" t="s">
        <v>5489</v>
      </c>
      <c r="F325" s="188" t="s">
        <v>5490</v>
      </c>
      <c r="G325" s="189" t="s">
        <v>375</v>
      </c>
      <c r="H325" s="190">
        <v>30.536000000000001</v>
      </c>
      <c r="I325" s="191"/>
      <c r="J325" s="192">
        <f>ROUND(I325*H325,2)</f>
        <v>0</v>
      </c>
      <c r="K325" s="193"/>
      <c r="L325" s="35"/>
      <c r="M325" s="194" t="s">
        <v>1</v>
      </c>
      <c r="N325" s="195" t="s">
        <v>41</v>
      </c>
      <c r="O325" s="78"/>
      <c r="P325" s="196">
        <f>O325*H325</f>
        <v>0</v>
      </c>
      <c r="Q325" s="196">
        <v>0.0018500000000000001</v>
      </c>
      <c r="R325" s="196">
        <f>Q325*H325</f>
        <v>0.056491600000000003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372</v>
      </c>
      <c r="AT325" s="198" t="s">
        <v>319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6828</v>
      </c>
    </row>
    <row r="326" s="2" customFormat="1" ht="24.15" customHeight="1">
      <c r="A326" s="34"/>
      <c r="B326" s="185"/>
      <c r="C326" s="200" t="s">
        <v>3325</v>
      </c>
      <c r="D326" s="200" t="s">
        <v>353</v>
      </c>
      <c r="E326" s="201" t="s">
        <v>5492</v>
      </c>
      <c r="F326" s="202" t="s">
        <v>5493</v>
      </c>
      <c r="G326" s="203" t="s">
        <v>375</v>
      </c>
      <c r="H326" s="204">
        <v>32.063000000000002</v>
      </c>
      <c r="I326" s="205"/>
      <c r="J326" s="206">
        <f>ROUND(I326*H326,2)</f>
        <v>0</v>
      </c>
      <c r="K326" s="207"/>
      <c r="L326" s="208"/>
      <c r="M326" s="209" t="s">
        <v>1</v>
      </c>
      <c r="N326" s="210" t="s">
        <v>41</v>
      </c>
      <c r="O326" s="78"/>
      <c r="P326" s="196">
        <f>O326*H326</f>
        <v>0</v>
      </c>
      <c r="Q326" s="196">
        <v>0.017399999999999999</v>
      </c>
      <c r="R326" s="196">
        <f>Q326*H326</f>
        <v>0.55789619999999995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529</v>
      </c>
      <c r="AT326" s="198" t="s">
        <v>353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6829</v>
      </c>
    </row>
    <row r="327" s="2" customFormat="1" ht="24.15" customHeight="1">
      <c r="A327" s="34"/>
      <c r="B327" s="185"/>
      <c r="C327" s="186" t="s">
        <v>3328</v>
      </c>
      <c r="D327" s="186" t="s">
        <v>319</v>
      </c>
      <c r="E327" s="187" t="s">
        <v>2625</v>
      </c>
      <c r="F327" s="188" t="s">
        <v>2626</v>
      </c>
      <c r="G327" s="189" t="s">
        <v>652</v>
      </c>
      <c r="H327" s="223"/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372</v>
      </c>
      <c r="AT327" s="198" t="s">
        <v>319</v>
      </c>
      <c r="AU327" s="198" t="s">
        <v>87</v>
      </c>
      <c r="AY327" s="15" t="s">
        <v>317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87</v>
      </c>
      <c r="BK327" s="199">
        <f>ROUND(I327*H327,2)</f>
        <v>0</v>
      </c>
      <c r="BL327" s="15" t="s">
        <v>372</v>
      </c>
      <c r="BM327" s="198" t="s">
        <v>6830</v>
      </c>
    </row>
    <row r="328" s="12" customFormat="1" ht="22.8" customHeight="1">
      <c r="A328" s="12"/>
      <c r="B328" s="172"/>
      <c r="C328" s="12"/>
      <c r="D328" s="173" t="s">
        <v>74</v>
      </c>
      <c r="E328" s="183" t="s">
        <v>617</v>
      </c>
      <c r="F328" s="183" t="s">
        <v>3253</v>
      </c>
      <c r="G328" s="12"/>
      <c r="H328" s="12"/>
      <c r="I328" s="175"/>
      <c r="J328" s="184">
        <f>BK328</f>
        <v>0</v>
      </c>
      <c r="K328" s="12"/>
      <c r="L328" s="172"/>
      <c r="M328" s="177"/>
      <c r="N328" s="178"/>
      <c r="O328" s="178"/>
      <c r="P328" s="179">
        <f>SUM(P329:P338)</f>
        <v>0</v>
      </c>
      <c r="Q328" s="178"/>
      <c r="R328" s="179">
        <f>SUM(R329:R338)</f>
        <v>1.1960583939100002</v>
      </c>
      <c r="S328" s="178"/>
      <c r="T328" s="180">
        <f>SUM(T329:T338)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3" t="s">
        <v>87</v>
      </c>
      <c r="AT328" s="181" t="s">
        <v>74</v>
      </c>
      <c r="AU328" s="181" t="s">
        <v>82</v>
      </c>
      <c r="AY328" s="173" t="s">
        <v>317</v>
      </c>
      <c r="BK328" s="182">
        <f>SUM(BK329:BK338)</f>
        <v>0</v>
      </c>
    </row>
    <row r="329" s="2" customFormat="1" ht="24.15" customHeight="1">
      <c r="A329" s="34"/>
      <c r="B329" s="185"/>
      <c r="C329" s="186" t="s">
        <v>3332</v>
      </c>
      <c r="D329" s="186" t="s">
        <v>319</v>
      </c>
      <c r="E329" s="187" t="s">
        <v>4608</v>
      </c>
      <c r="F329" s="188" t="s">
        <v>4609</v>
      </c>
      <c r="G329" s="189" t="s">
        <v>452</v>
      </c>
      <c r="H329" s="190">
        <v>68.799999999999997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0.00025999999999999998</v>
      </c>
      <c r="R329" s="196">
        <f>Q329*H329</f>
        <v>0.017887999999999998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372</v>
      </c>
      <c r="AT329" s="198" t="s">
        <v>319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6831</v>
      </c>
    </row>
    <row r="330" s="2" customFormat="1" ht="24.15" customHeight="1">
      <c r="A330" s="34"/>
      <c r="B330" s="185"/>
      <c r="C330" s="186" t="s">
        <v>3336</v>
      </c>
      <c r="D330" s="186" t="s">
        <v>319</v>
      </c>
      <c r="E330" s="187" t="s">
        <v>4608</v>
      </c>
      <c r="F330" s="188" t="s">
        <v>4609</v>
      </c>
      <c r="G330" s="189" t="s">
        <v>452</v>
      </c>
      <c r="H330" s="190">
        <v>12.5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0.00025999999999999998</v>
      </c>
      <c r="R330" s="196">
        <f>Q330*H330</f>
        <v>0.0032499999999999999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372</v>
      </c>
      <c r="AT330" s="198" t="s">
        <v>319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6832</v>
      </c>
    </row>
    <row r="331" s="2" customFormat="1" ht="16.5" customHeight="1">
      <c r="A331" s="34"/>
      <c r="B331" s="185"/>
      <c r="C331" s="200" t="s">
        <v>3338</v>
      </c>
      <c r="D331" s="200" t="s">
        <v>353</v>
      </c>
      <c r="E331" s="201" t="s">
        <v>4611</v>
      </c>
      <c r="F331" s="202" t="s">
        <v>5498</v>
      </c>
      <c r="G331" s="203" t="s">
        <v>322</v>
      </c>
      <c r="H331" s="204">
        <v>0.034000000000000002</v>
      </c>
      <c r="I331" s="205"/>
      <c r="J331" s="206">
        <f>ROUND(I331*H331,2)</f>
        <v>0</v>
      </c>
      <c r="K331" s="207"/>
      <c r="L331" s="208"/>
      <c r="M331" s="209" t="s">
        <v>1</v>
      </c>
      <c r="N331" s="210" t="s">
        <v>41</v>
      </c>
      <c r="O331" s="78"/>
      <c r="P331" s="196">
        <f>O331*H331</f>
        <v>0</v>
      </c>
      <c r="Q331" s="196">
        <v>0.55000000000000004</v>
      </c>
      <c r="R331" s="196">
        <f>Q331*H331</f>
        <v>0.018700000000000001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529</v>
      </c>
      <c r="AT331" s="198" t="s">
        <v>353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6833</v>
      </c>
    </row>
    <row r="332" s="2" customFormat="1" ht="24.15" customHeight="1">
      <c r="A332" s="34"/>
      <c r="B332" s="185"/>
      <c r="C332" s="186" t="s">
        <v>3340</v>
      </c>
      <c r="D332" s="186" t="s">
        <v>319</v>
      </c>
      <c r="E332" s="187" t="s">
        <v>6834</v>
      </c>
      <c r="F332" s="188" t="s">
        <v>6835</v>
      </c>
      <c r="G332" s="189" t="s">
        <v>452</v>
      </c>
      <c r="H332" s="190">
        <v>26.899999999999999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0.00025999999999999998</v>
      </c>
      <c r="R332" s="196">
        <f>Q332*H332</f>
        <v>0.0069939999999999993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6836</v>
      </c>
    </row>
    <row r="333" s="2" customFormat="1" ht="24.15" customHeight="1">
      <c r="A333" s="34"/>
      <c r="B333" s="185"/>
      <c r="C333" s="186" t="s">
        <v>3344</v>
      </c>
      <c r="D333" s="186" t="s">
        <v>319</v>
      </c>
      <c r="E333" s="187" t="s">
        <v>5500</v>
      </c>
      <c r="F333" s="188" t="s">
        <v>5501</v>
      </c>
      <c r="G333" s="189" t="s">
        <v>452</v>
      </c>
      <c r="H333" s="190">
        <v>38.700000000000003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0.00025999999999999998</v>
      </c>
      <c r="R333" s="196">
        <f>Q333*H333</f>
        <v>0.010062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372</v>
      </c>
      <c r="AT333" s="198" t="s">
        <v>319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6837</v>
      </c>
    </row>
    <row r="334" s="2" customFormat="1" ht="24.15" customHeight="1">
      <c r="A334" s="34"/>
      <c r="B334" s="185"/>
      <c r="C334" s="186" t="s">
        <v>3348</v>
      </c>
      <c r="D334" s="186" t="s">
        <v>319</v>
      </c>
      <c r="E334" s="187" t="s">
        <v>5503</v>
      </c>
      <c r="F334" s="188" t="s">
        <v>5504</v>
      </c>
      <c r="G334" s="189" t="s">
        <v>452</v>
      </c>
      <c r="H334" s="190">
        <v>24.5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372</v>
      </c>
      <c r="AT334" s="198" t="s">
        <v>319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6838</v>
      </c>
    </row>
    <row r="335" s="2" customFormat="1" ht="16.5" customHeight="1">
      <c r="A335" s="34"/>
      <c r="B335" s="185"/>
      <c r="C335" s="200" t="s">
        <v>3352</v>
      </c>
      <c r="D335" s="200" t="s">
        <v>353</v>
      </c>
      <c r="E335" s="201" t="s">
        <v>5506</v>
      </c>
      <c r="F335" s="202" t="s">
        <v>5498</v>
      </c>
      <c r="G335" s="203" t="s">
        <v>322</v>
      </c>
      <c r="H335" s="204">
        <v>1.9890000000000001</v>
      </c>
      <c r="I335" s="205"/>
      <c r="J335" s="206">
        <f>ROUND(I335*H335,2)</f>
        <v>0</v>
      </c>
      <c r="K335" s="207"/>
      <c r="L335" s="208"/>
      <c r="M335" s="209" t="s">
        <v>1</v>
      </c>
      <c r="N335" s="210" t="s">
        <v>41</v>
      </c>
      <c r="O335" s="78"/>
      <c r="P335" s="196">
        <f>O335*H335</f>
        <v>0</v>
      </c>
      <c r="Q335" s="196">
        <v>0.55000000000000004</v>
      </c>
      <c r="R335" s="196">
        <f>Q335*H335</f>
        <v>1.0939500000000002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529</v>
      </c>
      <c r="AT335" s="198" t="s">
        <v>353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6839</v>
      </c>
    </row>
    <row r="336" s="2" customFormat="1" ht="44.25" customHeight="1">
      <c r="A336" s="34"/>
      <c r="B336" s="185"/>
      <c r="C336" s="186" t="s">
        <v>3356</v>
      </c>
      <c r="D336" s="186" t="s">
        <v>319</v>
      </c>
      <c r="E336" s="187" t="s">
        <v>949</v>
      </c>
      <c r="F336" s="188" t="s">
        <v>4613</v>
      </c>
      <c r="G336" s="189" t="s">
        <v>322</v>
      </c>
      <c r="H336" s="190">
        <v>1.9890000000000001</v>
      </c>
      <c r="I336" s="191"/>
      <c r="J336" s="192">
        <f>ROUND(I336*H336,2)</f>
        <v>0</v>
      </c>
      <c r="K336" s="193"/>
      <c r="L336" s="35"/>
      <c r="M336" s="194" t="s">
        <v>1</v>
      </c>
      <c r="N336" s="195" t="s">
        <v>41</v>
      </c>
      <c r="O336" s="78"/>
      <c r="P336" s="196">
        <f>O336*H336</f>
        <v>0</v>
      </c>
      <c r="Q336" s="196">
        <v>0.022350169999999999</v>
      </c>
      <c r="R336" s="196">
        <f>Q336*H336</f>
        <v>0.044454488129999997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372</v>
      </c>
      <c r="AT336" s="198" t="s">
        <v>319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6840</v>
      </c>
    </row>
    <row r="337" s="2" customFormat="1" ht="44.25" customHeight="1">
      <c r="A337" s="34"/>
      <c r="B337" s="185"/>
      <c r="C337" s="186" t="s">
        <v>3360</v>
      </c>
      <c r="D337" s="186" t="s">
        <v>319</v>
      </c>
      <c r="E337" s="187" t="s">
        <v>949</v>
      </c>
      <c r="F337" s="188" t="s">
        <v>4613</v>
      </c>
      <c r="G337" s="189" t="s">
        <v>322</v>
      </c>
      <c r="H337" s="190">
        <v>0.034000000000000002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0.022350169999999999</v>
      </c>
      <c r="R337" s="196">
        <f>Q337*H337</f>
        <v>0.00075990577999999998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372</v>
      </c>
      <c r="AT337" s="198" t="s">
        <v>319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6841</v>
      </c>
    </row>
    <row r="338" s="2" customFormat="1" ht="24.15" customHeight="1">
      <c r="A338" s="34"/>
      <c r="B338" s="185"/>
      <c r="C338" s="186" t="s">
        <v>3364</v>
      </c>
      <c r="D338" s="186" t="s">
        <v>319</v>
      </c>
      <c r="E338" s="187" t="s">
        <v>905</v>
      </c>
      <c r="F338" s="188" t="s">
        <v>906</v>
      </c>
      <c r="G338" s="189" t="s">
        <v>652</v>
      </c>
      <c r="H338" s="223"/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372</v>
      </c>
      <c r="AT338" s="198" t="s">
        <v>319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6842</v>
      </c>
    </row>
    <row r="339" s="12" customFormat="1" ht="22.8" customHeight="1">
      <c r="A339" s="12"/>
      <c r="B339" s="172"/>
      <c r="C339" s="12"/>
      <c r="D339" s="173" t="s">
        <v>74</v>
      </c>
      <c r="E339" s="183" t="s">
        <v>838</v>
      </c>
      <c r="F339" s="183" t="s">
        <v>2831</v>
      </c>
      <c r="G339" s="12"/>
      <c r="H339" s="12"/>
      <c r="I339" s="175"/>
      <c r="J339" s="184">
        <f>BK339</f>
        <v>0</v>
      </c>
      <c r="K339" s="12"/>
      <c r="L339" s="172"/>
      <c r="M339" s="177"/>
      <c r="N339" s="178"/>
      <c r="O339" s="178"/>
      <c r="P339" s="179">
        <f>SUM(P340:P342)</f>
        <v>0</v>
      </c>
      <c r="Q339" s="178"/>
      <c r="R339" s="179">
        <f>SUM(R340:R342)</f>
        <v>1.3043839656</v>
      </c>
      <c r="S339" s="178"/>
      <c r="T339" s="180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73" t="s">
        <v>87</v>
      </c>
      <c r="AT339" s="181" t="s">
        <v>74</v>
      </c>
      <c r="AU339" s="181" t="s">
        <v>82</v>
      </c>
      <c r="AY339" s="173" t="s">
        <v>317</v>
      </c>
      <c r="BK339" s="182">
        <f>SUM(BK340:BK342)</f>
        <v>0</v>
      </c>
    </row>
    <row r="340" s="2" customFormat="1" ht="37.8" customHeight="1">
      <c r="A340" s="34"/>
      <c r="B340" s="185"/>
      <c r="C340" s="186" t="s">
        <v>3368</v>
      </c>
      <c r="D340" s="186" t="s">
        <v>319</v>
      </c>
      <c r="E340" s="187" t="s">
        <v>3273</v>
      </c>
      <c r="F340" s="188" t="s">
        <v>3274</v>
      </c>
      <c r="G340" s="189" t="s">
        <v>375</v>
      </c>
      <c r="H340" s="190">
        <v>59.906999999999996</v>
      </c>
      <c r="I340" s="191"/>
      <c r="J340" s="192">
        <f>ROUND(I340*H340,2)</f>
        <v>0</v>
      </c>
      <c r="K340" s="193"/>
      <c r="L340" s="35"/>
      <c r="M340" s="194" t="s">
        <v>1</v>
      </c>
      <c r="N340" s="195" t="s">
        <v>41</v>
      </c>
      <c r="O340" s="78"/>
      <c r="P340" s="196">
        <f>O340*H340</f>
        <v>0</v>
      </c>
      <c r="Q340" s="196">
        <v>0.021760000000000002</v>
      </c>
      <c r="R340" s="196">
        <f>Q340*H340</f>
        <v>1.3035763200000001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372</v>
      </c>
      <c r="AT340" s="198" t="s">
        <v>319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6843</v>
      </c>
    </row>
    <row r="341" s="2" customFormat="1" ht="33" customHeight="1">
      <c r="A341" s="34"/>
      <c r="B341" s="185"/>
      <c r="C341" s="186" t="s">
        <v>3372</v>
      </c>
      <c r="D341" s="186" t="s">
        <v>319</v>
      </c>
      <c r="E341" s="187" t="s">
        <v>3294</v>
      </c>
      <c r="F341" s="188" t="s">
        <v>3295</v>
      </c>
      <c r="G341" s="189" t="s">
        <v>452</v>
      </c>
      <c r="H341" s="190">
        <v>16.140000000000001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5.0040000000000002E-05</v>
      </c>
      <c r="R341" s="196">
        <f>Q341*H341</f>
        <v>0.00080764560000000005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372</v>
      </c>
      <c r="AT341" s="198" t="s">
        <v>319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6844</v>
      </c>
    </row>
    <row r="342" s="2" customFormat="1" ht="21.75" customHeight="1">
      <c r="A342" s="34"/>
      <c r="B342" s="185"/>
      <c r="C342" s="186" t="s">
        <v>3376</v>
      </c>
      <c r="D342" s="186" t="s">
        <v>319</v>
      </c>
      <c r="E342" s="187" t="s">
        <v>2853</v>
      </c>
      <c r="F342" s="188" t="s">
        <v>2854</v>
      </c>
      <c r="G342" s="189" t="s">
        <v>652</v>
      </c>
      <c r="H342" s="223"/>
      <c r="I342" s="191"/>
      <c r="J342" s="192">
        <f>ROUND(I342*H342,2)</f>
        <v>0</v>
      </c>
      <c r="K342" s="193"/>
      <c r="L342" s="35"/>
      <c r="M342" s="194" t="s">
        <v>1</v>
      </c>
      <c r="N342" s="195" t="s">
        <v>41</v>
      </c>
      <c r="O342" s="78"/>
      <c r="P342" s="196">
        <f>O342*H342</f>
        <v>0</v>
      </c>
      <c r="Q342" s="196">
        <v>0</v>
      </c>
      <c r="R342" s="196">
        <f>Q342*H342</f>
        <v>0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372</v>
      </c>
      <c r="AT342" s="198" t="s">
        <v>319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6845</v>
      </c>
    </row>
    <row r="343" s="12" customFormat="1" ht="22.8" customHeight="1">
      <c r="A343" s="12"/>
      <c r="B343" s="172"/>
      <c r="C343" s="12"/>
      <c r="D343" s="173" t="s">
        <v>74</v>
      </c>
      <c r="E343" s="183" t="s">
        <v>2856</v>
      </c>
      <c r="F343" s="183" t="s">
        <v>2857</v>
      </c>
      <c r="G343" s="12"/>
      <c r="H343" s="12"/>
      <c r="I343" s="175"/>
      <c r="J343" s="184">
        <f>BK343</f>
        <v>0</v>
      </c>
      <c r="K343" s="12"/>
      <c r="L343" s="172"/>
      <c r="M343" s="177"/>
      <c r="N343" s="178"/>
      <c r="O343" s="178"/>
      <c r="P343" s="179">
        <f>SUM(P344:P349)</f>
        <v>0</v>
      </c>
      <c r="Q343" s="178"/>
      <c r="R343" s="179">
        <f>SUM(R344:R349)</f>
        <v>0.23578711950000003</v>
      </c>
      <c r="S343" s="178"/>
      <c r="T343" s="180">
        <f>SUM(T344:T349)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73" t="s">
        <v>87</v>
      </c>
      <c r="AT343" s="181" t="s">
        <v>74</v>
      </c>
      <c r="AU343" s="181" t="s">
        <v>82</v>
      </c>
      <c r="AY343" s="173" t="s">
        <v>317</v>
      </c>
      <c r="BK343" s="182">
        <f>SUM(BK344:BK349)</f>
        <v>0</v>
      </c>
    </row>
    <row r="344" s="2" customFormat="1" ht="37.8" customHeight="1">
      <c r="A344" s="34"/>
      <c r="B344" s="185"/>
      <c r="C344" s="186" t="s">
        <v>3380</v>
      </c>
      <c r="D344" s="186" t="s">
        <v>319</v>
      </c>
      <c r="E344" s="187" t="s">
        <v>4627</v>
      </c>
      <c r="F344" s="188" t="s">
        <v>4628</v>
      </c>
      <c r="G344" s="189" t="s">
        <v>452</v>
      </c>
      <c r="H344" s="190">
        <v>12.5</v>
      </c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0.0099000000000000008</v>
      </c>
      <c r="R344" s="196">
        <f>Q344*H344</f>
        <v>0.12375000000000001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372</v>
      </c>
      <c r="AT344" s="198" t="s">
        <v>319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6846</v>
      </c>
    </row>
    <row r="345" s="2" customFormat="1" ht="24.15" customHeight="1">
      <c r="A345" s="34"/>
      <c r="B345" s="185"/>
      <c r="C345" s="186" t="s">
        <v>3384</v>
      </c>
      <c r="D345" s="186" t="s">
        <v>319</v>
      </c>
      <c r="E345" s="187" t="s">
        <v>5515</v>
      </c>
      <c r="F345" s="188" t="s">
        <v>5516</v>
      </c>
      <c r="G345" s="189" t="s">
        <v>452</v>
      </c>
      <c r="H345" s="190">
        <v>18.350000000000001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0.00467681</v>
      </c>
      <c r="R345" s="196">
        <f>Q345*H345</f>
        <v>0.085819463500000012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372</v>
      </c>
      <c r="AT345" s="198" t="s">
        <v>319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6847</v>
      </c>
    </row>
    <row r="346" s="2" customFormat="1" ht="49.05" customHeight="1">
      <c r="A346" s="34"/>
      <c r="B346" s="185"/>
      <c r="C346" s="186" t="s">
        <v>3388</v>
      </c>
      <c r="D346" s="186" t="s">
        <v>319</v>
      </c>
      <c r="E346" s="187" t="s">
        <v>5518</v>
      </c>
      <c r="F346" s="188" t="s">
        <v>5519</v>
      </c>
      <c r="G346" s="189" t="s">
        <v>452</v>
      </c>
      <c r="H346" s="190">
        <v>1.8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0.0050169200000000002</v>
      </c>
      <c r="R346" s="196">
        <f>Q346*H346</f>
        <v>0.0090304560000000009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6848</v>
      </c>
    </row>
    <row r="347" s="2" customFormat="1" ht="24.15" customHeight="1">
      <c r="A347" s="34"/>
      <c r="B347" s="185"/>
      <c r="C347" s="186" t="s">
        <v>3392</v>
      </c>
      <c r="D347" s="186" t="s">
        <v>319</v>
      </c>
      <c r="E347" s="187" t="s">
        <v>5521</v>
      </c>
      <c r="F347" s="188" t="s">
        <v>5522</v>
      </c>
      <c r="G347" s="189" t="s">
        <v>452</v>
      </c>
      <c r="H347" s="190">
        <v>2.02</v>
      </c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0.0028600000000000001</v>
      </c>
      <c r="R347" s="196">
        <f>Q347*H347</f>
        <v>0.0057772000000000006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6849</v>
      </c>
    </row>
    <row r="348" s="2" customFormat="1" ht="24.15" customHeight="1">
      <c r="A348" s="34"/>
      <c r="B348" s="185"/>
      <c r="C348" s="186" t="s">
        <v>3396</v>
      </c>
      <c r="D348" s="186" t="s">
        <v>319</v>
      </c>
      <c r="E348" s="187" t="s">
        <v>4630</v>
      </c>
      <c r="F348" s="188" t="s">
        <v>4631</v>
      </c>
      <c r="G348" s="189" t="s">
        <v>452</v>
      </c>
      <c r="H348" s="190">
        <v>7</v>
      </c>
      <c r="I348" s="191"/>
      <c r="J348" s="192">
        <f>ROUND(I348*H348,2)</f>
        <v>0</v>
      </c>
      <c r="K348" s="193"/>
      <c r="L348" s="35"/>
      <c r="M348" s="194" t="s">
        <v>1</v>
      </c>
      <c r="N348" s="195" t="s">
        <v>41</v>
      </c>
      <c r="O348" s="78"/>
      <c r="P348" s="196">
        <f>O348*H348</f>
        <v>0</v>
      </c>
      <c r="Q348" s="196">
        <v>0.0016299999999999999</v>
      </c>
      <c r="R348" s="196">
        <f>Q348*H348</f>
        <v>0.01141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372</v>
      </c>
      <c r="AT348" s="198" t="s">
        <v>319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6850</v>
      </c>
    </row>
    <row r="349" s="2" customFormat="1" ht="24.15" customHeight="1">
      <c r="A349" s="34"/>
      <c r="B349" s="185"/>
      <c r="C349" s="186" t="s">
        <v>3399</v>
      </c>
      <c r="D349" s="186" t="s">
        <v>319</v>
      </c>
      <c r="E349" s="187" t="s">
        <v>2864</v>
      </c>
      <c r="F349" s="188" t="s">
        <v>2865</v>
      </c>
      <c r="G349" s="189" t="s">
        <v>652</v>
      </c>
      <c r="H349" s="223"/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6851</v>
      </c>
    </row>
    <row r="350" s="12" customFormat="1" ht="22.8" customHeight="1">
      <c r="A350" s="12"/>
      <c r="B350" s="172"/>
      <c r="C350" s="12"/>
      <c r="D350" s="173" t="s">
        <v>74</v>
      </c>
      <c r="E350" s="183" t="s">
        <v>856</v>
      </c>
      <c r="F350" s="183" t="s">
        <v>3327</v>
      </c>
      <c r="G350" s="12"/>
      <c r="H350" s="12"/>
      <c r="I350" s="175"/>
      <c r="J350" s="184">
        <f>BK350</f>
        <v>0</v>
      </c>
      <c r="K350" s="12"/>
      <c r="L350" s="172"/>
      <c r="M350" s="177"/>
      <c r="N350" s="178"/>
      <c r="O350" s="178"/>
      <c r="P350" s="179">
        <f>SUM(P351:P352)</f>
        <v>0</v>
      </c>
      <c r="Q350" s="178"/>
      <c r="R350" s="179">
        <f>SUM(R351:R352)</f>
        <v>0.50006700999999998</v>
      </c>
      <c r="S350" s="178"/>
      <c r="T350" s="180">
        <f>SUM(T351:T352)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3" t="s">
        <v>87</v>
      </c>
      <c r="AT350" s="181" t="s">
        <v>74</v>
      </c>
      <c r="AU350" s="181" t="s">
        <v>82</v>
      </c>
      <c r="AY350" s="173" t="s">
        <v>317</v>
      </c>
      <c r="BK350" s="182">
        <f>SUM(BK351:BK352)</f>
        <v>0</v>
      </c>
    </row>
    <row r="351" s="2" customFormat="1" ht="24.15" customHeight="1">
      <c r="A351" s="34"/>
      <c r="B351" s="185"/>
      <c r="C351" s="186" t="s">
        <v>3403</v>
      </c>
      <c r="D351" s="186" t="s">
        <v>319</v>
      </c>
      <c r="E351" s="187" t="s">
        <v>5526</v>
      </c>
      <c r="F351" s="188" t="s">
        <v>5527</v>
      </c>
      <c r="G351" s="189" t="s">
        <v>375</v>
      </c>
      <c r="H351" s="190">
        <v>17.777000000000001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0.028129999999999999</v>
      </c>
      <c r="R351" s="196">
        <f>Q351*H351</f>
        <v>0.50006700999999998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6852</v>
      </c>
    </row>
    <row r="352" s="2" customFormat="1" ht="21.75" customHeight="1">
      <c r="A352" s="34"/>
      <c r="B352" s="185"/>
      <c r="C352" s="186" t="s">
        <v>3407</v>
      </c>
      <c r="D352" s="186" t="s">
        <v>319</v>
      </c>
      <c r="E352" s="187" t="s">
        <v>3333</v>
      </c>
      <c r="F352" s="188" t="s">
        <v>3334</v>
      </c>
      <c r="G352" s="189" t="s">
        <v>652</v>
      </c>
      <c r="H352" s="223"/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6853</v>
      </c>
    </row>
    <row r="353" s="12" customFormat="1" ht="22.8" customHeight="1">
      <c r="A353" s="12"/>
      <c r="B353" s="172"/>
      <c r="C353" s="12"/>
      <c r="D353" s="173" t="s">
        <v>74</v>
      </c>
      <c r="E353" s="183" t="s">
        <v>644</v>
      </c>
      <c r="F353" s="183" t="s">
        <v>2867</v>
      </c>
      <c r="G353" s="12"/>
      <c r="H353" s="12"/>
      <c r="I353" s="175"/>
      <c r="J353" s="184">
        <f>BK353</f>
        <v>0</v>
      </c>
      <c r="K353" s="12"/>
      <c r="L353" s="172"/>
      <c r="M353" s="177"/>
      <c r="N353" s="178"/>
      <c r="O353" s="178"/>
      <c r="P353" s="179">
        <f>SUM(P354:P360)</f>
        <v>0</v>
      </c>
      <c r="Q353" s="178"/>
      <c r="R353" s="179">
        <f>SUM(R354:R360)</f>
        <v>0.0095335999999999997</v>
      </c>
      <c r="S353" s="178"/>
      <c r="T353" s="180">
        <f>SUM(T354:T360)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73" t="s">
        <v>87</v>
      </c>
      <c r="AT353" s="181" t="s">
        <v>74</v>
      </c>
      <c r="AU353" s="181" t="s">
        <v>82</v>
      </c>
      <c r="AY353" s="173" t="s">
        <v>317</v>
      </c>
      <c r="BK353" s="182">
        <f>SUM(BK354:BK360)</f>
        <v>0</v>
      </c>
    </row>
    <row r="354" s="2" customFormat="1" ht="24.15" customHeight="1">
      <c r="A354" s="34"/>
      <c r="B354" s="185"/>
      <c r="C354" s="186" t="s">
        <v>3411</v>
      </c>
      <c r="D354" s="186" t="s">
        <v>319</v>
      </c>
      <c r="E354" s="187" t="s">
        <v>4634</v>
      </c>
      <c r="F354" s="188" t="s">
        <v>4635</v>
      </c>
      <c r="G354" s="189" t="s">
        <v>452</v>
      </c>
      <c r="H354" s="190">
        <v>17.52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0.00042999999999999999</v>
      </c>
      <c r="R354" s="196">
        <f>Q354*H354</f>
        <v>0.0075335999999999997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6854</v>
      </c>
    </row>
    <row r="355" s="2" customFormat="1" ht="66.75" customHeight="1">
      <c r="A355" s="34"/>
      <c r="B355" s="185"/>
      <c r="C355" s="200" t="s">
        <v>3416</v>
      </c>
      <c r="D355" s="200" t="s">
        <v>353</v>
      </c>
      <c r="E355" s="201" t="s">
        <v>4637</v>
      </c>
      <c r="F355" s="202" t="s">
        <v>6166</v>
      </c>
      <c r="G355" s="203" t="s">
        <v>433</v>
      </c>
      <c r="H355" s="204">
        <v>3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6855</v>
      </c>
    </row>
    <row r="356" s="2" customFormat="1" ht="33" customHeight="1">
      <c r="A356" s="34"/>
      <c r="B356" s="185"/>
      <c r="C356" s="186" t="s">
        <v>3419</v>
      </c>
      <c r="D356" s="186" t="s">
        <v>319</v>
      </c>
      <c r="E356" s="187" t="s">
        <v>3377</v>
      </c>
      <c r="F356" s="188" t="s">
        <v>3378</v>
      </c>
      <c r="G356" s="189" t="s">
        <v>433</v>
      </c>
      <c r="H356" s="190">
        <v>2</v>
      </c>
      <c r="I356" s="191"/>
      <c r="J356" s="192">
        <f>ROUND(I356*H356,2)</f>
        <v>0</v>
      </c>
      <c r="K356" s="193"/>
      <c r="L356" s="35"/>
      <c r="M356" s="194" t="s">
        <v>1</v>
      </c>
      <c r="N356" s="195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372</v>
      </c>
      <c r="AT356" s="198" t="s">
        <v>319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6856</v>
      </c>
    </row>
    <row r="357" s="2" customFormat="1" ht="24.15" customHeight="1">
      <c r="A357" s="34"/>
      <c r="B357" s="185"/>
      <c r="C357" s="200" t="s">
        <v>3423</v>
      </c>
      <c r="D357" s="200" t="s">
        <v>353</v>
      </c>
      <c r="E357" s="201" t="s">
        <v>3381</v>
      </c>
      <c r="F357" s="202" t="s">
        <v>4652</v>
      </c>
      <c r="G357" s="203" t="s">
        <v>433</v>
      </c>
      <c r="H357" s="204">
        <v>2</v>
      </c>
      <c r="I357" s="205"/>
      <c r="J357" s="206">
        <f>ROUND(I357*H357,2)</f>
        <v>0</v>
      </c>
      <c r="K357" s="207"/>
      <c r="L357" s="208"/>
      <c r="M357" s="209" t="s">
        <v>1</v>
      </c>
      <c r="N357" s="210" t="s">
        <v>41</v>
      </c>
      <c r="O357" s="78"/>
      <c r="P357" s="196">
        <f>O357*H357</f>
        <v>0</v>
      </c>
      <c r="Q357" s="196">
        <v>0.001</v>
      </c>
      <c r="R357" s="196">
        <f>Q357*H357</f>
        <v>0.002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529</v>
      </c>
      <c r="AT357" s="198" t="s">
        <v>353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6857</v>
      </c>
    </row>
    <row r="358" s="2" customFormat="1" ht="77.1" customHeight="1">
      <c r="A358" s="34"/>
      <c r="B358" s="185"/>
      <c r="C358" s="200" t="s">
        <v>3427</v>
      </c>
      <c r="D358" s="200" t="s">
        <v>353</v>
      </c>
      <c r="E358" s="201" t="s">
        <v>5536</v>
      </c>
      <c r="F358" s="202" t="s">
        <v>5537</v>
      </c>
      <c r="G358" s="203" t="s">
        <v>433</v>
      </c>
      <c r="H358" s="204">
        <v>2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529</v>
      </c>
      <c r="AT358" s="198" t="s">
        <v>353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6858</v>
      </c>
    </row>
    <row r="359" s="2" customFormat="1" ht="24.15" customHeight="1">
      <c r="A359" s="34"/>
      <c r="B359" s="185"/>
      <c r="C359" s="186" t="s">
        <v>3431</v>
      </c>
      <c r="D359" s="186" t="s">
        <v>319</v>
      </c>
      <c r="E359" s="187" t="s">
        <v>4663</v>
      </c>
      <c r="F359" s="188" t="s">
        <v>4664</v>
      </c>
      <c r="G359" s="189" t="s">
        <v>4665</v>
      </c>
      <c r="H359" s="190">
        <v>22.699999999999999</v>
      </c>
      <c r="I359" s="191"/>
      <c r="J359" s="192">
        <f>ROUND(I359*H359,2)</f>
        <v>0</v>
      </c>
      <c r="K359" s="193"/>
      <c r="L359" s="35"/>
      <c r="M359" s="194" t="s">
        <v>1</v>
      </c>
      <c r="N359" s="195" t="s">
        <v>41</v>
      </c>
      <c r="O359" s="78"/>
      <c r="P359" s="196">
        <f>O359*H359</f>
        <v>0</v>
      </c>
      <c r="Q359" s="196">
        <v>0</v>
      </c>
      <c r="R359" s="196">
        <f>Q359*H359</f>
        <v>0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372</v>
      </c>
      <c r="AT359" s="198" t="s">
        <v>319</v>
      </c>
      <c r="AU359" s="198" t="s">
        <v>87</v>
      </c>
      <c r="AY359" s="15" t="s">
        <v>317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372</v>
      </c>
      <c r="BM359" s="198" t="s">
        <v>6859</v>
      </c>
    </row>
    <row r="360" s="2" customFormat="1" ht="24.15" customHeight="1">
      <c r="A360" s="34"/>
      <c r="B360" s="185"/>
      <c r="C360" s="186" t="s">
        <v>3436</v>
      </c>
      <c r="D360" s="186" t="s">
        <v>319</v>
      </c>
      <c r="E360" s="187" t="s">
        <v>2877</v>
      </c>
      <c r="F360" s="188" t="s">
        <v>2878</v>
      </c>
      <c r="G360" s="189" t="s">
        <v>652</v>
      </c>
      <c r="H360" s="223"/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6860</v>
      </c>
    </row>
    <row r="361" s="12" customFormat="1" ht="22.8" customHeight="1">
      <c r="A361" s="12"/>
      <c r="B361" s="172"/>
      <c r="C361" s="12"/>
      <c r="D361" s="173" t="s">
        <v>74</v>
      </c>
      <c r="E361" s="183" t="s">
        <v>1908</v>
      </c>
      <c r="F361" s="183" t="s">
        <v>4668</v>
      </c>
      <c r="G361" s="12"/>
      <c r="H361" s="12"/>
      <c r="I361" s="175"/>
      <c r="J361" s="184">
        <f>BK361</f>
        <v>0</v>
      </c>
      <c r="K361" s="12"/>
      <c r="L361" s="172"/>
      <c r="M361" s="177"/>
      <c r="N361" s="178"/>
      <c r="O361" s="178"/>
      <c r="P361" s="179">
        <f>SUM(P362:P363)</f>
        <v>0</v>
      </c>
      <c r="Q361" s="178"/>
      <c r="R361" s="179">
        <f>SUM(R362:R363)</f>
        <v>0</v>
      </c>
      <c r="S361" s="178"/>
      <c r="T361" s="180">
        <f>SUM(T362:T363)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173" t="s">
        <v>87</v>
      </c>
      <c r="AT361" s="181" t="s">
        <v>74</v>
      </c>
      <c r="AU361" s="181" t="s">
        <v>82</v>
      </c>
      <c r="AY361" s="173" t="s">
        <v>317</v>
      </c>
      <c r="BK361" s="182">
        <f>SUM(BK362:BK363)</f>
        <v>0</v>
      </c>
    </row>
    <row r="362" s="2" customFormat="1" ht="44.25" customHeight="1">
      <c r="A362" s="34"/>
      <c r="B362" s="185"/>
      <c r="C362" s="186" t="s">
        <v>3441</v>
      </c>
      <c r="D362" s="186" t="s">
        <v>319</v>
      </c>
      <c r="E362" s="187" t="s">
        <v>6861</v>
      </c>
      <c r="F362" s="188" t="s">
        <v>6862</v>
      </c>
      <c r="G362" s="189" t="s">
        <v>433</v>
      </c>
      <c r="H362" s="190">
        <v>1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</v>
      </c>
      <c r="R362" s="196">
        <f>Q362*H362</f>
        <v>0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6863</v>
      </c>
    </row>
    <row r="363" s="2" customFormat="1" ht="24.15" customHeight="1">
      <c r="A363" s="34"/>
      <c r="B363" s="185"/>
      <c r="C363" s="186" t="s">
        <v>3446</v>
      </c>
      <c r="D363" s="186" t="s">
        <v>319</v>
      </c>
      <c r="E363" s="187" t="s">
        <v>4679</v>
      </c>
      <c r="F363" s="188" t="s">
        <v>4680</v>
      </c>
      <c r="G363" s="189" t="s">
        <v>652</v>
      </c>
      <c r="H363" s="223"/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0</v>
      </c>
      <c r="R363" s="196">
        <f>Q363*H363</f>
        <v>0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6864</v>
      </c>
    </row>
    <row r="364" s="12" customFormat="1" ht="22.8" customHeight="1">
      <c r="A364" s="12"/>
      <c r="B364" s="172"/>
      <c r="C364" s="12"/>
      <c r="D364" s="173" t="s">
        <v>74</v>
      </c>
      <c r="E364" s="183" t="s">
        <v>1913</v>
      </c>
      <c r="F364" s="183" t="s">
        <v>3398</v>
      </c>
      <c r="G364" s="12"/>
      <c r="H364" s="12"/>
      <c r="I364" s="175"/>
      <c r="J364" s="184">
        <f>BK364</f>
        <v>0</v>
      </c>
      <c r="K364" s="12"/>
      <c r="L364" s="172"/>
      <c r="M364" s="177"/>
      <c r="N364" s="178"/>
      <c r="O364" s="178"/>
      <c r="P364" s="179">
        <f>SUM(P365:P367)</f>
        <v>0</v>
      </c>
      <c r="Q364" s="178"/>
      <c r="R364" s="179">
        <f>SUM(R365:R367)</f>
        <v>1.0964852000000001</v>
      </c>
      <c r="S364" s="178"/>
      <c r="T364" s="180">
        <f>SUM(T365:T367)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3" t="s">
        <v>87</v>
      </c>
      <c r="AT364" s="181" t="s">
        <v>74</v>
      </c>
      <c r="AU364" s="181" t="s">
        <v>82</v>
      </c>
      <c r="AY364" s="173" t="s">
        <v>317</v>
      </c>
      <c r="BK364" s="182">
        <f>SUM(BK365:BK367)</f>
        <v>0</v>
      </c>
    </row>
    <row r="365" s="2" customFormat="1" ht="24.15" customHeight="1">
      <c r="A365" s="34"/>
      <c r="B365" s="185"/>
      <c r="C365" s="186" t="s">
        <v>3450</v>
      </c>
      <c r="D365" s="186" t="s">
        <v>319</v>
      </c>
      <c r="E365" s="187" t="s">
        <v>5572</v>
      </c>
      <c r="F365" s="188" t="s">
        <v>5573</v>
      </c>
      <c r="G365" s="189" t="s">
        <v>375</v>
      </c>
      <c r="H365" s="190">
        <v>39.689999999999998</v>
      </c>
      <c r="I365" s="191"/>
      <c r="J365" s="192">
        <f>ROUND(I365*H365,2)</f>
        <v>0</v>
      </c>
      <c r="K365" s="193"/>
      <c r="L365" s="35"/>
      <c r="M365" s="194" t="s">
        <v>1</v>
      </c>
      <c r="N365" s="195" t="s">
        <v>41</v>
      </c>
      <c r="O365" s="78"/>
      <c r="P365" s="196">
        <f>O365*H365</f>
        <v>0</v>
      </c>
      <c r="Q365" s="196">
        <v>0.0035500000000000002</v>
      </c>
      <c r="R365" s="196">
        <f>Q365*H365</f>
        <v>0.14089950000000001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372</v>
      </c>
      <c r="AT365" s="198" t="s">
        <v>319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6865</v>
      </c>
    </row>
    <row r="366" s="2" customFormat="1" ht="24.15" customHeight="1">
      <c r="A366" s="34"/>
      <c r="B366" s="185"/>
      <c r="C366" s="200" t="s">
        <v>3454</v>
      </c>
      <c r="D366" s="200" t="s">
        <v>353</v>
      </c>
      <c r="E366" s="201" t="s">
        <v>3408</v>
      </c>
      <c r="F366" s="202" t="s">
        <v>5575</v>
      </c>
      <c r="G366" s="203" t="s">
        <v>375</v>
      </c>
      <c r="H366" s="204">
        <v>41.277999999999999</v>
      </c>
      <c r="I366" s="205"/>
      <c r="J366" s="206">
        <f>ROUND(I366*H366,2)</f>
        <v>0</v>
      </c>
      <c r="K366" s="207"/>
      <c r="L366" s="208"/>
      <c r="M366" s="209" t="s">
        <v>1</v>
      </c>
      <c r="N366" s="210" t="s">
        <v>41</v>
      </c>
      <c r="O366" s="78"/>
      <c r="P366" s="196">
        <f>O366*H366</f>
        <v>0</v>
      </c>
      <c r="Q366" s="196">
        <v>0.02315</v>
      </c>
      <c r="R366" s="196">
        <f>Q366*H366</f>
        <v>0.95558569999999998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529</v>
      </c>
      <c r="AT366" s="198" t="s">
        <v>353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6866</v>
      </c>
    </row>
    <row r="367" s="2" customFormat="1" ht="24.15" customHeight="1">
      <c r="A367" s="34"/>
      <c r="B367" s="185"/>
      <c r="C367" s="186" t="s">
        <v>3458</v>
      </c>
      <c r="D367" s="186" t="s">
        <v>319</v>
      </c>
      <c r="E367" s="187" t="s">
        <v>3412</v>
      </c>
      <c r="F367" s="188" t="s">
        <v>3413</v>
      </c>
      <c r="G367" s="189" t="s">
        <v>652</v>
      </c>
      <c r="H367" s="223"/>
      <c r="I367" s="191"/>
      <c r="J367" s="192">
        <f>ROUND(I367*H367,2)</f>
        <v>0</v>
      </c>
      <c r="K367" s="193"/>
      <c r="L367" s="35"/>
      <c r="M367" s="194" t="s">
        <v>1</v>
      </c>
      <c r="N367" s="195" t="s">
        <v>41</v>
      </c>
      <c r="O367" s="78"/>
      <c r="P367" s="196">
        <f>O367*H367</f>
        <v>0</v>
      </c>
      <c r="Q367" s="196">
        <v>0</v>
      </c>
      <c r="R367" s="196">
        <f>Q367*H367</f>
        <v>0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372</v>
      </c>
      <c r="AT367" s="198" t="s">
        <v>319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6867</v>
      </c>
    </row>
    <row r="368" s="12" customFormat="1" ht="22.8" customHeight="1">
      <c r="A368" s="12"/>
      <c r="B368" s="172"/>
      <c r="C368" s="12"/>
      <c r="D368" s="173" t="s">
        <v>74</v>
      </c>
      <c r="E368" s="183" t="s">
        <v>1924</v>
      </c>
      <c r="F368" s="183" t="s">
        <v>3415</v>
      </c>
      <c r="G368" s="12"/>
      <c r="H368" s="12"/>
      <c r="I368" s="175"/>
      <c r="J368" s="184">
        <f>BK368</f>
        <v>0</v>
      </c>
      <c r="K368" s="12"/>
      <c r="L368" s="172"/>
      <c r="M368" s="177"/>
      <c r="N368" s="178"/>
      <c r="O368" s="178"/>
      <c r="P368" s="179">
        <f>SUM(P369:P371)</f>
        <v>0</v>
      </c>
      <c r="Q368" s="178"/>
      <c r="R368" s="179">
        <f>SUM(R369:R371)</f>
        <v>2.52233076</v>
      </c>
      <c r="S368" s="178"/>
      <c r="T368" s="180">
        <f>SUM(T369:T371)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73" t="s">
        <v>87</v>
      </c>
      <c r="AT368" s="181" t="s">
        <v>74</v>
      </c>
      <c r="AU368" s="181" t="s">
        <v>82</v>
      </c>
      <c r="AY368" s="173" t="s">
        <v>317</v>
      </c>
      <c r="BK368" s="182">
        <f>SUM(BK369:BK371)</f>
        <v>0</v>
      </c>
    </row>
    <row r="369" s="2" customFormat="1" ht="24.15" customHeight="1">
      <c r="A369" s="34"/>
      <c r="B369" s="185"/>
      <c r="C369" s="186" t="s">
        <v>3462</v>
      </c>
      <c r="D369" s="186" t="s">
        <v>319</v>
      </c>
      <c r="E369" s="187" t="s">
        <v>5578</v>
      </c>
      <c r="F369" s="188" t="s">
        <v>5579</v>
      </c>
      <c r="G369" s="189" t="s">
        <v>375</v>
      </c>
      <c r="H369" s="190">
        <v>110.72</v>
      </c>
      <c r="I369" s="191"/>
      <c r="J369" s="192">
        <f>ROUND(I369*H369,2)</f>
        <v>0</v>
      </c>
      <c r="K369" s="193"/>
      <c r="L369" s="35"/>
      <c r="M369" s="194" t="s">
        <v>1</v>
      </c>
      <c r="N369" s="195" t="s">
        <v>41</v>
      </c>
      <c r="O369" s="78"/>
      <c r="P369" s="196">
        <f>O369*H369</f>
        <v>0</v>
      </c>
      <c r="Q369" s="196">
        <v>0.00315</v>
      </c>
      <c r="R369" s="196">
        <f>Q369*H369</f>
        <v>0.34876800000000002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372</v>
      </c>
      <c r="AT369" s="198" t="s">
        <v>319</v>
      </c>
      <c r="AU369" s="198" t="s">
        <v>87</v>
      </c>
      <c r="AY369" s="15" t="s">
        <v>317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372</v>
      </c>
      <c r="BM369" s="198" t="s">
        <v>6868</v>
      </c>
    </row>
    <row r="370" s="2" customFormat="1" ht="90" customHeight="1">
      <c r="A370" s="34"/>
      <c r="B370" s="185"/>
      <c r="C370" s="200" t="s">
        <v>3466</v>
      </c>
      <c r="D370" s="200" t="s">
        <v>353</v>
      </c>
      <c r="E370" s="201" t="s">
        <v>5581</v>
      </c>
      <c r="F370" s="202" t="s">
        <v>5582</v>
      </c>
      <c r="G370" s="203" t="s">
        <v>375</v>
      </c>
      <c r="H370" s="204">
        <v>117.363</v>
      </c>
      <c r="I370" s="205"/>
      <c r="J370" s="206">
        <f>ROUND(I370*H370,2)</f>
        <v>0</v>
      </c>
      <c r="K370" s="207"/>
      <c r="L370" s="208"/>
      <c r="M370" s="209" t="s">
        <v>1</v>
      </c>
      <c r="N370" s="210" t="s">
        <v>41</v>
      </c>
      <c r="O370" s="78"/>
      <c r="P370" s="196">
        <f>O370*H370</f>
        <v>0</v>
      </c>
      <c r="Q370" s="196">
        <v>0.018519999999999998</v>
      </c>
      <c r="R370" s="196">
        <f>Q370*H370</f>
        <v>2.1735627599999998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529</v>
      </c>
      <c r="AT370" s="198" t="s">
        <v>353</v>
      </c>
      <c r="AU370" s="198" t="s">
        <v>87</v>
      </c>
      <c r="AY370" s="15" t="s">
        <v>317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372</v>
      </c>
      <c r="BM370" s="198" t="s">
        <v>6869</v>
      </c>
    </row>
    <row r="371" s="2" customFormat="1" ht="24.15" customHeight="1">
      <c r="A371" s="34"/>
      <c r="B371" s="185"/>
      <c r="C371" s="186" t="s">
        <v>3468</v>
      </c>
      <c r="D371" s="186" t="s">
        <v>319</v>
      </c>
      <c r="E371" s="187" t="s">
        <v>3437</v>
      </c>
      <c r="F371" s="188" t="s">
        <v>3438</v>
      </c>
      <c r="G371" s="189" t="s">
        <v>652</v>
      </c>
      <c r="H371" s="223"/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</v>
      </c>
      <c r="R371" s="196">
        <f>Q371*H371</f>
        <v>0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372</v>
      </c>
      <c r="AT371" s="198" t="s">
        <v>319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6870</v>
      </c>
    </row>
    <row r="372" s="12" customFormat="1" ht="22.8" customHeight="1">
      <c r="A372" s="12"/>
      <c r="B372" s="172"/>
      <c r="C372" s="12"/>
      <c r="D372" s="173" t="s">
        <v>74</v>
      </c>
      <c r="E372" s="183" t="s">
        <v>5585</v>
      </c>
      <c r="F372" s="183" t="s">
        <v>5586</v>
      </c>
      <c r="G372" s="12"/>
      <c r="H372" s="12"/>
      <c r="I372" s="175"/>
      <c r="J372" s="184">
        <f>BK372</f>
        <v>0</v>
      </c>
      <c r="K372" s="12"/>
      <c r="L372" s="172"/>
      <c r="M372" s="177"/>
      <c r="N372" s="178"/>
      <c r="O372" s="178"/>
      <c r="P372" s="179">
        <f>SUM(P373:P375)</f>
        <v>0</v>
      </c>
      <c r="Q372" s="178"/>
      <c r="R372" s="179">
        <f>SUM(R373:R375)</f>
        <v>0.45472420000000002</v>
      </c>
      <c r="S372" s="178"/>
      <c r="T372" s="180">
        <f>SUM(T373:T375)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73" t="s">
        <v>87</v>
      </c>
      <c r="AT372" s="181" t="s">
        <v>74</v>
      </c>
      <c r="AU372" s="181" t="s">
        <v>82</v>
      </c>
      <c r="AY372" s="173" t="s">
        <v>317</v>
      </c>
      <c r="BK372" s="182">
        <f>SUM(BK373:BK375)</f>
        <v>0</v>
      </c>
    </row>
    <row r="373" s="2" customFormat="1" ht="24.15" customHeight="1">
      <c r="A373" s="34"/>
      <c r="B373" s="185"/>
      <c r="C373" s="186" t="s">
        <v>4699</v>
      </c>
      <c r="D373" s="186" t="s">
        <v>319</v>
      </c>
      <c r="E373" s="187" t="s">
        <v>5587</v>
      </c>
      <c r="F373" s="188" t="s">
        <v>5588</v>
      </c>
      <c r="G373" s="189" t="s">
        <v>375</v>
      </c>
      <c r="H373" s="190">
        <v>17.140000000000001</v>
      </c>
      <c r="I373" s="191"/>
      <c r="J373" s="192">
        <f>ROUND(I373*H373,2)</f>
        <v>0</v>
      </c>
      <c r="K373" s="193"/>
      <c r="L373" s="35"/>
      <c r="M373" s="194" t="s">
        <v>1</v>
      </c>
      <c r="N373" s="195" t="s">
        <v>41</v>
      </c>
      <c r="O373" s="78"/>
      <c r="P373" s="196">
        <f>O373*H373</f>
        <v>0</v>
      </c>
      <c r="Q373" s="196">
        <v>0.026530000000000001</v>
      </c>
      <c r="R373" s="196">
        <f>Q373*H373</f>
        <v>0.45472420000000002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372</v>
      </c>
      <c r="AT373" s="198" t="s">
        <v>319</v>
      </c>
      <c r="AU373" s="198" t="s">
        <v>87</v>
      </c>
      <c r="AY373" s="15" t="s">
        <v>317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372</v>
      </c>
      <c r="BM373" s="198" t="s">
        <v>6871</v>
      </c>
    </row>
    <row r="374" s="2" customFormat="1" ht="24.15" customHeight="1">
      <c r="A374" s="34"/>
      <c r="B374" s="185"/>
      <c r="C374" s="200" t="s">
        <v>4703</v>
      </c>
      <c r="D374" s="200" t="s">
        <v>353</v>
      </c>
      <c r="E374" s="201" t="s">
        <v>5590</v>
      </c>
      <c r="F374" s="202" t="s">
        <v>5591</v>
      </c>
      <c r="G374" s="203" t="s">
        <v>375</v>
      </c>
      <c r="H374" s="204">
        <v>14.413</v>
      </c>
      <c r="I374" s="205"/>
      <c r="J374" s="206">
        <f>ROUND(I374*H374,2)</f>
        <v>0</v>
      </c>
      <c r="K374" s="207"/>
      <c r="L374" s="208"/>
      <c r="M374" s="209" t="s">
        <v>1</v>
      </c>
      <c r="N374" s="210" t="s">
        <v>41</v>
      </c>
      <c r="O374" s="78"/>
      <c r="P374" s="196">
        <f>O374*H374</f>
        <v>0</v>
      </c>
      <c r="Q374" s="196">
        <v>0</v>
      </c>
      <c r="R374" s="196">
        <f>Q374*H374</f>
        <v>0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529</v>
      </c>
      <c r="AT374" s="198" t="s">
        <v>353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6872</v>
      </c>
    </row>
    <row r="375" s="2" customFormat="1" ht="24.15" customHeight="1">
      <c r="A375" s="34"/>
      <c r="B375" s="185"/>
      <c r="C375" s="186" t="s">
        <v>4707</v>
      </c>
      <c r="D375" s="186" t="s">
        <v>319</v>
      </c>
      <c r="E375" s="187" t="s">
        <v>5593</v>
      </c>
      <c r="F375" s="188" t="s">
        <v>5594</v>
      </c>
      <c r="G375" s="189" t="s">
        <v>652</v>
      </c>
      <c r="H375" s="223"/>
      <c r="I375" s="191"/>
      <c r="J375" s="192">
        <f>ROUND(I375*H375,2)</f>
        <v>0</v>
      </c>
      <c r="K375" s="193"/>
      <c r="L375" s="35"/>
      <c r="M375" s="194" t="s">
        <v>1</v>
      </c>
      <c r="N375" s="195" t="s">
        <v>41</v>
      </c>
      <c r="O375" s="78"/>
      <c r="P375" s="196">
        <f>O375*H375</f>
        <v>0</v>
      </c>
      <c r="Q375" s="196">
        <v>0</v>
      </c>
      <c r="R375" s="196">
        <f>Q375*H375</f>
        <v>0</v>
      </c>
      <c r="S375" s="196">
        <v>0</v>
      </c>
      <c r="T375" s="197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8" t="s">
        <v>372</v>
      </c>
      <c r="AT375" s="198" t="s">
        <v>319</v>
      </c>
      <c r="AU375" s="198" t="s">
        <v>87</v>
      </c>
      <c r="AY375" s="15" t="s">
        <v>317</v>
      </c>
      <c r="BE375" s="199">
        <f>IF(N375="základná",J375,0)</f>
        <v>0</v>
      </c>
      <c r="BF375" s="199">
        <f>IF(N375="znížená",J375,0)</f>
        <v>0</v>
      </c>
      <c r="BG375" s="199">
        <f>IF(N375="zákl. prenesená",J375,0)</f>
        <v>0</v>
      </c>
      <c r="BH375" s="199">
        <f>IF(N375="zníž. prenesená",J375,0)</f>
        <v>0</v>
      </c>
      <c r="BI375" s="199">
        <f>IF(N375="nulová",J375,0)</f>
        <v>0</v>
      </c>
      <c r="BJ375" s="15" t="s">
        <v>87</v>
      </c>
      <c r="BK375" s="199">
        <f>ROUND(I375*H375,2)</f>
        <v>0</v>
      </c>
      <c r="BL375" s="15" t="s">
        <v>372</v>
      </c>
      <c r="BM375" s="198" t="s">
        <v>6873</v>
      </c>
    </row>
    <row r="376" s="12" customFormat="1" ht="22.8" customHeight="1">
      <c r="A376" s="12"/>
      <c r="B376" s="172"/>
      <c r="C376" s="12"/>
      <c r="D376" s="173" t="s">
        <v>74</v>
      </c>
      <c r="E376" s="183" t="s">
        <v>654</v>
      </c>
      <c r="F376" s="183" t="s">
        <v>3440</v>
      </c>
      <c r="G376" s="12"/>
      <c r="H376" s="12"/>
      <c r="I376" s="175"/>
      <c r="J376" s="184">
        <f>BK376</f>
        <v>0</v>
      </c>
      <c r="K376" s="12"/>
      <c r="L376" s="172"/>
      <c r="M376" s="177"/>
      <c r="N376" s="178"/>
      <c r="O376" s="178"/>
      <c r="P376" s="179">
        <f>SUM(P377:P382)</f>
        <v>0</v>
      </c>
      <c r="Q376" s="178"/>
      <c r="R376" s="179">
        <f>SUM(R377:R382)</f>
        <v>0.098800981560000015</v>
      </c>
      <c r="S376" s="178"/>
      <c r="T376" s="180">
        <f>SUM(T377:T382)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173" t="s">
        <v>87</v>
      </c>
      <c r="AT376" s="181" t="s">
        <v>74</v>
      </c>
      <c r="AU376" s="181" t="s">
        <v>82</v>
      </c>
      <c r="AY376" s="173" t="s">
        <v>317</v>
      </c>
      <c r="BK376" s="182">
        <f>SUM(BK377:BK382)</f>
        <v>0</v>
      </c>
    </row>
    <row r="377" s="2" customFormat="1" ht="24.15" customHeight="1">
      <c r="A377" s="34"/>
      <c r="B377" s="185"/>
      <c r="C377" s="186" t="s">
        <v>4711</v>
      </c>
      <c r="D377" s="186" t="s">
        <v>319</v>
      </c>
      <c r="E377" s="187" t="s">
        <v>4690</v>
      </c>
      <c r="F377" s="188" t="s">
        <v>4691</v>
      </c>
      <c r="G377" s="189" t="s">
        <v>375</v>
      </c>
      <c r="H377" s="190">
        <v>1.034</v>
      </c>
      <c r="I377" s="191"/>
      <c r="J377" s="192">
        <f>ROUND(I377*H377,2)</f>
        <v>0</v>
      </c>
      <c r="K377" s="193"/>
      <c r="L377" s="35"/>
      <c r="M377" s="194" t="s">
        <v>1</v>
      </c>
      <c r="N377" s="195" t="s">
        <v>41</v>
      </c>
      <c r="O377" s="78"/>
      <c r="P377" s="196">
        <f>O377*H377</f>
        <v>0</v>
      </c>
      <c r="Q377" s="196">
        <v>0.00016184000000000001</v>
      </c>
      <c r="R377" s="196">
        <f>Q377*H377</f>
        <v>0.00016734256000000002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372</v>
      </c>
      <c r="AT377" s="198" t="s">
        <v>319</v>
      </c>
      <c r="AU377" s="198" t="s">
        <v>87</v>
      </c>
      <c r="AY377" s="15" t="s">
        <v>317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372</v>
      </c>
      <c r="BM377" s="198" t="s">
        <v>6874</v>
      </c>
    </row>
    <row r="378" s="2" customFormat="1" ht="24.15" customHeight="1">
      <c r="A378" s="34"/>
      <c r="B378" s="185"/>
      <c r="C378" s="186" t="s">
        <v>4716</v>
      </c>
      <c r="D378" s="186" t="s">
        <v>319</v>
      </c>
      <c r="E378" s="187" t="s">
        <v>4693</v>
      </c>
      <c r="F378" s="188" t="s">
        <v>4694</v>
      </c>
      <c r="G378" s="189" t="s">
        <v>375</v>
      </c>
      <c r="H378" s="190">
        <v>1.034</v>
      </c>
      <c r="I378" s="191"/>
      <c r="J378" s="192">
        <f>ROUND(I378*H378,2)</f>
        <v>0</v>
      </c>
      <c r="K378" s="193"/>
      <c r="L378" s="35"/>
      <c r="M378" s="194" t="s">
        <v>1</v>
      </c>
      <c r="N378" s="195" t="s">
        <v>41</v>
      </c>
      <c r="O378" s="78"/>
      <c r="P378" s="196">
        <f>O378*H378</f>
        <v>0</v>
      </c>
      <c r="Q378" s="196">
        <v>8.0000000000000007E-05</v>
      </c>
      <c r="R378" s="196">
        <f>Q378*H378</f>
        <v>8.2720000000000008E-05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372</v>
      </c>
      <c r="AT378" s="198" t="s">
        <v>319</v>
      </c>
      <c r="AU378" s="198" t="s">
        <v>87</v>
      </c>
      <c r="AY378" s="15" t="s">
        <v>317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87</v>
      </c>
      <c r="BK378" s="199">
        <f>ROUND(I378*H378,2)</f>
        <v>0</v>
      </c>
      <c r="BL378" s="15" t="s">
        <v>372</v>
      </c>
      <c r="BM378" s="198" t="s">
        <v>6875</v>
      </c>
    </row>
    <row r="379" s="2" customFormat="1" ht="24.15" customHeight="1">
      <c r="A379" s="34"/>
      <c r="B379" s="185"/>
      <c r="C379" s="186" t="s">
        <v>4720</v>
      </c>
      <c r="D379" s="186" t="s">
        <v>319</v>
      </c>
      <c r="E379" s="187" t="s">
        <v>4696</v>
      </c>
      <c r="F379" s="188" t="s">
        <v>4697</v>
      </c>
      <c r="G379" s="189" t="s">
        <v>375</v>
      </c>
      <c r="H379" s="190">
        <v>138.24600000000001</v>
      </c>
      <c r="I379" s="191"/>
      <c r="J379" s="192">
        <f>ROUND(I379*H379,2)</f>
        <v>0</v>
      </c>
      <c r="K379" s="193"/>
      <c r="L379" s="35"/>
      <c r="M379" s="194" t="s">
        <v>1</v>
      </c>
      <c r="N379" s="195" t="s">
        <v>41</v>
      </c>
      <c r="O379" s="78"/>
      <c r="P379" s="196">
        <f>O379*H379</f>
        <v>0</v>
      </c>
      <c r="Q379" s="196">
        <v>0.00029999999999999997</v>
      </c>
      <c r="R379" s="196">
        <f>Q379*H379</f>
        <v>0.041473799999999998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372</v>
      </c>
      <c r="AT379" s="198" t="s">
        <v>319</v>
      </c>
      <c r="AU379" s="198" t="s">
        <v>87</v>
      </c>
      <c r="AY379" s="15" t="s">
        <v>317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372</v>
      </c>
      <c r="BM379" s="198" t="s">
        <v>6876</v>
      </c>
    </row>
    <row r="380" s="2" customFormat="1" ht="24.15" customHeight="1">
      <c r="A380" s="34"/>
      <c r="B380" s="185"/>
      <c r="C380" s="186" t="s">
        <v>4722</v>
      </c>
      <c r="D380" s="186" t="s">
        <v>319</v>
      </c>
      <c r="E380" s="187" t="s">
        <v>4700</v>
      </c>
      <c r="F380" s="188" t="s">
        <v>4701</v>
      </c>
      <c r="G380" s="189" t="s">
        <v>375</v>
      </c>
      <c r="H380" s="190">
        <v>138.24600000000001</v>
      </c>
      <c r="I380" s="191"/>
      <c r="J380" s="192">
        <f>ROUND(I380*H380,2)</f>
        <v>0</v>
      </c>
      <c r="K380" s="193"/>
      <c r="L380" s="35"/>
      <c r="M380" s="194" t="s">
        <v>1</v>
      </c>
      <c r="N380" s="195" t="s">
        <v>41</v>
      </c>
      <c r="O380" s="78"/>
      <c r="P380" s="196">
        <f>O380*H380</f>
        <v>0</v>
      </c>
      <c r="Q380" s="196">
        <v>0.0002265</v>
      </c>
      <c r="R380" s="196">
        <f>Q380*H380</f>
        <v>0.031312719000000003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372</v>
      </c>
      <c r="AT380" s="198" t="s">
        <v>319</v>
      </c>
      <c r="AU380" s="198" t="s">
        <v>87</v>
      </c>
      <c r="AY380" s="15" t="s">
        <v>317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372</v>
      </c>
      <c r="BM380" s="198" t="s">
        <v>6877</v>
      </c>
    </row>
    <row r="381" s="2" customFormat="1" ht="24.15" customHeight="1">
      <c r="A381" s="34"/>
      <c r="B381" s="185"/>
      <c r="C381" s="186" t="s">
        <v>4724</v>
      </c>
      <c r="D381" s="186" t="s">
        <v>319</v>
      </c>
      <c r="E381" s="187" t="s">
        <v>5605</v>
      </c>
      <c r="F381" s="188" t="s">
        <v>5606</v>
      </c>
      <c r="G381" s="189" t="s">
        <v>375</v>
      </c>
      <c r="H381" s="190">
        <v>39.689999999999998</v>
      </c>
      <c r="I381" s="191"/>
      <c r="J381" s="192">
        <f>ROUND(I381*H381,2)</f>
        <v>0</v>
      </c>
      <c r="K381" s="193"/>
      <c r="L381" s="35"/>
      <c r="M381" s="194" t="s">
        <v>1</v>
      </c>
      <c r="N381" s="195" t="s">
        <v>41</v>
      </c>
      <c r="O381" s="78"/>
      <c r="P381" s="196">
        <f>O381*H381</f>
        <v>0</v>
      </c>
      <c r="Q381" s="196">
        <v>0.00040000000000000002</v>
      </c>
      <c r="R381" s="196">
        <f>Q381*H381</f>
        <v>0.015876000000000001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372</v>
      </c>
      <c r="AT381" s="198" t="s">
        <v>319</v>
      </c>
      <c r="AU381" s="198" t="s">
        <v>87</v>
      </c>
      <c r="AY381" s="15" t="s">
        <v>317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372</v>
      </c>
      <c r="BM381" s="198" t="s">
        <v>6878</v>
      </c>
    </row>
    <row r="382" s="2" customFormat="1" ht="24.15" customHeight="1">
      <c r="A382" s="34"/>
      <c r="B382" s="185"/>
      <c r="C382" s="186" t="s">
        <v>4728</v>
      </c>
      <c r="D382" s="186" t="s">
        <v>319</v>
      </c>
      <c r="E382" s="187" t="s">
        <v>4712</v>
      </c>
      <c r="F382" s="188" t="s">
        <v>4713</v>
      </c>
      <c r="G382" s="189" t="s">
        <v>375</v>
      </c>
      <c r="H382" s="190">
        <v>24.721</v>
      </c>
      <c r="I382" s="191"/>
      <c r="J382" s="192">
        <f>ROUND(I382*H382,2)</f>
        <v>0</v>
      </c>
      <c r="K382" s="193"/>
      <c r="L382" s="35"/>
      <c r="M382" s="194" t="s">
        <v>1</v>
      </c>
      <c r="N382" s="195" t="s">
        <v>41</v>
      </c>
      <c r="O382" s="78"/>
      <c r="P382" s="196">
        <f>O382*H382</f>
        <v>0</v>
      </c>
      <c r="Q382" s="196">
        <v>0.00040000000000000002</v>
      </c>
      <c r="R382" s="196">
        <f>Q382*H382</f>
        <v>0.0098884000000000003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372</v>
      </c>
      <c r="AT382" s="198" t="s">
        <v>319</v>
      </c>
      <c r="AU382" s="198" t="s">
        <v>87</v>
      </c>
      <c r="AY382" s="15" t="s">
        <v>317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372</v>
      </c>
      <c r="BM382" s="198" t="s">
        <v>6879</v>
      </c>
    </row>
    <row r="383" s="12" customFormat="1" ht="22.8" customHeight="1">
      <c r="A383" s="12"/>
      <c r="B383" s="172"/>
      <c r="C383" s="12"/>
      <c r="D383" s="173" t="s">
        <v>74</v>
      </c>
      <c r="E383" s="183" t="s">
        <v>1390</v>
      </c>
      <c r="F383" s="183" t="s">
        <v>4715</v>
      </c>
      <c r="G383" s="12"/>
      <c r="H383" s="12"/>
      <c r="I383" s="175"/>
      <c r="J383" s="184">
        <f>BK383</f>
        <v>0</v>
      </c>
      <c r="K383" s="12"/>
      <c r="L383" s="172"/>
      <c r="M383" s="177"/>
      <c r="N383" s="178"/>
      <c r="O383" s="178"/>
      <c r="P383" s="179">
        <f>SUM(P384:P386)</f>
        <v>0</v>
      </c>
      <c r="Q383" s="178"/>
      <c r="R383" s="179">
        <f>SUM(R384:R386)</f>
        <v>0.015933429999999998</v>
      </c>
      <c r="S383" s="178"/>
      <c r="T383" s="180">
        <f>SUM(T384:T386)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173" t="s">
        <v>87</v>
      </c>
      <c r="AT383" s="181" t="s">
        <v>74</v>
      </c>
      <c r="AU383" s="181" t="s">
        <v>82</v>
      </c>
      <c r="AY383" s="173" t="s">
        <v>317</v>
      </c>
      <c r="BK383" s="182">
        <f>SUM(BK384:BK386)</f>
        <v>0</v>
      </c>
    </row>
    <row r="384" s="2" customFormat="1" ht="24.15" customHeight="1">
      <c r="A384" s="34"/>
      <c r="B384" s="185"/>
      <c r="C384" s="186" t="s">
        <v>4732</v>
      </c>
      <c r="D384" s="186" t="s">
        <v>319</v>
      </c>
      <c r="E384" s="187" t="s">
        <v>3447</v>
      </c>
      <c r="F384" s="188" t="s">
        <v>3448</v>
      </c>
      <c r="G384" s="189" t="s">
        <v>375</v>
      </c>
      <c r="H384" s="190">
        <v>64.411000000000001</v>
      </c>
      <c r="I384" s="191"/>
      <c r="J384" s="192">
        <f>ROUND(I384*H384,2)</f>
        <v>0</v>
      </c>
      <c r="K384" s="193"/>
      <c r="L384" s="35"/>
      <c r="M384" s="194" t="s">
        <v>1</v>
      </c>
      <c r="N384" s="195" t="s">
        <v>41</v>
      </c>
      <c r="O384" s="78"/>
      <c r="P384" s="196">
        <f>O384*H384</f>
        <v>0</v>
      </c>
      <c r="Q384" s="196">
        <v>0.00012999999999999999</v>
      </c>
      <c r="R384" s="196">
        <f>Q384*H384</f>
        <v>0.0083734299999999994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372</v>
      </c>
      <c r="AT384" s="198" t="s">
        <v>319</v>
      </c>
      <c r="AU384" s="198" t="s">
        <v>87</v>
      </c>
      <c r="AY384" s="15" t="s">
        <v>317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87</v>
      </c>
      <c r="BK384" s="199">
        <f>ROUND(I384*H384,2)</f>
        <v>0</v>
      </c>
      <c r="BL384" s="15" t="s">
        <v>372</v>
      </c>
      <c r="BM384" s="198" t="s">
        <v>6880</v>
      </c>
    </row>
    <row r="385" s="2" customFormat="1" ht="24.15" customHeight="1">
      <c r="A385" s="34"/>
      <c r="B385" s="185"/>
      <c r="C385" s="186" t="s">
        <v>5596</v>
      </c>
      <c r="D385" s="186" t="s">
        <v>319</v>
      </c>
      <c r="E385" s="187" t="s">
        <v>3451</v>
      </c>
      <c r="F385" s="188" t="s">
        <v>3452</v>
      </c>
      <c r="G385" s="189" t="s">
        <v>375</v>
      </c>
      <c r="H385" s="190">
        <v>140.977</v>
      </c>
      <c r="I385" s="191"/>
      <c r="J385" s="192">
        <f>ROUND(I385*H385,2)</f>
        <v>0</v>
      </c>
      <c r="K385" s="193"/>
      <c r="L385" s="35"/>
      <c r="M385" s="194" t="s">
        <v>1</v>
      </c>
      <c r="N385" s="195" t="s">
        <v>41</v>
      </c>
      <c r="O385" s="78"/>
      <c r="P385" s="196">
        <f>O385*H385</f>
        <v>0</v>
      </c>
      <c r="Q385" s="196">
        <v>0</v>
      </c>
      <c r="R385" s="196">
        <f>Q385*H385</f>
        <v>0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372</v>
      </c>
      <c r="AT385" s="198" t="s">
        <v>319</v>
      </c>
      <c r="AU385" s="198" t="s">
        <v>87</v>
      </c>
      <c r="AY385" s="15" t="s">
        <v>317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372</v>
      </c>
      <c r="BM385" s="198" t="s">
        <v>6881</v>
      </c>
    </row>
    <row r="386" s="2" customFormat="1" ht="24.15" customHeight="1">
      <c r="A386" s="34"/>
      <c r="B386" s="185"/>
      <c r="C386" s="186" t="s">
        <v>5598</v>
      </c>
      <c r="D386" s="186" t="s">
        <v>319</v>
      </c>
      <c r="E386" s="187" t="s">
        <v>4725</v>
      </c>
      <c r="F386" s="188" t="s">
        <v>4726</v>
      </c>
      <c r="G386" s="189" t="s">
        <v>375</v>
      </c>
      <c r="H386" s="190">
        <v>37.799999999999997</v>
      </c>
      <c r="I386" s="191"/>
      <c r="J386" s="192">
        <f>ROUND(I386*H386,2)</f>
        <v>0</v>
      </c>
      <c r="K386" s="193"/>
      <c r="L386" s="35"/>
      <c r="M386" s="194" t="s">
        <v>1</v>
      </c>
      <c r="N386" s="195" t="s">
        <v>41</v>
      </c>
      <c r="O386" s="78"/>
      <c r="P386" s="196">
        <f>O386*H386</f>
        <v>0</v>
      </c>
      <c r="Q386" s="196">
        <v>0.00020000000000000001</v>
      </c>
      <c r="R386" s="196">
        <f>Q386*H386</f>
        <v>0.0075599999999999999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372</v>
      </c>
      <c r="AT386" s="198" t="s">
        <v>319</v>
      </c>
      <c r="AU386" s="198" t="s">
        <v>87</v>
      </c>
      <c r="AY386" s="15" t="s">
        <v>317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372</v>
      </c>
      <c r="BM386" s="198" t="s">
        <v>6882</v>
      </c>
    </row>
    <row r="387" s="12" customFormat="1" ht="25.92" customHeight="1">
      <c r="A387" s="12"/>
      <c r="B387" s="172"/>
      <c r="C387" s="12"/>
      <c r="D387" s="173" t="s">
        <v>74</v>
      </c>
      <c r="E387" s="174" t="s">
        <v>889</v>
      </c>
      <c r="F387" s="174" t="s">
        <v>890</v>
      </c>
      <c r="G387" s="12"/>
      <c r="H387" s="12"/>
      <c r="I387" s="175"/>
      <c r="J387" s="176">
        <f>BK387</f>
        <v>0</v>
      </c>
      <c r="K387" s="12"/>
      <c r="L387" s="172"/>
      <c r="M387" s="177"/>
      <c r="N387" s="178"/>
      <c r="O387" s="178"/>
      <c r="P387" s="179">
        <f>SUM(P388:P392)</f>
        <v>0</v>
      </c>
      <c r="Q387" s="178"/>
      <c r="R387" s="179">
        <f>SUM(R388:R392)</f>
        <v>0</v>
      </c>
      <c r="S387" s="178"/>
      <c r="T387" s="180">
        <f>SUM(T388:T392)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73" t="s">
        <v>259</v>
      </c>
      <c r="AT387" s="181" t="s">
        <v>74</v>
      </c>
      <c r="AU387" s="181" t="s">
        <v>75</v>
      </c>
      <c r="AY387" s="173" t="s">
        <v>317</v>
      </c>
      <c r="BK387" s="182">
        <f>SUM(BK388:BK392)</f>
        <v>0</v>
      </c>
    </row>
    <row r="388" s="2" customFormat="1" ht="16.5" customHeight="1">
      <c r="A388" s="34"/>
      <c r="B388" s="185"/>
      <c r="C388" s="186" t="s">
        <v>5600</v>
      </c>
      <c r="D388" s="186" t="s">
        <v>319</v>
      </c>
      <c r="E388" s="187" t="s">
        <v>892</v>
      </c>
      <c r="F388" s="188" t="s">
        <v>893</v>
      </c>
      <c r="G388" s="189" t="s">
        <v>433</v>
      </c>
      <c r="H388" s="190">
        <v>2</v>
      </c>
      <c r="I388" s="191"/>
      <c r="J388" s="192">
        <f>ROUND(I388*H388,2)</f>
        <v>0</v>
      </c>
      <c r="K388" s="193"/>
      <c r="L388" s="35"/>
      <c r="M388" s="194" t="s">
        <v>1</v>
      </c>
      <c r="N388" s="195" t="s">
        <v>41</v>
      </c>
      <c r="O388" s="78"/>
      <c r="P388" s="196">
        <f>O388*H388</f>
        <v>0</v>
      </c>
      <c r="Q388" s="196">
        <v>0</v>
      </c>
      <c r="R388" s="196">
        <f>Q388*H388</f>
        <v>0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894</v>
      </c>
      <c r="AT388" s="198" t="s">
        <v>319</v>
      </c>
      <c r="AU388" s="198" t="s">
        <v>82</v>
      </c>
      <c r="AY388" s="15" t="s">
        <v>317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894</v>
      </c>
      <c r="BM388" s="198" t="s">
        <v>6883</v>
      </c>
    </row>
    <row r="389" s="2" customFormat="1" ht="24.9" customHeight="1">
      <c r="A389" s="34"/>
      <c r="B389" s="185"/>
      <c r="C389" s="186" t="s">
        <v>5602</v>
      </c>
      <c r="D389" s="186" t="s">
        <v>319</v>
      </c>
      <c r="E389" s="187" t="s">
        <v>6295</v>
      </c>
      <c r="F389" s="188" t="s">
        <v>5621</v>
      </c>
      <c r="G389" s="189" t="s">
        <v>4649</v>
      </c>
      <c r="H389" s="190">
        <v>9</v>
      </c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259</v>
      </c>
      <c r="AT389" s="198" t="s">
        <v>319</v>
      </c>
      <c r="AU389" s="198" t="s">
        <v>82</v>
      </c>
      <c r="AY389" s="15" t="s">
        <v>317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259</v>
      </c>
      <c r="BM389" s="198" t="s">
        <v>6884</v>
      </c>
    </row>
    <row r="390" s="2" customFormat="1" ht="24.9" customHeight="1">
      <c r="A390" s="34"/>
      <c r="B390" s="185"/>
      <c r="C390" s="186" t="s">
        <v>5604</v>
      </c>
      <c r="D390" s="186" t="s">
        <v>319</v>
      </c>
      <c r="E390" s="187" t="s">
        <v>6304</v>
      </c>
      <c r="F390" s="188" t="s">
        <v>5625</v>
      </c>
      <c r="G390" s="189" t="s">
        <v>4649</v>
      </c>
      <c r="H390" s="190">
        <v>9</v>
      </c>
      <c r="I390" s="191"/>
      <c r="J390" s="192">
        <f>ROUND(I390*H390,2)</f>
        <v>0</v>
      </c>
      <c r="K390" s="193"/>
      <c r="L390" s="35"/>
      <c r="M390" s="194" t="s">
        <v>1</v>
      </c>
      <c r="N390" s="195" t="s">
        <v>41</v>
      </c>
      <c r="O390" s="78"/>
      <c r="P390" s="196">
        <f>O390*H390</f>
        <v>0</v>
      </c>
      <c r="Q390" s="196">
        <v>0</v>
      </c>
      <c r="R390" s="196">
        <f>Q390*H390</f>
        <v>0</v>
      </c>
      <c r="S390" s="196">
        <v>0</v>
      </c>
      <c r="T390" s="197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8" t="s">
        <v>259</v>
      </c>
      <c r="AT390" s="198" t="s">
        <v>319</v>
      </c>
      <c r="AU390" s="198" t="s">
        <v>82</v>
      </c>
      <c r="AY390" s="15" t="s">
        <v>317</v>
      </c>
      <c r="BE390" s="199">
        <f>IF(N390="základná",J390,0)</f>
        <v>0</v>
      </c>
      <c r="BF390" s="199">
        <f>IF(N390="znížená",J390,0)</f>
        <v>0</v>
      </c>
      <c r="BG390" s="199">
        <f>IF(N390="zákl. prenesená",J390,0)</f>
        <v>0</v>
      </c>
      <c r="BH390" s="199">
        <f>IF(N390="zníž. prenesená",J390,0)</f>
        <v>0</v>
      </c>
      <c r="BI390" s="199">
        <f>IF(N390="nulová",J390,0)</f>
        <v>0</v>
      </c>
      <c r="BJ390" s="15" t="s">
        <v>87</v>
      </c>
      <c r="BK390" s="199">
        <f>ROUND(I390*H390,2)</f>
        <v>0</v>
      </c>
      <c r="BL390" s="15" t="s">
        <v>259</v>
      </c>
      <c r="BM390" s="198" t="s">
        <v>6885</v>
      </c>
    </row>
    <row r="391" s="2" customFormat="1" ht="24.9" customHeight="1">
      <c r="A391" s="34"/>
      <c r="B391" s="185"/>
      <c r="C391" s="186" t="s">
        <v>5608</v>
      </c>
      <c r="D391" s="186" t="s">
        <v>319</v>
      </c>
      <c r="E391" s="187" t="s">
        <v>6308</v>
      </c>
      <c r="F391" s="188" t="s">
        <v>5629</v>
      </c>
      <c r="G391" s="189" t="s">
        <v>4649</v>
      </c>
      <c r="H391" s="190">
        <v>3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259</v>
      </c>
      <c r="AT391" s="198" t="s">
        <v>319</v>
      </c>
      <c r="AU391" s="198" t="s">
        <v>82</v>
      </c>
      <c r="AY391" s="15" t="s">
        <v>317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259</v>
      </c>
      <c r="BM391" s="198" t="s">
        <v>6886</v>
      </c>
    </row>
    <row r="392" s="2" customFormat="1" ht="24.9" customHeight="1">
      <c r="A392" s="34"/>
      <c r="B392" s="185"/>
      <c r="C392" s="186" t="s">
        <v>5610</v>
      </c>
      <c r="D392" s="186" t="s">
        <v>319</v>
      </c>
      <c r="E392" s="187" t="s">
        <v>6312</v>
      </c>
      <c r="F392" s="188" t="s">
        <v>5633</v>
      </c>
      <c r="G392" s="189" t="s">
        <v>4649</v>
      </c>
      <c r="H392" s="190">
        <v>7</v>
      </c>
      <c r="I392" s="191"/>
      <c r="J392" s="192">
        <f>ROUND(I392*H392,2)</f>
        <v>0</v>
      </c>
      <c r="K392" s="193"/>
      <c r="L392" s="35"/>
      <c r="M392" s="211" t="s">
        <v>1</v>
      </c>
      <c r="N392" s="212" t="s">
        <v>41</v>
      </c>
      <c r="O392" s="213"/>
      <c r="P392" s="214">
        <f>O392*H392</f>
        <v>0</v>
      </c>
      <c r="Q392" s="214">
        <v>0</v>
      </c>
      <c r="R392" s="214">
        <f>Q392*H392</f>
        <v>0</v>
      </c>
      <c r="S392" s="214">
        <v>0</v>
      </c>
      <c r="T392" s="215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259</v>
      </c>
      <c r="AT392" s="198" t="s">
        <v>319</v>
      </c>
      <c r="AU392" s="198" t="s">
        <v>82</v>
      </c>
      <c r="AY392" s="15" t="s">
        <v>317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259</v>
      </c>
      <c r="BM392" s="198" t="s">
        <v>6887</v>
      </c>
    </row>
    <row r="393" s="2" customFormat="1" ht="6.96" customHeight="1">
      <c r="A393" s="34"/>
      <c r="B393" s="61"/>
      <c r="C393" s="62"/>
      <c r="D393" s="62"/>
      <c r="E393" s="62"/>
      <c r="F393" s="62"/>
      <c r="G393" s="62"/>
      <c r="H393" s="62"/>
      <c r="I393" s="62"/>
      <c r="J393" s="62"/>
      <c r="K393" s="62"/>
      <c r="L393" s="35"/>
      <c r="M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</row>
  </sheetData>
  <autoFilter ref="C149:K3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6:H136"/>
    <mergeCell ref="E140:H140"/>
    <mergeCell ref="E138:H138"/>
    <mergeCell ref="E142:H14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6667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6888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ROUND((SUM(BE129:BE163)),  2)</f>
        <v>0</v>
      </c>
      <c r="G37" s="138"/>
      <c r="H37" s="138"/>
      <c r="I37" s="139">
        <v>0.20000000000000001</v>
      </c>
      <c r="J37" s="137">
        <f>ROUND(((SUM(BE129:BE163))*I37),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ROUND((SUM(BF129:BF163)),  2)</f>
        <v>0</v>
      </c>
      <c r="G38" s="138"/>
      <c r="H38" s="138"/>
      <c r="I38" s="139">
        <v>0.20000000000000001</v>
      </c>
      <c r="J38" s="137">
        <f>ROUND(((SUM(BF129:BF163))*I38),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6667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6889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5636</v>
      </c>
      <c r="E103" s="159"/>
      <c r="F103" s="159"/>
      <c r="G103" s="159"/>
      <c r="H103" s="159"/>
      <c r="I103" s="159"/>
      <c r="J103" s="160">
        <f>J148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5637</v>
      </c>
      <c r="E104" s="159"/>
      <c r="F104" s="159"/>
      <c r="G104" s="159"/>
      <c r="H104" s="159"/>
      <c r="I104" s="159"/>
      <c r="J104" s="160">
        <f>J151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6890</v>
      </c>
      <c r="E105" s="159"/>
      <c r="F105" s="159"/>
      <c r="G105" s="159"/>
      <c r="H105" s="159"/>
      <c r="I105" s="159"/>
      <c r="J105" s="160">
        <f>J155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4177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6667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SO-5.2.2_ELE - Elektroinštalácia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353</v>
      </c>
      <c r="F130" s="174" t="s">
        <v>474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P131+P148+P151+P155</f>
        <v>0</v>
      </c>
      <c r="Q130" s="178"/>
      <c r="R130" s="179">
        <f>R131+R148+R151+R155</f>
        <v>0</v>
      </c>
      <c r="S130" s="178"/>
      <c r="T130" s="180">
        <f>T131+T148+T151+T155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317</v>
      </c>
      <c r="BK130" s="182">
        <f>BK131+BK148+BK151+BK155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6891</v>
      </c>
      <c r="F131" s="183" t="s">
        <v>3733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SUM(P132:P147)</f>
        <v>0</v>
      </c>
      <c r="Q131" s="178"/>
      <c r="R131" s="179">
        <f>SUM(R132:R147)</f>
        <v>0</v>
      </c>
      <c r="S131" s="178"/>
      <c r="T131" s="180">
        <f>SUM(T132:T147)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SUM(BK132:BK147)</f>
        <v>0</v>
      </c>
    </row>
    <row r="132" s="2" customFormat="1" ht="16.5" customHeight="1">
      <c r="A132" s="34"/>
      <c r="B132" s="185"/>
      <c r="C132" s="186" t="s">
        <v>82</v>
      </c>
      <c r="D132" s="186" t="s">
        <v>319</v>
      </c>
      <c r="E132" s="187" t="s">
        <v>4750</v>
      </c>
      <c r="F132" s="188" t="s">
        <v>3530</v>
      </c>
      <c r="G132" s="189" t="s">
        <v>433</v>
      </c>
      <c r="H132" s="190">
        <v>3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6892</v>
      </c>
    </row>
    <row r="133" s="2" customFormat="1" ht="16.5" customHeight="1">
      <c r="A133" s="34"/>
      <c r="B133" s="185"/>
      <c r="C133" s="186" t="s">
        <v>87</v>
      </c>
      <c r="D133" s="186" t="s">
        <v>319</v>
      </c>
      <c r="E133" s="187" t="s">
        <v>4755</v>
      </c>
      <c r="F133" s="188" t="s">
        <v>3533</v>
      </c>
      <c r="G133" s="189" t="s">
        <v>433</v>
      </c>
      <c r="H133" s="190">
        <v>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6893</v>
      </c>
    </row>
    <row r="134" s="2" customFormat="1" ht="16.5" customHeight="1">
      <c r="A134" s="34"/>
      <c r="B134" s="185"/>
      <c r="C134" s="186" t="s">
        <v>92</v>
      </c>
      <c r="D134" s="186" t="s">
        <v>319</v>
      </c>
      <c r="E134" s="187" t="s">
        <v>4757</v>
      </c>
      <c r="F134" s="188" t="s">
        <v>3536</v>
      </c>
      <c r="G134" s="189" t="s">
        <v>433</v>
      </c>
      <c r="H134" s="190">
        <v>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6894</v>
      </c>
    </row>
    <row r="135" s="2" customFormat="1" ht="16.5" customHeight="1">
      <c r="A135" s="34"/>
      <c r="B135" s="185"/>
      <c r="C135" s="186" t="s">
        <v>259</v>
      </c>
      <c r="D135" s="186" t="s">
        <v>319</v>
      </c>
      <c r="E135" s="187" t="s">
        <v>4759</v>
      </c>
      <c r="F135" s="188" t="s">
        <v>4760</v>
      </c>
      <c r="G135" s="189" t="s">
        <v>433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6895</v>
      </c>
    </row>
    <row r="136" s="2" customFormat="1" ht="16.5" customHeight="1">
      <c r="A136" s="34"/>
      <c r="B136" s="185"/>
      <c r="C136" s="186" t="s">
        <v>262</v>
      </c>
      <c r="D136" s="186" t="s">
        <v>319</v>
      </c>
      <c r="E136" s="187" t="s">
        <v>4767</v>
      </c>
      <c r="F136" s="188" t="s">
        <v>3542</v>
      </c>
      <c r="G136" s="189" t="s">
        <v>452</v>
      </c>
      <c r="H136" s="190">
        <v>50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6896</v>
      </c>
    </row>
    <row r="137" s="2" customFormat="1" ht="16.5" customHeight="1">
      <c r="A137" s="34"/>
      <c r="B137" s="185"/>
      <c r="C137" s="186" t="s">
        <v>265</v>
      </c>
      <c r="D137" s="186" t="s">
        <v>319</v>
      </c>
      <c r="E137" s="187" t="s">
        <v>4769</v>
      </c>
      <c r="F137" s="188" t="s">
        <v>3485</v>
      </c>
      <c r="G137" s="189" t="s">
        <v>452</v>
      </c>
      <c r="H137" s="190">
        <v>100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6897</v>
      </c>
    </row>
    <row r="138" s="2" customFormat="1" ht="16.5" customHeight="1">
      <c r="A138" s="34"/>
      <c r="B138" s="185"/>
      <c r="C138" s="186" t="s">
        <v>268</v>
      </c>
      <c r="D138" s="186" t="s">
        <v>319</v>
      </c>
      <c r="E138" s="187" t="s">
        <v>4771</v>
      </c>
      <c r="F138" s="188" t="s">
        <v>3488</v>
      </c>
      <c r="G138" s="189" t="s">
        <v>452</v>
      </c>
      <c r="H138" s="190">
        <v>180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6898</v>
      </c>
    </row>
    <row r="139" s="2" customFormat="1" ht="16.5" customHeight="1">
      <c r="A139" s="34"/>
      <c r="B139" s="185"/>
      <c r="C139" s="186" t="s">
        <v>271</v>
      </c>
      <c r="D139" s="186" t="s">
        <v>319</v>
      </c>
      <c r="E139" s="187" t="s">
        <v>4779</v>
      </c>
      <c r="F139" s="188" t="s">
        <v>3494</v>
      </c>
      <c r="G139" s="189" t="s">
        <v>452</v>
      </c>
      <c r="H139" s="190">
        <v>100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6899</v>
      </c>
    </row>
    <row r="140" s="2" customFormat="1" ht="16.5" customHeight="1">
      <c r="A140" s="34"/>
      <c r="B140" s="185"/>
      <c r="C140" s="186" t="s">
        <v>274</v>
      </c>
      <c r="D140" s="186" t="s">
        <v>319</v>
      </c>
      <c r="E140" s="187" t="s">
        <v>4781</v>
      </c>
      <c r="F140" s="188" t="s">
        <v>3497</v>
      </c>
      <c r="G140" s="189" t="s">
        <v>452</v>
      </c>
      <c r="H140" s="190">
        <v>50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6900</v>
      </c>
    </row>
    <row r="141" s="2" customFormat="1" ht="16.5" customHeight="1">
      <c r="A141" s="34"/>
      <c r="B141" s="185"/>
      <c r="C141" s="186" t="s">
        <v>277</v>
      </c>
      <c r="D141" s="186" t="s">
        <v>319</v>
      </c>
      <c r="E141" s="187" t="s">
        <v>4794</v>
      </c>
      <c r="F141" s="188" t="s">
        <v>4795</v>
      </c>
      <c r="G141" s="189" t="s">
        <v>375</v>
      </c>
      <c r="H141" s="190">
        <v>0.5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6901</v>
      </c>
    </row>
    <row r="142" s="2" customFormat="1" ht="16.5" customHeight="1">
      <c r="A142" s="34"/>
      <c r="B142" s="185"/>
      <c r="C142" s="186" t="s">
        <v>280</v>
      </c>
      <c r="D142" s="186" t="s">
        <v>319</v>
      </c>
      <c r="E142" s="187" t="s">
        <v>4797</v>
      </c>
      <c r="F142" s="188" t="s">
        <v>3509</v>
      </c>
      <c r="G142" s="189" t="s">
        <v>452</v>
      </c>
      <c r="H142" s="190">
        <v>100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6902</v>
      </c>
    </row>
    <row r="143" s="2" customFormat="1" ht="16.5" customHeight="1">
      <c r="A143" s="34"/>
      <c r="B143" s="185"/>
      <c r="C143" s="186" t="s">
        <v>358</v>
      </c>
      <c r="D143" s="186" t="s">
        <v>319</v>
      </c>
      <c r="E143" s="187" t="s">
        <v>4807</v>
      </c>
      <c r="F143" s="188" t="s">
        <v>3518</v>
      </c>
      <c r="G143" s="189" t="s">
        <v>433</v>
      </c>
      <c r="H143" s="190">
        <v>20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6903</v>
      </c>
    </row>
    <row r="144" s="2" customFormat="1" ht="16.5" customHeight="1">
      <c r="A144" s="34"/>
      <c r="B144" s="185"/>
      <c r="C144" s="186" t="s">
        <v>362</v>
      </c>
      <c r="D144" s="186" t="s">
        <v>319</v>
      </c>
      <c r="E144" s="187" t="s">
        <v>4856</v>
      </c>
      <c r="F144" s="188" t="s">
        <v>4857</v>
      </c>
      <c r="G144" s="189" t="s">
        <v>433</v>
      </c>
      <c r="H144" s="190">
        <v>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6904</v>
      </c>
    </row>
    <row r="145" s="2" customFormat="1" ht="16.5" customHeight="1">
      <c r="A145" s="34"/>
      <c r="B145" s="185"/>
      <c r="C145" s="186" t="s">
        <v>364</v>
      </c>
      <c r="D145" s="186" t="s">
        <v>319</v>
      </c>
      <c r="E145" s="187" t="s">
        <v>5674</v>
      </c>
      <c r="F145" s="188" t="s">
        <v>5675</v>
      </c>
      <c r="G145" s="189" t="s">
        <v>433</v>
      </c>
      <c r="H145" s="190">
        <v>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6905</v>
      </c>
    </row>
    <row r="146" s="2" customFormat="1" ht="16.5" customHeight="1">
      <c r="A146" s="34"/>
      <c r="B146" s="185"/>
      <c r="C146" s="186" t="s">
        <v>368</v>
      </c>
      <c r="D146" s="186" t="s">
        <v>319</v>
      </c>
      <c r="E146" s="187" t="s">
        <v>5677</v>
      </c>
      <c r="F146" s="188" t="s">
        <v>5678</v>
      </c>
      <c r="G146" s="189" t="s">
        <v>375</v>
      </c>
      <c r="H146" s="190">
        <v>40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6906</v>
      </c>
    </row>
    <row r="147" s="2" customFormat="1" ht="24.15" customHeight="1">
      <c r="A147" s="34"/>
      <c r="B147" s="185"/>
      <c r="C147" s="186" t="s">
        <v>372</v>
      </c>
      <c r="D147" s="186" t="s">
        <v>319</v>
      </c>
      <c r="E147" s="187" t="s">
        <v>5680</v>
      </c>
      <c r="F147" s="188" t="s">
        <v>5681</v>
      </c>
      <c r="G147" s="189" t="s">
        <v>452</v>
      </c>
      <c r="H147" s="190">
        <v>30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6907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546</v>
      </c>
      <c r="F148" s="183" t="s">
        <v>4822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SUM(P149:P150)</f>
        <v>0</v>
      </c>
      <c r="Q148" s="178"/>
      <c r="R148" s="179">
        <f>SUM(R149:R150)</f>
        <v>0</v>
      </c>
      <c r="S148" s="178"/>
      <c r="T148" s="180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SUM(BK149:BK150)</f>
        <v>0</v>
      </c>
    </row>
    <row r="149" s="2" customFormat="1" ht="37.8" customHeight="1">
      <c r="A149" s="34"/>
      <c r="B149" s="185"/>
      <c r="C149" s="186" t="s">
        <v>377</v>
      </c>
      <c r="D149" s="186" t="s">
        <v>319</v>
      </c>
      <c r="E149" s="187" t="s">
        <v>4823</v>
      </c>
      <c r="F149" s="188" t="s">
        <v>4824</v>
      </c>
      <c r="G149" s="189" t="s">
        <v>433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6908</v>
      </c>
    </row>
    <row r="150" s="2" customFormat="1" ht="16.5" customHeight="1">
      <c r="A150" s="34"/>
      <c r="B150" s="185"/>
      <c r="C150" s="186" t="s">
        <v>383</v>
      </c>
      <c r="D150" s="186" t="s">
        <v>319</v>
      </c>
      <c r="E150" s="187" t="s">
        <v>4859</v>
      </c>
      <c r="F150" s="188" t="s">
        <v>4860</v>
      </c>
      <c r="G150" s="189" t="s">
        <v>452</v>
      </c>
      <c r="H150" s="190">
        <v>100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6909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601</v>
      </c>
      <c r="F151" s="183" t="s">
        <v>3582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SUM(P152:P154)</f>
        <v>0</v>
      </c>
      <c r="Q151" s="178"/>
      <c r="R151" s="179">
        <f>SUM(R152:R154)</f>
        <v>0</v>
      </c>
      <c r="S151" s="178"/>
      <c r="T151" s="180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317</v>
      </c>
      <c r="BK151" s="182">
        <f>SUM(BK152:BK154)</f>
        <v>0</v>
      </c>
    </row>
    <row r="152" s="2" customFormat="1" ht="16.5" customHeight="1">
      <c r="A152" s="34"/>
      <c r="B152" s="185"/>
      <c r="C152" s="186" t="s">
        <v>385</v>
      </c>
      <c r="D152" s="186" t="s">
        <v>319</v>
      </c>
      <c r="E152" s="187" t="s">
        <v>4863</v>
      </c>
      <c r="F152" s="188" t="s">
        <v>5641</v>
      </c>
      <c r="G152" s="189" t="s">
        <v>433</v>
      </c>
      <c r="H152" s="190">
        <v>10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6910</v>
      </c>
    </row>
    <row r="153" s="2" customFormat="1" ht="16.5" customHeight="1">
      <c r="A153" s="34"/>
      <c r="B153" s="185"/>
      <c r="C153" s="186" t="s">
        <v>7</v>
      </c>
      <c r="D153" s="186" t="s">
        <v>319</v>
      </c>
      <c r="E153" s="187" t="s">
        <v>4869</v>
      </c>
      <c r="F153" s="188" t="s">
        <v>6911</v>
      </c>
      <c r="G153" s="189" t="s">
        <v>433</v>
      </c>
      <c r="H153" s="190">
        <v>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6912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4872</v>
      </c>
      <c r="F154" s="188" t="s">
        <v>3590</v>
      </c>
      <c r="G154" s="189" t="s">
        <v>433</v>
      </c>
      <c r="H154" s="190">
        <v>5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6913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594</v>
      </c>
      <c r="F155" s="183" t="s">
        <v>3592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SUM(P156:P163)</f>
        <v>0</v>
      </c>
      <c r="Q155" s="178"/>
      <c r="R155" s="179">
        <f>SUM(R156:R163)</f>
        <v>0</v>
      </c>
      <c r="S155" s="178"/>
      <c r="T155" s="180">
        <f>SUM(T156:T163)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SUM(BK156:BK163)</f>
        <v>0</v>
      </c>
    </row>
    <row r="156" s="2" customFormat="1" ht="16.5" customHeight="1">
      <c r="A156" s="34"/>
      <c r="B156" s="185"/>
      <c r="C156" s="186" t="s">
        <v>392</v>
      </c>
      <c r="D156" s="186" t="s">
        <v>319</v>
      </c>
      <c r="E156" s="187" t="s">
        <v>4875</v>
      </c>
      <c r="F156" s="188" t="s">
        <v>3594</v>
      </c>
      <c r="G156" s="189" t="s">
        <v>599</v>
      </c>
      <c r="H156" s="190">
        <v>12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6914</v>
      </c>
    </row>
    <row r="157" s="2" customFormat="1" ht="16.5" customHeight="1">
      <c r="A157" s="34"/>
      <c r="B157" s="185"/>
      <c r="C157" s="186" t="s">
        <v>396</v>
      </c>
      <c r="D157" s="186" t="s">
        <v>319</v>
      </c>
      <c r="E157" s="187" t="s">
        <v>4877</v>
      </c>
      <c r="F157" s="188" t="s">
        <v>3597</v>
      </c>
      <c r="G157" s="189" t="s">
        <v>599</v>
      </c>
      <c r="H157" s="190">
        <v>12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6915</v>
      </c>
    </row>
    <row r="158" s="2" customFormat="1" ht="16.5" customHeight="1">
      <c r="A158" s="34"/>
      <c r="B158" s="185"/>
      <c r="C158" s="186" t="s">
        <v>398</v>
      </c>
      <c r="D158" s="186" t="s">
        <v>319</v>
      </c>
      <c r="E158" s="187" t="s">
        <v>4879</v>
      </c>
      <c r="F158" s="188" t="s">
        <v>3600</v>
      </c>
      <c r="G158" s="189" t="s">
        <v>440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6916</v>
      </c>
    </row>
    <row r="159" s="2" customFormat="1" ht="21.75" customHeight="1">
      <c r="A159" s="34"/>
      <c r="B159" s="185"/>
      <c r="C159" s="186" t="s">
        <v>402</v>
      </c>
      <c r="D159" s="186" t="s">
        <v>319</v>
      </c>
      <c r="E159" s="187" t="s">
        <v>4884</v>
      </c>
      <c r="F159" s="188" t="s">
        <v>3606</v>
      </c>
      <c r="G159" s="189" t="s">
        <v>599</v>
      </c>
      <c r="H159" s="190">
        <v>60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6917</v>
      </c>
    </row>
    <row r="160" s="2" customFormat="1" ht="16.5" customHeight="1">
      <c r="A160" s="34"/>
      <c r="B160" s="185"/>
      <c r="C160" s="186" t="s">
        <v>408</v>
      </c>
      <c r="D160" s="186" t="s">
        <v>319</v>
      </c>
      <c r="E160" s="187" t="s">
        <v>4886</v>
      </c>
      <c r="F160" s="188" t="s">
        <v>3609</v>
      </c>
      <c r="G160" s="189" t="s">
        <v>440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6918</v>
      </c>
    </row>
    <row r="161" s="2" customFormat="1" ht="37.8" customHeight="1">
      <c r="A161" s="34"/>
      <c r="B161" s="185"/>
      <c r="C161" s="186" t="s">
        <v>410</v>
      </c>
      <c r="D161" s="186" t="s">
        <v>319</v>
      </c>
      <c r="E161" s="187" t="s">
        <v>4890</v>
      </c>
      <c r="F161" s="188" t="s">
        <v>3615</v>
      </c>
      <c r="G161" s="189" t="s">
        <v>440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6919</v>
      </c>
    </row>
    <row r="162" s="2" customFormat="1" ht="24.15" customHeight="1">
      <c r="A162" s="34"/>
      <c r="B162" s="185"/>
      <c r="C162" s="186" t="s">
        <v>412</v>
      </c>
      <c r="D162" s="186" t="s">
        <v>319</v>
      </c>
      <c r="E162" s="187" t="s">
        <v>5654</v>
      </c>
      <c r="F162" s="188" t="s">
        <v>3612</v>
      </c>
      <c r="G162" s="189" t="s">
        <v>440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6920</v>
      </c>
    </row>
    <row r="163" s="2" customFormat="1" ht="24.15" customHeight="1">
      <c r="A163" s="34"/>
      <c r="B163" s="185"/>
      <c r="C163" s="186" t="s">
        <v>414</v>
      </c>
      <c r="D163" s="186" t="s">
        <v>319</v>
      </c>
      <c r="E163" s="187" t="s">
        <v>6921</v>
      </c>
      <c r="F163" s="188" t="s">
        <v>4882</v>
      </c>
      <c r="G163" s="189" t="s">
        <v>652</v>
      </c>
      <c r="H163" s="223"/>
      <c r="I163" s="191"/>
      <c r="J163" s="192">
        <f>ROUND(I163*H163,2)</f>
        <v>0</v>
      </c>
      <c r="K163" s="193"/>
      <c r="L163" s="35"/>
      <c r="M163" s="211" t="s">
        <v>1</v>
      </c>
      <c r="N163" s="212" t="s">
        <v>41</v>
      </c>
      <c r="O163" s="213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6922</v>
      </c>
    </row>
    <row r="164" s="2" customFormat="1" ht="6.96" customHeight="1">
      <c r="A164" s="34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35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autoFilter ref="C128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6667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6923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ROUND((SUM(BE126:BE132)),  2)</f>
        <v>0</v>
      </c>
      <c r="G37" s="138"/>
      <c r="H37" s="138"/>
      <c r="I37" s="139">
        <v>0.20000000000000001</v>
      </c>
      <c r="J37" s="137">
        <f>ROUND(((SUM(BE126:BE132))*I37),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ROUND((SUM(BF126:BF132)),  2)</f>
        <v>0</v>
      </c>
      <c r="G38" s="138"/>
      <c r="H38" s="138"/>
      <c r="I38" s="139">
        <v>0.20000000000000001</v>
      </c>
      <c r="J38" s="137">
        <f>ROUND(((SUM(BF126:BF132))*I38),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6667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3732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4177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6667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SO-5.2.2_UK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3733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3734</v>
      </c>
      <c r="F129" s="188" t="s">
        <v>3735</v>
      </c>
      <c r="G129" s="189" t="s">
        <v>452</v>
      </c>
      <c r="H129" s="190">
        <v>42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6924</v>
      </c>
    </row>
    <row r="130" s="2" customFormat="1" ht="24.15" customHeight="1">
      <c r="A130" s="34"/>
      <c r="B130" s="185"/>
      <c r="C130" s="200" t="s">
        <v>87</v>
      </c>
      <c r="D130" s="200" t="s">
        <v>353</v>
      </c>
      <c r="E130" s="201" t="s">
        <v>5685</v>
      </c>
      <c r="F130" s="202" t="s">
        <v>5686</v>
      </c>
      <c r="G130" s="203" t="s">
        <v>433</v>
      </c>
      <c r="H130" s="204">
        <v>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6925</v>
      </c>
    </row>
    <row r="131" s="2" customFormat="1" ht="24.15" customHeight="1">
      <c r="A131" s="34"/>
      <c r="B131" s="185"/>
      <c r="C131" s="200" t="s">
        <v>92</v>
      </c>
      <c r="D131" s="200" t="s">
        <v>353</v>
      </c>
      <c r="E131" s="201" t="s">
        <v>3737</v>
      </c>
      <c r="F131" s="202" t="s">
        <v>3738</v>
      </c>
      <c r="G131" s="203" t="s">
        <v>433</v>
      </c>
      <c r="H131" s="204">
        <v>1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6926</v>
      </c>
    </row>
    <row r="132" s="2" customFormat="1" ht="16.5" customHeight="1">
      <c r="A132" s="34"/>
      <c r="B132" s="185"/>
      <c r="C132" s="200" t="s">
        <v>259</v>
      </c>
      <c r="D132" s="200" t="s">
        <v>353</v>
      </c>
      <c r="E132" s="201" t="s">
        <v>3740</v>
      </c>
      <c r="F132" s="202" t="s">
        <v>3741</v>
      </c>
      <c r="G132" s="203" t="s">
        <v>433</v>
      </c>
      <c r="H132" s="204">
        <v>5</v>
      </c>
      <c r="I132" s="205"/>
      <c r="J132" s="206">
        <f>ROUND(I132*H132,2)</f>
        <v>0</v>
      </c>
      <c r="K132" s="207"/>
      <c r="L132" s="208"/>
      <c r="M132" s="221" t="s">
        <v>1</v>
      </c>
      <c r="N132" s="222" t="s">
        <v>41</v>
      </c>
      <c r="O132" s="213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6927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5:K1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6667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6928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ROUND(J125,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ROUND((SUM(BE125:BE155)),  2)</f>
        <v>0</v>
      </c>
      <c r="G37" s="138"/>
      <c r="H37" s="138"/>
      <c r="I37" s="139">
        <v>0.20000000000000001</v>
      </c>
      <c r="J37" s="137">
        <f>ROUND(((SUM(BE125:BE155))*I37),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ROUND((SUM(BF125:BF155)),  2)</f>
        <v>0</v>
      </c>
      <c r="G38" s="138"/>
      <c r="H38" s="138"/>
      <c r="I38" s="139">
        <v>0.20000000000000001</v>
      </c>
      <c r="J38" s="137">
        <f>ROUND(((SUM(BF125:BF155))*I38),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ROUND((SUM(BG125:BG155)),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ROUND((SUM(BH125:BH155)),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ROUND((SUM(BI125:BI155)),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6667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J125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6929</v>
      </c>
      <c r="E101" s="155"/>
      <c r="F101" s="155"/>
      <c r="G101" s="155"/>
      <c r="H101" s="155"/>
      <c r="I101" s="155"/>
      <c r="J101" s="156">
        <f>J126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1" customFormat="1" ht="16.5" customHeight="1">
      <c r="B113" s="18"/>
      <c r="E113" s="131" t="s">
        <v>4177</v>
      </c>
      <c r="F113" s="1"/>
      <c r="G113" s="1"/>
      <c r="H113" s="1"/>
      <c r="L113" s="18"/>
    </row>
    <row r="114" s="1" customFormat="1" ht="12" customHeight="1">
      <c r="B114" s="18"/>
      <c r="C114" s="28" t="s">
        <v>289</v>
      </c>
      <c r="L114" s="18"/>
    </row>
    <row r="115" s="2" customFormat="1" ht="16.5" customHeight="1">
      <c r="A115" s="34"/>
      <c r="B115" s="35"/>
      <c r="C115" s="34"/>
      <c r="D115" s="34"/>
      <c r="E115" s="132" t="s">
        <v>6667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291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E13</f>
        <v>SO-5.2.2_VZT - Vzduchotechnika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F16</f>
        <v>okrajová časť obce Bojná</v>
      </c>
      <c r="G119" s="34"/>
      <c r="H119" s="34"/>
      <c r="I119" s="28" t="s">
        <v>21</v>
      </c>
      <c r="J119" s="70" t="str">
        <f>IF(J16="","",J16)</f>
        <v>19. 6. 2024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05" customHeight="1">
      <c r="A121" s="34"/>
      <c r="B121" s="35"/>
      <c r="C121" s="28" t="s">
        <v>23</v>
      </c>
      <c r="D121" s="34"/>
      <c r="E121" s="34"/>
      <c r="F121" s="23" t="str">
        <f>E19</f>
        <v>Obec Bojná, 201 Bojná, 956 01 Bojná</v>
      </c>
      <c r="G121" s="34"/>
      <c r="H121" s="34"/>
      <c r="I121" s="28" t="s">
        <v>29</v>
      </c>
      <c r="J121" s="32" t="str">
        <f>E25</f>
        <v>Projekt design s.r.o., Brezová 89/1B, Tovarníky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27</v>
      </c>
      <c r="D122" s="34"/>
      <c r="E122" s="34"/>
      <c r="F122" s="23" t="str">
        <f>IF(E22="","",E22)</f>
        <v>Vyplň údaj</v>
      </c>
      <c r="G122" s="34"/>
      <c r="H122" s="34"/>
      <c r="I122" s="28" t="s">
        <v>32</v>
      </c>
      <c r="J122" s="32" t="str">
        <f>E28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304</v>
      </c>
      <c r="D124" s="164" t="s">
        <v>60</v>
      </c>
      <c r="E124" s="164" t="s">
        <v>56</v>
      </c>
      <c r="F124" s="164" t="s">
        <v>57</v>
      </c>
      <c r="G124" s="164" t="s">
        <v>305</v>
      </c>
      <c r="H124" s="164" t="s">
        <v>306</v>
      </c>
      <c r="I124" s="164" t="s">
        <v>307</v>
      </c>
      <c r="J124" s="165" t="s">
        <v>295</v>
      </c>
      <c r="K124" s="166" t="s">
        <v>308</v>
      </c>
      <c r="L124" s="167"/>
      <c r="M124" s="87" t="s">
        <v>1</v>
      </c>
      <c r="N124" s="88" t="s">
        <v>39</v>
      </c>
      <c r="O124" s="88" t="s">
        <v>309</v>
      </c>
      <c r="P124" s="88" t="s">
        <v>310</v>
      </c>
      <c r="Q124" s="88" t="s">
        <v>311</v>
      </c>
      <c r="R124" s="88" t="s">
        <v>312</v>
      </c>
      <c r="S124" s="88" t="s">
        <v>313</v>
      </c>
      <c r="T124" s="89" t="s">
        <v>314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296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</f>
        <v>0</v>
      </c>
      <c r="Q125" s="91"/>
      <c r="R125" s="169">
        <f>R126</f>
        <v>0</v>
      </c>
      <c r="S125" s="91"/>
      <c r="T125" s="170">
        <f>T126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297</v>
      </c>
      <c r="BK125" s="171">
        <f>BK126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546</v>
      </c>
      <c r="F126" s="174" t="s">
        <v>6930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SUM(P127:P155)</f>
        <v>0</v>
      </c>
      <c r="Q126" s="178"/>
      <c r="R126" s="179">
        <f>SUM(R127:R155)</f>
        <v>0</v>
      </c>
      <c r="S126" s="178"/>
      <c r="T126" s="180">
        <f>SUM(T127:T155)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317</v>
      </c>
      <c r="BK126" s="182">
        <f>SUM(BK127:BK155)</f>
        <v>0</v>
      </c>
    </row>
    <row r="127" s="2" customFormat="1" ht="44.25" customHeight="1">
      <c r="A127" s="34"/>
      <c r="B127" s="185"/>
      <c r="C127" s="200" t="s">
        <v>82</v>
      </c>
      <c r="D127" s="200" t="s">
        <v>353</v>
      </c>
      <c r="E127" s="201" t="s">
        <v>6931</v>
      </c>
      <c r="F127" s="202" t="s">
        <v>6932</v>
      </c>
      <c r="G127" s="203" t="s">
        <v>433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82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6933</v>
      </c>
    </row>
    <row r="128" s="2" customFormat="1" ht="16.5" customHeight="1">
      <c r="A128" s="34"/>
      <c r="B128" s="185"/>
      <c r="C128" s="200" t="s">
        <v>87</v>
      </c>
      <c r="D128" s="200" t="s">
        <v>353</v>
      </c>
      <c r="E128" s="201" t="s">
        <v>6934</v>
      </c>
      <c r="F128" s="202" t="s">
        <v>6935</v>
      </c>
      <c r="G128" s="203" t="s">
        <v>433</v>
      </c>
      <c r="H128" s="204">
        <v>1</v>
      </c>
      <c r="I128" s="205"/>
      <c r="J128" s="206">
        <f>ROUND(I128*H128,2)</f>
        <v>0</v>
      </c>
      <c r="K128" s="207"/>
      <c r="L128" s="208"/>
      <c r="M128" s="209" t="s">
        <v>1</v>
      </c>
      <c r="N128" s="210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271</v>
      </c>
      <c r="AT128" s="198" t="s">
        <v>353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6936</v>
      </c>
    </row>
    <row r="129" s="2" customFormat="1" ht="16.5" customHeight="1">
      <c r="A129" s="34"/>
      <c r="B129" s="185"/>
      <c r="C129" s="200" t="s">
        <v>92</v>
      </c>
      <c r="D129" s="200" t="s">
        <v>353</v>
      </c>
      <c r="E129" s="201" t="s">
        <v>6937</v>
      </c>
      <c r="F129" s="202" t="s">
        <v>6938</v>
      </c>
      <c r="G129" s="203" t="s">
        <v>433</v>
      </c>
      <c r="H129" s="204">
        <v>1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6939</v>
      </c>
    </row>
    <row r="130" s="2" customFormat="1" ht="16.5" customHeight="1">
      <c r="A130" s="34"/>
      <c r="B130" s="185"/>
      <c r="C130" s="200" t="s">
        <v>259</v>
      </c>
      <c r="D130" s="200" t="s">
        <v>353</v>
      </c>
      <c r="E130" s="201" t="s">
        <v>6940</v>
      </c>
      <c r="F130" s="202" t="s">
        <v>6941</v>
      </c>
      <c r="G130" s="203" t="s">
        <v>433</v>
      </c>
      <c r="H130" s="204">
        <v>4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6942</v>
      </c>
    </row>
    <row r="131" s="2" customFormat="1" ht="16.5" customHeight="1">
      <c r="A131" s="34"/>
      <c r="B131" s="185"/>
      <c r="C131" s="200" t="s">
        <v>262</v>
      </c>
      <c r="D131" s="200" t="s">
        <v>353</v>
      </c>
      <c r="E131" s="201" t="s">
        <v>6943</v>
      </c>
      <c r="F131" s="202" t="s">
        <v>6944</v>
      </c>
      <c r="G131" s="203" t="s">
        <v>433</v>
      </c>
      <c r="H131" s="204">
        <v>4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6945</v>
      </c>
    </row>
    <row r="132" s="2" customFormat="1" ht="16.5" customHeight="1">
      <c r="A132" s="34"/>
      <c r="B132" s="185"/>
      <c r="C132" s="200" t="s">
        <v>265</v>
      </c>
      <c r="D132" s="200" t="s">
        <v>353</v>
      </c>
      <c r="E132" s="201" t="s">
        <v>6946</v>
      </c>
      <c r="F132" s="202" t="s">
        <v>6947</v>
      </c>
      <c r="G132" s="203" t="s">
        <v>433</v>
      </c>
      <c r="H132" s="204">
        <v>2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6948</v>
      </c>
    </row>
    <row r="133" s="2" customFormat="1" ht="24.9" customHeight="1">
      <c r="A133" s="34"/>
      <c r="B133" s="185"/>
      <c r="C133" s="200" t="s">
        <v>268</v>
      </c>
      <c r="D133" s="200" t="s">
        <v>353</v>
      </c>
      <c r="E133" s="201" t="s">
        <v>5139</v>
      </c>
      <c r="F133" s="202" t="s">
        <v>5708</v>
      </c>
      <c r="G133" s="203" t="s">
        <v>1</v>
      </c>
      <c r="H133" s="204">
        <v>0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6949</v>
      </c>
    </row>
    <row r="134" s="2" customFormat="1" ht="24.9" customHeight="1">
      <c r="A134" s="34"/>
      <c r="B134" s="185"/>
      <c r="C134" s="200" t="s">
        <v>271</v>
      </c>
      <c r="D134" s="200" t="s">
        <v>353</v>
      </c>
      <c r="E134" s="201" t="s">
        <v>6950</v>
      </c>
      <c r="F134" s="202" t="s">
        <v>6951</v>
      </c>
      <c r="G134" s="203" t="s">
        <v>3434</v>
      </c>
      <c r="H134" s="204">
        <v>2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6952</v>
      </c>
    </row>
    <row r="135" s="2" customFormat="1" ht="24.9" customHeight="1">
      <c r="A135" s="34"/>
      <c r="B135" s="185"/>
      <c r="C135" s="200" t="s">
        <v>274</v>
      </c>
      <c r="D135" s="200" t="s">
        <v>353</v>
      </c>
      <c r="E135" s="201" t="s">
        <v>6953</v>
      </c>
      <c r="F135" s="202" t="s">
        <v>6954</v>
      </c>
      <c r="G135" s="203" t="s">
        <v>3434</v>
      </c>
      <c r="H135" s="204">
        <v>100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6955</v>
      </c>
    </row>
    <row r="136" s="2" customFormat="1" ht="24.9" customHeight="1">
      <c r="A136" s="34"/>
      <c r="B136" s="185"/>
      <c r="C136" s="200" t="s">
        <v>277</v>
      </c>
      <c r="D136" s="200" t="s">
        <v>353</v>
      </c>
      <c r="E136" s="201" t="s">
        <v>6956</v>
      </c>
      <c r="F136" s="202" t="s">
        <v>6957</v>
      </c>
      <c r="G136" s="203" t="s">
        <v>3434</v>
      </c>
      <c r="H136" s="204">
        <v>4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6958</v>
      </c>
    </row>
    <row r="137" s="2" customFormat="1" ht="24.9" customHeight="1">
      <c r="A137" s="34"/>
      <c r="B137" s="185"/>
      <c r="C137" s="200" t="s">
        <v>280</v>
      </c>
      <c r="D137" s="200" t="s">
        <v>353</v>
      </c>
      <c r="E137" s="201" t="s">
        <v>6382</v>
      </c>
      <c r="F137" s="202" t="s">
        <v>6383</v>
      </c>
      <c r="G137" s="203" t="s">
        <v>3434</v>
      </c>
      <c r="H137" s="204">
        <v>20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6959</v>
      </c>
    </row>
    <row r="138" s="2" customFormat="1" ht="24.9" customHeight="1">
      <c r="A138" s="34"/>
      <c r="B138" s="185"/>
      <c r="C138" s="200" t="s">
        <v>358</v>
      </c>
      <c r="D138" s="200" t="s">
        <v>353</v>
      </c>
      <c r="E138" s="201" t="s">
        <v>6385</v>
      </c>
      <c r="F138" s="202" t="s">
        <v>5746</v>
      </c>
      <c r="G138" s="203" t="s">
        <v>3434</v>
      </c>
      <c r="H138" s="204">
        <v>15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6960</v>
      </c>
    </row>
    <row r="139" s="2" customFormat="1" ht="24.9" customHeight="1">
      <c r="A139" s="34"/>
      <c r="B139" s="185"/>
      <c r="C139" s="200" t="s">
        <v>362</v>
      </c>
      <c r="D139" s="200" t="s">
        <v>353</v>
      </c>
      <c r="E139" s="201" t="s">
        <v>6961</v>
      </c>
      <c r="F139" s="202" t="s">
        <v>6962</v>
      </c>
      <c r="G139" s="203" t="s">
        <v>3434</v>
      </c>
      <c r="H139" s="204">
        <v>10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6963</v>
      </c>
    </row>
    <row r="140" s="2" customFormat="1" ht="24.9" customHeight="1">
      <c r="A140" s="34"/>
      <c r="B140" s="185"/>
      <c r="C140" s="200" t="s">
        <v>364</v>
      </c>
      <c r="D140" s="200" t="s">
        <v>353</v>
      </c>
      <c r="E140" s="201" t="s">
        <v>6964</v>
      </c>
      <c r="F140" s="202" t="s">
        <v>5752</v>
      </c>
      <c r="G140" s="203" t="s">
        <v>3434</v>
      </c>
      <c r="H140" s="204">
        <v>2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6965</v>
      </c>
    </row>
    <row r="141" s="2" customFormat="1" ht="24.9" customHeight="1">
      <c r="A141" s="34"/>
      <c r="B141" s="185"/>
      <c r="C141" s="200" t="s">
        <v>368</v>
      </c>
      <c r="D141" s="200" t="s">
        <v>353</v>
      </c>
      <c r="E141" s="201" t="s">
        <v>6966</v>
      </c>
      <c r="F141" s="202" t="s">
        <v>6967</v>
      </c>
      <c r="G141" s="203" t="s">
        <v>3434</v>
      </c>
      <c r="H141" s="204">
        <v>5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6968</v>
      </c>
    </row>
    <row r="142" s="2" customFormat="1" ht="24.9" customHeight="1">
      <c r="A142" s="34"/>
      <c r="B142" s="185"/>
      <c r="C142" s="200" t="s">
        <v>372</v>
      </c>
      <c r="D142" s="200" t="s">
        <v>353</v>
      </c>
      <c r="E142" s="201" t="s">
        <v>6969</v>
      </c>
      <c r="F142" s="202" t="s">
        <v>6970</v>
      </c>
      <c r="G142" s="203" t="s">
        <v>3434</v>
      </c>
      <c r="H142" s="204">
        <v>2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6971</v>
      </c>
    </row>
    <row r="143" s="2" customFormat="1" ht="24.15" customHeight="1">
      <c r="A143" s="34"/>
      <c r="B143" s="185"/>
      <c r="C143" s="200" t="s">
        <v>377</v>
      </c>
      <c r="D143" s="200" t="s">
        <v>353</v>
      </c>
      <c r="E143" s="201" t="s">
        <v>5763</v>
      </c>
      <c r="F143" s="202" t="s">
        <v>5764</v>
      </c>
      <c r="G143" s="203" t="s">
        <v>433</v>
      </c>
      <c r="H143" s="204">
        <v>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6972</v>
      </c>
    </row>
    <row r="144" s="2" customFormat="1" ht="24.15" customHeight="1">
      <c r="A144" s="34"/>
      <c r="B144" s="185"/>
      <c r="C144" s="200" t="s">
        <v>383</v>
      </c>
      <c r="D144" s="200" t="s">
        <v>353</v>
      </c>
      <c r="E144" s="201" t="s">
        <v>6973</v>
      </c>
      <c r="F144" s="202" t="s">
        <v>6974</v>
      </c>
      <c r="G144" s="203" t="s">
        <v>433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6975</v>
      </c>
    </row>
    <row r="145" s="2" customFormat="1" ht="21.75" customHeight="1">
      <c r="A145" s="34"/>
      <c r="B145" s="185"/>
      <c r="C145" s="200" t="s">
        <v>385</v>
      </c>
      <c r="D145" s="200" t="s">
        <v>353</v>
      </c>
      <c r="E145" s="201" t="s">
        <v>6976</v>
      </c>
      <c r="F145" s="202" t="s">
        <v>5767</v>
      </c>
      <c r="G145" s="203" t="s">
        <v>433</v>
      </c>
      <c r="H145" s="204">
        <v>4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6977</v>
      </c>
    </row>
    <row r="146" s="2" customFormat="1" ht="16.5" customHeight="1">
      <c r="A146" s="34"/>
      <c r="B146" s="185"/>
      <c r="C146" s="200" t="s">
        <v>7</v>
      </c>
      <c r="D146" s="200" t="s">
        <v>353</v>
      </c>
      <c r="E146" s="201" t="s">
        <v>6978</v>
      </c>
      <c r="F146" s="202" t="s">
        <v>5770</v>
      </c>
      <c r="G146" s="203" t="s">
        <v>433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6979</v>
      </c>
    </row>
    <row r="147" s="2" customFormat="1" ht="16.5" customHeight="1">
      <c r="A147" s="34"/>
      <c r="B147" s="185"/>
      <c r="C147" s="200" t="s">
        <v>388</v>
      </c>
      <c r="D147" s="200" t="s">
        <v>353</v>
      </c>
      <c r="E147" s="201" t="s">
        <v>6980</v>
      </c>
      <c r="F147" s="202" t="s">
        <v>6981</v>
      </c>
      <c r="G147" s="203" t="s">
        <v>433</v>
      </c>
      <c r="H147" s="204">
        <v>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6982</v>
      </c>
    </row>
    <row r="148" s="2" customFormat="1" ht="16.5" customHeight="1">
      <c r="A148" s="34"/>
      <c r="B148" s="185"/>
      <c r="C148" s="200" t="s">
        <v>392</v>
      </c>
      <c r="D148" s="200" t="s">
        <v>353</v>
      </c>
      <c r="E148" s="201" t="s">
        <v>6395</v>
      </c>
      <c r="F148" s="202" t="s">
        <v>6396</v>
      </c>
      <c r="G148" s="203" t="s">
        <v>433</v>
      </c>
      <c r="H148" s="204">
        <v>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6983</v>
      </c>
    </row>
    <row r="149" s="2" customFormat="1" ht="21.75" customHeight="1">
      <c r="A149" s="34"/>
      <c r="B149" s="185"/>
      <c r="C149" s="200" t="s">
        <v>396</v>
      </c>
      <c r="D149" s="200" t="s">
        <v>353</v>
      </c>
      <c r="E149" s="201" t="s">
        <v>5196</v>
      </c>
      <c r="F149" s="202" t="s">
        <v>5197</v>
      </c>
      <c r="G149" s="203" t="s">
        <v>433</v>
      </c>
      <c r="H149" s="204">
        <v>19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6984</v>
      </c>
    </row>
    <row r="150" s="2" customFormat="1" ht="16.5" customHeight="1">
      <c r="A150" s="34"/>
      <c r="B150" s="185"/>
      <c r="C150" s="200" t="s">
        <v>398</v>
      </c>
      <c r="D150" s="200" t="s">
        <v>353</v>
      </c>
      <c r="E150" s="201" t="s">
        <v>6985</v>
      </c>
      <c r="F150" s="202" t="s">
        <v>5200</v>
      </c>
      <c r="G150" s="203" t="s">
        <v>440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6986</v>
      </c>
    </row>
    <row r="151" s="2" customFormat="1" ht="16.5" customHeight="1">
      <c r="A151" s="34"/>
      <c r="B151" s="185"/>
      <c r="C151" s="200" t="s">
        <v>402</v>
      </c>
      <c r="D151" s="200" t="s">
        <v>353</v>
      </c>
      <c r="E151" s="201" t="s">
        <v>5202</v>
      </c>
      <c r="F151" s="202" t="s">
        <v>5203</v>
      </c>
      <c r="G151" s="203" t="s">
        <v>375</v>
      </c>
      <c r="H151" s="204">
        <v>30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6987</v>
      </c>
    </row>
    <row r="152" s="2" customFormat="1" ht="37.8" customHeight="1">
      <c r="A152" s="34"/>
      <c r="B152" s="185"/>
      <c r="C152" s="200" t="s">
        <v>408</v>
      </c>
      <c r="D152" s="200" t="s">
        <v>353</v>
      </c>
      <c r="E152" s="201" t="s">
        <v>5780</v>
      </c>
      <c r="F152" s="202" t="s">
        <v>5239</v>
      </c>
      <c r="G152" s="203" t="s">
        <v>440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6988</v>
      </c>
    </row>
    <row r="153" s="2" customFormat="1" ht="16.5" customHeight="1">
      <c r="A153" s="34"/>
      <c r="B153" s="185"/>
      <c r="C153" s="200" t="s">
        <v>410</v>
      </c>
      <c r="D153" s="200" t="s">
        <v>353</v>
      </c>
      <c r="E153" s="201" t="s">
        <v>5782</v>
      </c>
      <c r="F153" s="202" t="s">
        <v>5242</v>
      </c>
      <c r="G153" s="203" t="s">
        <v>440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6989</v>
      </c>
    </row>
    <row r="154" s="2" customFormat="1" ht="16.5" customHeight="1">
      <c r="A154" s="34"/>
      <c r="B154" s="185"/>
      <c r="C154" s="200" t="s">
        <v>412</v>
      </c>
      <c r="D154" s="200" t="s">
        <v>353</v>
      </c>
      <c r="E154" s="201" t="s">
        <v>5244</v>
      </c>
      <c r="F154" s="202" t="s">
        <v>5245</v>
      </c>
      <c r="G154" s="203" t="s">
        <v>440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6990</v>
      </c>
    </row>
    <row r="155" s="2" customFormat="1" ht="16.5" customHeight="1">
      <c r="A155" s="34"/>
      <c r="B155" s="185"/>
      <c r="C155" s="200" t="s">
        <v>414</v>
      </c>
      <c r="D155" s="200" t="s">
        <v>353</v>
      </c>
      <c r="E155" s="201" t="s">
        <v>5247</v>
      </c>
      <c r="F155" s="202" t="s">
        <v>5248</v>
      </c>
      <c r="G155" s="203" t="s">
        <v>440</v>
      </c>
      <c r="H155" s="204">
        <v>1</v>
      </c>
      <c r="I155" s="205"/>
      <c r="J155" s="206">
        <f>ROUND(I155*H155,2)</f>
        <v>0</v>
      </c>
      <c r="K155" s="207"/>
      <c r="L155" s="208"/>
      <c r="M155" s="221" t="s">
        <v>1</v>
      </c>
      <c r="N155" s="222" t="s">
        <v>41</v>
      </c>
      <c r="O155" s="213"/>
      <c r="P155" s="214">
        <f>O155*H155</f>
        <v>0</v>
      </c>
      <c r="Q155" s="214">
        <v>0</v>
      </c>
      <c r="R155" s="214">
        <f>Q155*H155</f>
        <v>0</v>
      </c>
      <c r="S155" s="214">
        <v>0</v>
      </c>
      <c r="T155" s="21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6991</v>
      </c>
    </row>
    <row r="156" s="2" customFormat="1" ht="6.96" customHeight="1">
      <c r="A156" s="34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35"/>
      <c r="M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</sheetData>
  <autoFilter ref="C124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4177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6667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6992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ROUND((SUM(BE132:BE243)),  2)</f>
        <v>0</v>
      </c>
      <c r="G37" s="138"/>
      <c r="H37" s="138"/>
      <c r="I37" s="139">
        <v>0.20000000000000001</v>
      </c>
      <c r="J37" s="137">
        <f>ROUND(((SUM(BE132:BE243))*I37),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ROUND((SUM(BF132:BF243)),  2)</f>
        <v>0</v>
      </c>
      <c r="G38" s="138"/>
      <c r="H38" s="138"/>
      <c r="I38" s="139">
        <v>0.20000000000000001</v>
      </c>
      <c r="J38" s="137">
        <f>ROUND(((SUM(BF132:BF243))*I38),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ROUND((SUM(BG132:BG243)),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ROUND((SUM(BH132:BH243)),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ROUND((SUM(BI132:BI243)),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4177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6667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2315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2636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2316</v>
      </c>
      <c r="E104" s="155"/>
      <c r="F104" s="155"/>
      <c r="G104" s="155"/>
      <c r="H104" s="155"/>
      <c r="I104" s="155"/>
      <c r="J104" s="156">
        <f>J155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2317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2318</v>
      </c>
      <c r="E106" s="159"/>
      <c r="F106" s="159"/>
      <c r="G106" s="159"/>
      <c r="H106" s="159"/>
      <c r="I106" s="159"/>
      <c r="J106" s="160">
        <f>J175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2319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2320</v>
      </c>
      <c r="E108" s="159"/>
      <c r="F108" s="159"/>
      <c r="G108" s="159"/>
      <c r="H108" s="159"/>
      <c r="I108" s="159"/>
      <c r="J108" s="160">
        <f>J206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4177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6667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SO-5.2.2_ZTI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0.70966930906000003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P134+P153</f>
        <v>0</v>
      </c>
      <c r="Q133" s="178"/>
      <c r="R133" s="179">
        <f>R134+R153</f>
        <v>0.035020409999999988</v>
      </c>
      <c r="S133" s="178"/>
      <c r="T133" s="180">
        <f>T134+T153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SUM(P135:P152)</f>
        <v>0</v>
      </c>
      <c r="Q134" s="178"/>
      <c r="R134" s="179">
        <f>SUM(R135:R152)</f>
        <v>0.035020409999999988</v>
      </c>
      <c r="S134" s="178"/>
      <c r="T134" s="18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SUM(BK135:BK152)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2322</v>
      </c>
      <c r="F135" s="188" t="s">
        <v>2323</v>
      </c>
      <c r="G135" s="189" t="s">
        <v>452</v>
      </c>
      <c r="H135" s="190">
        <v>7.4550000000000001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6993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2325</v>
      </c>
      <c r="F136" s="202" t="s">
        <v>2326</v>
      </c>
      <c r="G136" s="203" t="s">
        <v>452</v>
      </c>
      <c r="H136" s="204">
        <v>7.4550000000000001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0.0020128500000000001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6994</v>
      </c>
    </row>
    <row r="137" s="2" customFormat="1" ht="24.15" customHeight="1">
      <c r="A137" s="34"/>
      <c r="B137" s="185"/>
      <c r="C137" s="186" t="s">
        <v>92</v>
      </c>
      <c r="D137" s="186" t="s">
        <v>319</v>
      </c>
      <c r="E137" s="187" t="s">
        <v>2328</v>
      </c>
      <c r="F137" s="188" t="s">
        <v>2329</v>
      </c>
      <c r="G137" s="189" t="s">
        <v>452</v>
      </c>
      <c r="H137" s="190">
        <v>12.810000000000001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7.9999999999999996E-06</v>
      </c>
      <c r="R137" s="196">
        <f>Q137*H137</f>
        <v>0.00010248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6995</v>
      </c>
    </row>
    <row r="138" s="2" customFormat="1" ht="33" customHeight="1">
      <c r="A138" s="34"/>
      <c r="B138" s="185"/>
      <c r="C138" s="200" t="s">
        <v>259</v>
      </c>
      <c r="D138" s="200" t="s">
        <v>353</v>
      </c>
      <c r="E138" s="201" t="s">
        <v>2331</v>
      </c>
      <c r="F138" s="202" t="s">
        <v>2332</v>
      </c>
      <c r="G138" s="203" t="s">
        <v>433</v>
      </c>
      <c r="H138" s="204">
        <v>12.810000000000001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0.0012999999999999999</v>
      </c>
      <c r="R138" s="196">
        <f>Q138*H138</f>
        <v>0.016653000000000001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6996</v>
      </c>
    </row>
    <row r="139" s="2" customFormat="1">
      <c r="A139" s="34"/>
      <c r="B139" s="35"/>
      <c r="C139" s="34"/>
      <c r="D139" s="216" t="s">
        <v>484</v>
      </c>
      <c r="E139" s="34"/>
      <c r="F139" s="217" t="s">
        <v>2334</v>
      </c>
      <c r="G139" s="34"/>
      <c r="H139" s="34"/>
      <c r="I139" s="218"/>
      <c r="J139" s="34"/>
      <c r="K139" s="34"/>
      <c r="L139" s="35"/>
      <c r="M139" s="219"/>
      <c r="N139" s="220"/>
      <c r="O139" s="78"/>
      <c r="P139" s="78"/>
      <c r="Q139" s="78"/>
      <c r="R139" s="78"/>
      <c r="S139" s="78"/>
      <c r="T139" s="79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484</v>
      </c>
      <c r="AU139" s="15" t="s">
        <v>87</v>
      </c>
    </row>
    <row r="140" s="2" customFormat="1" ht="24.15" customHeight="1">
      <c r="A140" s="34"/>
      <c r="B140" s="185"/>
      <c r="C140" s="186" t="s">
        <v>262</v>
      </c>
      <c r="D140" s="186" t="s">
        <v>319</v>
      </c>
      <c r="E140" s="187" t="s">
        <v>2335</v>
      </c>
      <c r="F140" s="188" t="s">
        <v>2336</v>
      </c>
      <c r="G140" s="189" t="s">
        <v>452</v>
      </c>
      <c r="H140" s="190">
        <v>6.5099999999999998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7.9999999999999996E-06</v>
      </c>
      <c r="R140" s="196">
        <f>Q140*H140</f>
        <v>5.2079999999999996E-05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6997</v>
      </c>
    </row>
    <row r="141" s="2" customFormat="1" ht="33" customHeight="1">
      <c r="A141" s="34"/>
      <c r="B141" s="185"/>
      <c r="C141" s="200" t="s">
        <v>265</v>
      </c>
      <c r="D141" s="200" t="s">
        <v>353</v>
      </c>
      <c r="E141" s="201" t="s">
        <v>2338</v>
      </c>
      <c r="F141" s="202" t="s">
        <v>2339</v>
      </c>
      <c r="G141" s="203" t="s">
        <v>433</v>
      </c>
      <c r="H141" s="204">
        <v>6.5099999999999998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0.0014</v>
      </c>
      <c r="R141" s="196">
        <f>Q141*H141</f>
        <v>0.0091139999999999988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6998</v>
      </c>
    </row>
    <row r="142" s="2" customFormat="1">
      <c r="A142" s="34"/>
      <c r="B142" s="35"/>
      <c r="C142" s="34"/>
      <c r="D142" s="216" t="s">
        <v>484</v>
      </c>
      <c r="E142" s="34"/>
      <c r="F142" s="217" t="s">
        <v>2341</v>
      </c>
      <c r="G142" s="34"/>
      <c r="H142" s="34"/>
      <c r="I142" s="218"/>
      <c r="J142" s="34"/>
      <c r="K142" s="34"/>
      <c r="L142" s="35"/>
      <c r="M142" s="219"/>
      <c r="N142" s="220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484</v>
      </c>
      <c r="AU142" s="15" t="s">
        <v>87</v>
      </c>
    </row>
    <row r="143" s="2" customFormat="1" ht="16.5" customHeight="1">
      <c r="A143" s="34"/>
      <c r="B143" s="185"/>
      <c r="C143" s="186" t="s">
        <v>268</v>
      </c>
      <c r="D143" s="186" t="s">
        <v>319</v>
      </c>
      <c r="E143" s="187" t="s">
        <v>2342</v>
      </c>
      <c r="F143" s="188" t="s">
        <v>2343</v>
      </c>
      <c r="G143" s="189" t="s">
        <v>433</v>
      </c>
      <c r="H143" s="190">
        <v>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4.0000000000000003E-05</v>
      </c>
      <c r="R143" s="196">
        <f>Q143*H143</f>
        <v>0.00028000000000000003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6999</v>
      </c>
    </row>
    <row r="144" s="2" customFormat="1" ht="24.15" customHeight="1">
      <c r="A144" s="34"/>
      <c r="B144" s="185"/>
      <c r="C144" s="200" t="s">
        <v>271</v>
      </c>
      <c r="D144" s="200" t="s">
        <v>353</v>
      </c>
      <c r="E144" s="201" t="s">
        <v>2345</v>
      </c>
      <c r="F144" s="202" t="s">
        <v>2346</v>
      </c>
      <c r="G144" s="203" t="s">
        <v>433</v>
      </c>
      <c r="H144" s="204">
        <v>7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0.00032000000000000003</v>
      </c>
      <c r="R144" s="196">
        <f>Q144*H144</f>
        <v>0.0022400000000000002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7000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2348</v>
      </c>
      <c r="F145" s="188" t="s">
        <v>2349</v>
      </c>
      <c r="G145" s="189" t="s">
        <v>433</v>
      </c>
      <c r="H145" s="190">
        <v>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0.00021999999999999998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7001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2351</v>
      </c>
      <c r="F146" s="202" t="s">
        <v>2352</v>
      </c>
      <c r="G146" s="203" t="s">
        <v>433</v>
      </c>
      <c r="H146" s="204">
        <v>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0.00031</v>
      </c>
      <c r="R146" s="196">
        <f>Q146*H146</f>
        <v>0.00155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7002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2354</v>
      </c>
      <c r="F147" s="188" t="s">
        <v>2355</v>
      </c>
      <c r="G147" s="189" t="s">
        <v>433</v>
      </c>
      <c r="H147" s="190">
        <v>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0.00013200000000000001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7003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2357</v>
      </c>
      <c r="F148" s="202" t="s">
        <v>2358</v>
      </c>
      <c r="G148" s="203" t="s">
        <v>433</v>
      </c>
      <c r="H148" s="204">
        <v>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0.00076999999999999996</v>
      </c>
      <c r="R148" s="196">
        <f>Q148*H148</f>
        <v>0.0015399999999999999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7004</v>
      </c>
    </row>
    <row r="149" s="2" customFormat="1" ht="24.15" customHeight="1">
      <c r="A149" s="34"/>
      <c r="B149" s="185"/>
      <c r="C149" s="200" t="s">
        <v>362</v>
      </c>
      <c r="D149" s="200" t="s">
        <v>353</v>
      </c>
      <c r="E149" s="201" t="s">
        <v>3630</v>
      </c>
      <c r="F149" s="202" t="s">
        <v>3631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0.00080999999999999996</v>
      </c>
      <c r="R149" s="196">
        <f>Q149*H149</f>
        <v>0.00080999999999999996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7005</v>
      </c>
    </row>
    <row r="150" s="2" customFormat="1" ht="16.5" customHeight="1">
      <c r="A150" s="34"/>
      <c r="B150" s="185"/>
      <c r="C150" s="186" t="s">
        <v>364</v>
      </c>
      <c r="D150" s="186" t="s">
        <v>319</v>
      </c>
      <c r="E150" s="187" t="s">
        <v>2360</v>
      </c>
      <c r="F150" s="188" t="s">
        <v>2361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4.3999999999999999E-05</v>
      </c>
      <c r="R150" s="196">
        <f>Q150*H150</f>
        <v>4.3999999999999999E-05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7006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2363</v>
      </c>
      <c r="F151" s="202" t="s">
        <v>2364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0.00027</v>
      </c>
      <c r="R151" s="196">
        <f>Q151*H151</f>
        <v>0.00027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7007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2366</v>
      </c>
      <c r="F152" s="188" t="s">
        <v>2367</v>
      </c>
      <c r="G152" s="189" t="s">
        <v>452</v>
      </c>
      <c r="H152" s="190">
        <v>19.32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7008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2741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377</v>
      </c>
      <c r="D154" s="186" t="s">
        <v>319</v>
      </c>
      <c r="E154" s="187" t="s">
        <v>3636</v>
      </c>
      <c r="F154" s="188" t="s">
        <v>2370</v>
      </c>
      <c r="G154" s="189" t="s">
        <v>356</v>
      </c>
      <c r="H154" s="190">
        <v>0.037999999999999999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7009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2372</v>
      </c>
      <c r="F155" s="174" t="s">
        <v>2373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P156+P175+P181+P206</f>
        <v>0</v>
      </c>
      <c r="Q155" s="178"/>
      <c r="R155" s="179">
        <f>R156+R175+R181+R206</f>
        <v>0.67464889906000003</v>
      </c>
      <c r="S155" s="178"/>
      <c r="T155" s="180">
        <f>T156+T175+T181+T206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317</v>
      </c>
      <c r="BK155" s="182">
        <f>BK156+BK175+BK181+BK206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1765</v>
      </c>
      <c r="F156" s="183" t="s">
        <v>2374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SUM(P157:P174)</f>
        <v>0</v>
      </c>
      <c r="Q156" s="178"/>
      <c r="R156" s="179">
        <f>SUM(R157:R174)</f>
        <v>0.0042528950000000005</v>
      </c>
      <c r="S156" s="178"/>
      <c r="T156" s="180">
        <f>SUM(T157:T174)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317</v>
      </c>
      <c r="BK156" s="182">
        <f>SUM(BK157:BK174)</f>
        <v>0</v>
      </c>
    </row>
    <row r="157" s="2" customFormat="1" ht="24.15" customHeight="1">
      <c r="A157" s="34"/>
      <c r="B157" s="185"/>
      <c r="C157" s="186" t="s">
        <v>383</v>
      </c>
      <c r="D157" s="186" t="s">
        <v>319</v>
      </c>
      <c r="E157" s="187" t="s">
        <v>2375</v>
      </c>
      <c r="F157" s="188" t="s">
        <v>2376</v>
      </c>
      <c r="G157" s="189" t="s">
        <v>452</v>
      </c>
      <c r="H157" s="190">
        <v>34.935000000000002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9.0000000000000002E-06</v>
      </c>
      <c r="R157" s="196">
        <f>Q157*H157</f>
        <v>0.00031441500000000002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7010</v>
      </c>
    </row>
    <row r="158" s="2" customFormat="1" ht="33" customHeight="1">
      <c r="A158" s="34"/>
      <c r="B158" s="185"/>
      <c r="C158" s="200" t="s">
        <v>385</v>
      </c>
      <c r="D158" s="200" t="s">
        <v>353</v>
      </c>
      <c r="E158" s="201" t="s">
        <v>2378</v>
      </c>
      <c r="F158" s="202" t="s">
        <v>2379</v>
      </c>
      <c r="G158" s="203" t="s">
        <v>452</v>
      </c>
      <c r="H158" s="204">
        <v>10.238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4.0000000000000003E-05</v>
      </c>
      <c r="R158" s="196">
        <f>Q158*H158</f>
        <v>0.00040952000000000002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7011</v>
      </c>
    </row>
    <row r="159" s="2" customFormat="1">
      <c r="A159" s="34"/>
      <c r="B159" s="35"/>
      <c r="C159" s="34"/>
      <c r="D159" s="216" t="s">
        <v>484</v>
      </c>
      <c r="E159" s="34"/>
      <c r="F159" s="217" t="s">
        <v>2381</v>
      </c>
      <c r="G159" s="34"/>
      <c r="H159" s="34"/>
      <c r="I159" s="218"/>
      <c r="J159" s="34"/>
      <c r="K159" s="34"/>
      <c r="L159" s="35"/>
      <c r="M159" s="219"/>
      <c r="N159" s="220"/>
      <c r="O159" s="78"/>
      <c r="P159" s="78"/>
      <c r="Q159" s="78"/>
      <c r="R159" s="78"/>
      <c r="S159" s="78"/>
      <c r="T159" s="79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484</v>
      </c>
      <c r="AU159" s="15" t="s">
        <v>87</v>
      </c>
    </row>
    <row r="160" s="2" customFormat="1" ht="33" customHeight="1">
      <c r="A160" s="34"/>
      <c r="B160" s="185"/>
      <c r="C160" s="200" t="s">
        <v>7</v>
      </c>
      <c r="D160" s="200" t="s">
        <v>353</v>
      </c>
      <c r="E160" s="201" t="s">
        <v>2382</v>
      </c>
      <c r="F160" s="202" t="s">
        <v>2383</v>
      </c>
      <c r="G160" s="203" t="s">
        <v>452</v>
      </c>
      <c r="H160" s="204">
        <v>4.8300000000000001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4.8300000000000002E-05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7012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2381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388</v>
      </c>
      <c r="D162" s="200" t="s">
        <v>353</v>
      </c>
      <c r="E162" s="201" t="s">
        <v>2385</v>
      </c>
      <c r="F162" s="202" t="s">
        <v>2386</v>
      </c>
      <c r="G162" s="203" t="s">
        <v>452</v>
      </c>
      <c r="H162" s="204">
        <v>19.425000000000001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9.0000000000000006E-05</v>
      </c>
      <c r="R162" s="196">
        <f>Q162*H162</f>
        <v>0.0017482500000000002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7013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2381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392</v>
      </c>
      <c r="D164" s="200" t="s">
        <v>353</v>
      </c>
      <c r="E164" s="201" t="s">
        <v>2388</v>
      </c>
      <c r="F164" s="202" t="s">
        <v>2389</v>
      </c>
      <c r="G164" s="203" t="s">
        <v>452</v>
      </c>
      <c r="H164" s="204">
        <v>1.47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8.0000000000000007E-05</v>
      </c>
      <c r="R164" s="196">
        <f>Q164*H164</f>
        <v>0.00011760000000000001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7014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2381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2391</v>
      </c>
      <c r="F166" s="188" t="s">
        <v>2392</v>
      </c>
      <c r="G166" s="189" t="s">
        <v>452</v>
      </c>
      <c r="H166" s="190">
        <v>3.2549999999999999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2.0000000000000002E-05</v>
      </c>
      <c r="R166" s="196">
        <f>Q166*H166</f>
        <v>6.5099999999999997E-05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7015</v>
      </c>
    </row>
    <row r="167" s="2" customFormat="1" ht="33" customHeight="1">
      <c r="A167" s="34"/>
      <c r="B167" s="185"/>
      <c r="C167" s="200" t="s">
        <v>398</v>
      </c>
      <c r="D167" s="200" t="s">
        <v>353</v>
      </c>
      <c r="E167" s="201" t="s">
        <v>2394</v>
      </c>
      <c r="F167" s="202" t="s">
        <v>2395</v>
      </c>
      <c r="G167" s="203" t="s">
        <v>452</v>
      </c>
      <c r="H167" s="204">
        <v>3.2549999999999999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1.0000000000000001E-05</v>
      </c>
      <c r="R167" s="196">
        <f>Q167*H167</f>
        <v>3.2549999999999998E-05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7016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2381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21.75" customHeight="1">
      <c r="A169" s="34"/>
      <c r="B169" s="185"/>
      <c r="C169" s="186" t="s">
        <v>402</v>
      </c>
      <c r="D169" s="186" t="s">
        <v>319</v>
      </c>
      <c r="E169" s="187" t="s">
        <v>2397</v>
      </c>
      <c r="F169" s="188" t="s">
        <v>2398</v>
      </c>
      <c r="G169" s="189" t="s">
        <v>452</v>
      </c>
      <c r="H169" s="190">
        <v>16.32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3.3000000000000003E-05</v>
      </c>
      <c r="R169" s="196">
        <f>Q169*H169</f>
        <v>0.0005385600000000001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7017</v>
      </c>
    </row>
    <row r="170" s="2" customFormat="1" ht="33" customHeight="1">
      <c r="A170" s="34"/>
      <c r="B170" s="185"/>
      <c r="C170" s="200" t="s">
        <v>408</v>
      </c>
      <c r="D170" s="200" t="s">
        <v>353</v>
      </c>
      <c r="E170" s="201" t="s">
        <v>2400</v>
      </c>
      <c r="F170" s="202" t="s">
        <v>2401</v>
      </c>
      <c r="G170" s="203" t="s">
        <v>452</v>
      </c>
      <c r="H170" s="204">
        <v>15.33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6.0000000000000002E-05</v>
      </c>
      <c r="R170" s="196">
        <f>Q170*H170</f>
        <v>0.00091980000000000002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7018</v>
      </c>
    </row>
    <row r="171" s="2" customFormat="1">
      <c r="A171" s="34"/>
      <c r="B171" s="35"/>
      <c r="C171" s="34"/>
      <c r="D171" s="216" t="s">
        <v>484</v>
      </c>
      <c r="E171" s="34"/>
      <c r="F171" s="217" t="s">
        <v>2381</v>
      </c>
      <c r="G171" s="34"/>
      <c r="H171" s="34"/>
      <c r="I171" s="218"/>
      <c r="J171" s="34"/>
      <c r="K171" s="34"/>
      <c r="L171" s="35"/>
      <c r="M171" s="219"/>
      <c r="N171" s="220"/>
      <c r="O171" s="78"/>
      <c r="P171" s="78"/>
      <c r="Q171" s="78"/>
      <c r="R171" s="78"/>
      <c r="S171" s="78"/>
      <c r="T171" s="79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484</v>
      </c>
      <c r="AU171" s="15" t="s">
        <v>87</v>
      </c>
    </row>
    <row r="172" s="2" customFormat="1" ht="33" customHeight="1">
      <c r="A172" s="34"/>
      <c r="B172" s="185"/>
      <c r="C172" s="200" t="s">
        <v>410</v>
      </c>
      <c r="D172" s="200" t="s">
        <v>353</v>
      </c>
      <c r="E172" s="201" t="s">
        <v>2403</v>
      </c>
      <c r="F172" s="202" t="s">
        <v>2404</v>
      </c>
      <c r="G172" s="203" t="s">
        <v>452</v>
      </c>
      <c r="H172" s="204">
        <v>1.47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4.0000000000000003E-05</v>
      </c>
      <c r="R172" s="196">
        <f>Q172*H172</f>
        <v>5.8800000000000006E-05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7019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2381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2406</v>
      </c>
      <c r="F174" s="188" t="s">
        <v>2407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7020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2409</v>
      </c>
      <c r="F175" s="183" t="s">
        <v>2410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SUM(P176:P180)</f>
        <v>0</v>
      </c>
      <c r="Q175" s="178"/>
      <c r="R175" s="179">
        <f>SUM(R176:R180)</f>
        <v>0.037043417250000002</v>
      </c>
      <c r="S175" s="178"/>
      <c r="T175" s="180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SUM(BK176:BK180)</f>
        <v>0</v>
      </c>
    </row>
    <row r="176" s="2" customFormat="1" ht="16.5" customHeight="1">
      <c r="A176" s="34"/>
      <c r="B176" s="185"/>
      <c r="C176" s="186" t="s">
        <v>414</v>
      </c>
      <c r="D176" s="186" t="s">
        <v>319</v>
      </c>
      <c r="E176" s="187" t="s">
        <v>2411</v>
      </c>
      <c r="F176" s="188" t="s">
        <v>2412</v>
      </c>
      <c r="G176" s="189" t="s">
        <v>452</v>
      </c>
      <c r="H176" s="190">
        <v>16.484999999999999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0.00086355000000000004</v>
      </c>
      <c r="R176" s="196">
        <f>Q176*H176</f>
        <v>0.01423562175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7021</v>
      </c>
    </row>
    <row r="177" s="2" customFormat="1" ht="16.5" customHeight="1">
      <c r="A177" s="34"/>
      <c r="B177" s="185"/>
      <c r="C177" s="186" t="s">
        <v>416</v>
      </c>
      <c r="D177" s="186" t="s">
        <v>319</v>
      </c>
      <c r="E177" s="187" t="s">
        <v>2414</v>
      </c>
      <c r="F177" s="188" t="s">
        <v>2415</v>
      </c>
      <c r="G177" s="189" t="s">
        <v>452</v>
      </c>
      <c r="H177" s="190">
        <v>1.05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0.0013770500000000001</v>
      </c>
      <c r="R177" s="196">
        <f>Q177*H177</f>
        <v>0.0014459025000000002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7022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2417</v>
      </c>
      <c r="F178" s="188" t="s">
        <v>2418</v>
      </c>
      <c r="G178" s="189" t="s">
        <v>452</v>
      </c>
      <c r="H178" s="190">
        <v>7.3499999999999996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0.0029063800000000001</v>
      </c>
      <c r="R178" s="196">
        <f>Q178*H178</f>
        <v>0.021361893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7023</v>
      </c>
    </row>
    <row r="179" s="2" customFormat="1" ht="24.15" customHeight="1">
      <c r="A179" s="34"/>
      <c r="B179" s="185"/>
      <c r="C179" s="186" t="s">
        <v>529</v>
      </c>
      <c r="D179" s="186" t="s">
        <v>319</v>
      </c>
      <c r="E179" s="187" t="s">
        <v>2420</v>
      </c>
      <c r="F179" s="188" t="s">
        <v>2421</v>
      </c>
      <c r="G179" s="189" t="s">
        <v>452</v>
      </c>
      <c r="H179" s="190">
        <v>25.382999999999999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7024</v>
      </c>
    </row>
    <row r="180" s="2" customFormat="1" ht="24.15" customHeight="1">
      <c r="A180" s="34"/>
      <c r="B180" s="185"/>
      <c r="C180" s="186" t="s">
        <v>780</v>
      </c>
      <c r="D180" s="186" t="s">
        <v>319</v>
      </c>
      <c r="E180" s="187" t="s">
        <v>2423</v>
      </c>
      <c r="F180" s="188" t="s">
        <v>2424</v>
      </c>
      <c r="G180" s="189" t="s">
        <v>652</v>
      </c>
      <c r="H180" s="223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7025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2426</v>
      </c>
      <c r="F181" s="183" t="s">
        <v>2427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SUM(P182:P205)</f>
        <v>0</v>
      </c>
      <c r="Q181" s="178"/>
      <c r="R181" s="179">
        <f>SUM(R182:R205)</f>
        <v>0.04478059681000001</v>
      </c>
      <c r="S181" s="178"/>
      <c r="T181" s="180">
        <f>SUM(T182:T205)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87</v>
      </c>
      <c r="AT181" s="181" t="s">
        <v>74</v>
      </c>
      <c r="AU181" s="181" t="s">
        <v>82</v>
      </c>
      <c r="AY181" s="173" t="s">
        <v>317</v>
      </c>
      <c r="BK181" s="182">
        <f>SUM(BK182:BK205)</f>
        <v>0</v>
      </c>
    </row>
    <row r="182" s="2" customFormat="1" ht="24.15" customHeight="1">
      <c r="A182" s="34"/>
      <c r="B182" s="185"/>
      <c r="C182" s="186" t="s">
        <v>784</v>
      </c>
      <c r="D182" s="186" t="s">
        <v>319</v>
      </c>
      <c r="E182" s="187" t="s">
        <v>2431</v>
      </c>
      <c r="F182" s="188" t="s">
        <v>2432</v>
      </c>
      <c r="G182" s="189" t="s">
        <v>452</v>
      </c>
      <c r="H182" s="190">
        <v>10.238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0.00036010000000000003</v>
      </c>
      <c r="R182" s="196">
        <f>Q182*H182</f>
        <v>0.0036867038000000002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7026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2437</v>
      </c>
      <c r="F183" s="188" t="s">
        <v>2438</v>
      </c>
      <c r="G183" s="189" t="s">
        <v>452</v>
      </c>
      <c r="H183" s="190">
        <v>8.0850000000000009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0.00043110000000000002</v>
      </c>
      <c r="R183" s="196">
        <f>Q183*H183</f>
        <v>0.0034854435000000006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7027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2440</v>
      </c>
      <c r="F184" s="188" t="s">
        <v>2441</v>
      </c>
      <c r="G184" s="189" t="s">
        <v>452</v>
      </c>
      <c r="H184" s="190">
        <v>34.755000000000003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0.00055957000000000001</v>
      </c>
      <c r="R184" s="196">
        <f>Q184*H184</f>
        <v>0.019447855350000001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7028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5832</v>
      </c>
      <c r="F185" s="188" t="s">
        <v>6578</v>
      </c>
      <c r="G185" s="189" t="s">
        <v>452</v>
      </c>
      <c r="H185" s="190">
        <v>2.9399999999999999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0.00066571999999999996</v>
      </c>
      <c r="R185" s="196">
        <f>Q185*H185</f>
        <v>0.0019572167999999997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7029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2443</v>
      </c>
      <c r="F186" s="188" t="s">
        <v>2444</v>
      </c>
      <c r="G186" s="189" t="s">
        <v>433</v>
      </c>
      <c r="H186" s="190">
        <v>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2.2670000000000001E-05</v>
      </c>
      <c r="R186" s="196">
        <f>Q186*H186</f>
        <v>4.5340000000000003E-05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7030</v>
      </c>
    </row>
    <row r="187" s="2" customFormat="1" ht="24.15" customHeight="1">
      <c r="A187" s="34"/>
      <c r="B187" s="185"/>
      <c r="C187" s="200" t="s">
        <v>804</v>
      </c>
      <c r="D187" s="200" t="s">
        <v>353</v>
      </c>
      <c r="E187" s="201" t="s">
        <v>5835</v>
      </c>
      <c r="F187" s="202" t="s">
        <v>7031</v>
      </c>
      <c r="G187" s="203" t="s">
        <v>433</v>
      </c>
      <c r="H187" s="204">
        <v>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3.0000000000000001E-05</v>
      </c>
      <c r="R187" s="196">
        <f>Q187*H187</f>
        <v>6.0000000000000002E-05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7032</v>
      </c>
    </row>
    <row r="188" s="2" customFormat="1" ht="24.15" customHeight="1">
      <c r="A188" s="34"/>
      <c r="B188" s="185"/>
      <c r="C188" s="186" t="s">
        <v>808</v>
      </c>
      <c r="D188" s="186" t="s">
        <v>319</v>
      </c>
      <c r="E188" s="187" t="s">
        <v>2449</v>
      </c>
      <c r="F188" s="188" t="s">
        <v>2450</v>
      </c>
      <c r="G188" s="189" t="s">
        <v>433</v>
      </c>
      <c r="H188" s="190">
        <v>1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5.1539999999999998E-05</v>
      </c>
      <c r="R188" s="196">
        <f>Q188*H188</f>
        <v>5.1539999999999998E-05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7033</v>
      </c>
    </row>
    <row r="189" s="2" customFormat="1" ht="24.15" customHeight="1">
      <c r="A189" s="34"/>
      <c r="B189" s="185"/>
      <c r="C189" s="200" t="s">
        <v>812</v>
      </c>
      <c r="D189" s="200" t="s">
        <v>353</v>
      </c>
      <c r="E189" s="201" t="s">
        <v>6583</v>
      </c>
      <c r="F189" s="202" t="s">
        <v>7034</v>
      </c>
      <c r="G189" s="203" t="s">
        <v>433</v>
      </c>
      <c r="H189" s="204">
        <v>1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8.0000000000000007E-05</v>
      </c>
      <c r="R189" s="196">
        <f>Q189*H189</f>
        <v>8.0000000000000007E-05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7035</v>
      </c>
    </row>
    <row r="190" s="2" customFormat="1" ht="21.75" customHeight="1">
      <c r="A190" s="34"/>
      <c r="B190" s="185"/>
      <c r="C190" s="186" t="s">
        <v>816</v>
      </c>
      <c r="D190" s="186" t="s">
        <v>319</v>
      </c>
      <c r="E190" s="187" t="s">
        <v>2461</v>
      </c>
      <c r="F190" s="188" t="s">
        <v>2462</v>
      </c>
      <c r="G190" s="189" t="s">
        <v>433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2.2670000000000001E-05</v>
      </c>
      <c r="R190" s="196">
        <f>Q190*H190</f>
        <v>4.5340000000000003E-05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7036</v>
      </c>
    </row>
    <row r="191" s="2" customFormat="1" ht="21.75" customHeight="1">
      <c r="A191" s="34"/>
      <c r="B191" s="185"/>
      <c r="C191" s="200" t="s">
        <v>820</v>
      </c>
      <c r="D191" s="200" t="s">
        <v>353</v>
      </c>
      <c r="E191" s="201" t="s">
        <v>2464</v>
      </c>
      <c r="F191" s="202" t="s">
        <v>2465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0.00012999999999999999</v>
      </c>
      <c r="R191" s="196">
        <f>Q191*H191</f>
        <v>0.00025999999999999998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7037</v>
      </c>
    </row>
    <row r="192" s="2" customFormat="1" ht="21.75" customHeight="1">
      <c r="A192" s="34"/>
      <c r="B192" s="185"/>
      <c r="C192" s="186" t="s">
        <v>824</v>
      </c>
      <c r="D192" s="186" t="s">
        <v>319</v>
      </c>
      <c r="E192" s="187" t="s">
        <v>2467</v>
      </c>
      <c r="F192" s="188" t="s">
        <v>2468</v>
      </c>
      <c r="G192" s="189" t="s">
        <v>433</v>
      </c>
      <c r="H192" s="190">
        <v>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2.0000000000000002E-05</v>
      </c>
      <c r="R192" s="196">
        <f>Q192*H192</f>
        <v>2.0000000000000002E-05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7038</v>
      </c>
    </row>
    <row r="193" s="2" customFormat="1" ht="24.15" customHeight="1">
      <c r="A193" s="34"/>
      <c r="B193" s="185"/>
      <c r="C193" s="200" t="s">
        <v>828</v>
      </c>
      <c r="D193" s="200" t="s">
        <v>353</v>
      </c>
      <c r="E193" s="201" t="s">
        <v>7039</v>
      </c>
      <c r="F193" s="202" t="s">
        <v>2471</v>
      </c>
      <c r="G193" s="203" t="s">
        <v>433</v>
      </c>
      <c r="H193" s="204">
        <v>1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0.00012999999999999999</v>
      </c>
      <c r="R193" s="196">
        <f>Q193*H193</f>
        <v>0.00012999999999999999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529</v>
      </c>
      <c r="AT193" s="198" t="s">
        <v>353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7040</v>
      </c>
    </row>
    <row r="194" s="2" customFormat="1" ht="21.75" customHeight="1">
      <c r="A194" s="34"/>
      <c r="B194" s="185"/>
      <c r="C194" s="186" t="s">
        <v>832</v>
      </c>
      <c r="D194" s="186" t="s">
        <v>319</v>
      </c>
      <c r="E194" s="187" t="s">
        <v>2473</v>
      </c>
      <c r="F194" s="188" t="s">
        <v>2474</v>
      </c>
      <c r="G194" s="189" t="s">
        <v>433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4.5479999999999998E-05</v>
      </c>
      <c r="R194" s="196">
        <f>Q194*H194</f>
        <v>4.5479999999999998E-05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7041</v>
      </c>
    </row>
    <row r="195" s="2" customFormat="1" ht="24.15" customHeight="1">
      <c r="A195" s="34"/>
      <c r="B195" s="185"/>
      <c r="C195" s="200" t="s">
        <v>836</v>
      </c>
      <c r="D195" s="200" t="s">
        <v>353</v>
      </c>
      <c r="E195" s="201" t="s">
        <v>7042</v>
      </c>
      <c r="F195" s="202" t="s">
        <v>3674</v>
      </c>
      <c r="G195" s="203" t="s">
        <v>433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0.00050000000000000001</v>
      </c>
      <c r="R195" s="196">
        <f>Q195*H195</f>
        <v>0.00050000000000000001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7043</v>
      </c>
    </row>
    <row r="196" s="2" customFormat="1" ht="16.5" customHeight="1">
      <c r="A196" s="34"/>
      <c r="B196" s="185"/>
      <c r="C196" s="186" t="s">
        <v>840</v>
      </c>
      <c r="D196" s="186" t="s">
        <v>319</v>
      </c>
      <c r="E196" s="187" t="s">
        <v>2479</v>
      </c>
      <c r="F196" s="188" t="s">
        <v>2480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4.5479999999999998E-05</v>
      </c>
      <c r="R196" s="196">
        <f>Q196*H196</f>
        <v>4.5479999999999998E-05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7044</v>
      </c>
    </row>
    <row r="197" s="2" customFormat="1" ht="24.15" customHeight="1">
      <c r="A197" s="34"/>
      <c r="B197" s="185"/>
      <c r="C197" s="200" t="s">
        <v>844</v>
      </c>
      <c r="D197" s="200" t="s">
        <v>353</v>
      </c>
      <c r="E197" s="201" t="s">
        <v>2482</v>
      </c>
      <c r="F197" s="202" t="s">
        <v>2483</v>
      </c>
      <c r="G197" s="203" t="s">
        <v>433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0.00067000000000000002</v>
      </c>
      <c r="R197" s="196">
        <f>Q197*H197</f>
        <v>0.00067000000000000002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7045</v>
      </c>
    </row>
    <row r="198" s="2" customFormat="1" ht="16.5" customHeight="1">
      <c r="A198" s="34"/>
      <c r="B198" s="185"/>
      <c r="C198" s="186" t="s">
        <v>848</v>
      </c>
      <c r="D198" s="186" t="s">
        <v>319</v>
      </c>
      <c r="E198" s="187" t="s">
        <v>2491</v>
      </c>
      <c r="F198" s="188" t="s">
        <v>2492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5.1539999999999998E-05</v>
      </c>
      <c r="R198" s="196">
        <f>Q198*H198</f>
        <v>5.1539999999999998E-05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7046</v>
      </c>
    </row>
    <row r="199" s="2" customFormat="1" ht="16.5" customHeight="1">
      <c r="A199" s="34"/>
      <c r="B199" s="185"/>
      <c r="C199" s="200" t="s">
        <v>852</v>
      </c>
      <c r="D199" s="200" t="s">
        <v>353</v>
      </c>
      <c r="E199" s="201" t="s">
        <v>2494</v>
      </c>
      <c r="F199" s="202" t="s">
        <v>2495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0.00068999999999999997</v>
      </c>
      <c r="R199" s="196">
        <f>Q199*H199</f>
        <v>0.00068999999999999997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7047</v>
      </c>
    </row>
    <row r="200" s="2" customFormat="1" ht="24.15" customHeight="1">
      <c r="A200" s="34"/>
      <c r="B200" s="185"/>
      <c r="C200" s="186" t="s">
        <v>858</v>
      </c>
      <c r="D200" s="186" t="s">
        <v>319</v>
      </c>
      <c r="E200" s="187" t="s">
        <v>2514</v>
      </c>
      <c r="F200" s="188" t="s">
        <v>2515</v>
      </c>
      <c r="G200" s="189" t="s">
        <v>452</v>
      </c>
      <c r="H200" s="190">
        <v>56.018000000000001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0.00018652</v>
      </c>
      <c r="R200" s="196">
        <f>Q200*H200</f>
        <v>0.01044847736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7048</v>
      </c>
    </row>
    <row r="201" s="2" customFormat="1" ht="24.15" customHeight="1">
      <c r="A201" s="34"/>
      <c r="B201" s="185"/>
      <c r="C201" s="186" t="s">
        <v>862</v>
      </c>
      <c r="D201" s="186" t="s">
        <v>319</v>
      </c>
      <c r="E201" s="187" t="s">
        <v>2517</v>
      </c>
      <c r="F201" s="188" t="s">
        <v>2518</v>
      </c>
      <c r="G201" s="189" t="s">
        <v>452</v>
      </c>
      <c r="H201" s="190">
        <v>56.018000000000001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1.0000000000000001E-05</v>
      </c>
      <c r="R201" s="196">
        <f>Q201*H201</f>
        <v>0.00056018000000000007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7049</v>
      </c>
    </row>
    <row r="202" s="2" customFormat="1" ht="24.15" customHeight="1">
      <c r="A202" s="34"/>
      <c r="B202" s="185"/>
      <c r="C202" s="186" t="s">
        <v>866</v>
      </c>
      <c r="D202" s="186" t="s">
        <v>319</v>
      </c>
      <c r="E202" s="187" t="s">
        <v>2520</v>
      </c>
      <c r="F202" s="188" t="s">
        <v>2521</v>
      </c>
      <c r="G202" s="189" t="s">
        <v>433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7050</v>
      </c>
    </row>
    <row r="203" s="2" customFormat="1" ht="24.15" customHeight="1">
      <c r="A203" s="34"/>
      <c r="B203" s="185"/>
      <c r="C203" s="200" t="s">
        <v>870</v>
      </c>
      <c r="D203" s="200" t="s">
        <v>353</v>
      </c>
      <c r="E203" s="201" t="s">
        <v>2523</v>
      </c>
      <c r="F203" s="202" t="s">
        <v>2524</v>
      </c>
      <c r="G203" s="203" t="s">
        <v>433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0.0025000000000000001</v>
      </c>
      <c r="R203" s="196">
        <f>Q203*H203</f>
        <v>0.0025000000000000001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271</v>
      </c>
      <c r="AT203" s="198" t="s">
        <v>353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7051</v>
      </c>
    </row>
    <row r="204" s="2" customFormat="1">
      <c r="A204" s="34"/>
      <c r="B204" s="35"/>
      <c r="C204" s="34"/>
      <c r="D204" s="216" t="s">
        <v>484</v>
      </c>
      <c r="E204" s="34"/>
      <c r="F204" s="217" t="s">
        <v>2526</v>
      </c>
      <c r="G204" s="34"/>
      <c r="H204" s="34"/>
      <c r="I204" s="218"/>
      <c r="J204" s="34"/>
      <c r="K204" s="34"/>
      <c r="L204" s="35"/>
      <c r="M204" s="219"/>
      <c r="N204" s="220"/>
      <c r="O204" s="78"/>
      <c r="P204" s="78"/>
      <c r="Q204" s="78"/>
      <c r="R204" s="78"/>
      <c r="S204" s="78"/>
      <c r="T204" s="79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T204" s="15" t="s">
        <v>484</v>
      </c>
      <c r="AU204" s="15" t="s">
        <v>87</v>
      </c>
    </row>
    <row r="205" s="2" customFormat="1" ht="24.15" customHeight="1">
      <c r="A205" s="34"/>
      <c r="B205" s="185"/>
      <c r="C205" s="186" t="s">
        <v>874</v>
      </c>
      <c r="D205" s="186" t="s">
        <v>319</v>
      </c>
      <c r="E205" s="187" t="s">
        <v>2527</v>
      </c>
      <c r="F205" s="188" t="s">
        <v>2528</v>
      </c>
      <c r="G205" s="189" t="s">
        <v>652</v>
      </c>
      <c r="H205" s="223"/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7052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2530</v>
      </c>
      <c r="F206" s="183" t="s">
        <v>2531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SUM(P207:P243)</f>
        <v>0</v>
      </c>
      <c r="Q206" s="178"/>
      <c r="R206" s="179">
        <f>SUM(R207:R243)</f>
        <v>0.58857199000000004</v>
      </c>
      <c r="S206" s="178"/>
      <c r="T206" s="180">
        <f>SUM(T207:T243)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87</v>
      </c>
      <c r="AT206" s="181" t="s">
        <v>74</v>
      </c>
      <c r="AU206" s="181" t="s">
        <v>82</v>
      </c>
      <c r="AY206" s="173" t="s">
        <v>317</v>
      </c>
      <c r="BK206" s="182">
        <f>SUM(BK207:BK243)</f>
        <v>0</v>
      </c>
    </row>
    <row r="207" s="2" customFormat="1" ht="24.15" customHeight="1">
      <c r="A207" s="34"/>
      <c r="B207" s="185"/>
      <c r="C207" s="186" t="s">
        <v>876</v>
      </c>
      <c r="D207" s="186" t="s">
        <v>319</v>
      </c>
      <c r="E207" s="187" t="s">
        <v>5867</v>
      </c>
      <c r="F207" s="188" t="s">
        <v>5868</v>
      </c>
      <c r="G207" s="189" t="s">
        <v>433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0.00072999999999999996</v>
      </c>
      <c r="R207" s="196">
        <f>Q207*H207</f>
        <v>0.00072999999999999996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7053</v>
      </c>
    </row>
    <row r="208" s="2" customFormat="1" ht="24.15" customHeight="1">
      <c r="A208" s="34"/>
      <c r="B208" s="185"/>
      <c r="C208" s="200" t="s">
        <v>881</v>
      </c>
      <c r="D208" s="200" t="s">
        <v>353</v>
      </c>
      <c r="E208" s="201" t="s">
        <v>5870</v>
      </c>
      <c r="F208" s="202" t="s">
        <v>6610</v>
      </c>
      <c r="G208" s="203" t="s">
        <v>433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0.023</v>
      </c>
      <c r="R208" s="196">
        <f>Q208*H208</f>
        <v>0.023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7054</v>
      </c>
    </row>
    <row r="209" s="2" customFormat="1" ht="24.15" customHeight="1">
      <c r="A209" s="34"/>
      <c r="B209" s="185"/>
      <c r="C209" s="186" t="s">
        <v>885</v>
      </c>
      <c r="D209" s="186" t="s">
        <v>319</v>
      </c>
      <c r="E209" s="187" t="s">
        <v>2538</v>
      </c>
      <c r="F209" s="188" t="s">
        <v>2539</v>
      </c>
      <c r="G209" s="189" t="s">
        <v>433</v>
      </c>
      <c r="H209" s="190">
        <v>7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7055</v>
      </c>
    </row>
    <row r="210" s="2" customFormat="1" ht="37.8" customHeight="1">
      <c r="A210" s="34"/>
      <c r="B210" s="185"/>
      <c r="C210" s="200" t="s">
        <v>891</v>
      </c>
      <c r="D210" s="200" t="s">
        <v>353</v>
      </c>
      <c r="E210" s="201" t="s">
        <v>2541</v>
      </c>
      <c r="F210" s="202" t="s">
        <v>2542</v>
      </c>
      <c r="G210" s="203" t="s">
        <v>433</v>
      </c>
      <c r="H210" s="204">
        <v>7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0.016049999999999998</v>
      </c>
      <c r="R210" s="196">
        <f>Q210*H210</f>
        <v>0.11234999999999999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7056</v>
      </c>
    </row>
    <row r="211" s="2" customFormat="1" ht="16.5" customHeight="1">
      <c r="A211" s="34"/>
      <c r="B211" s="185"/>
      <c r="C211" s="186" t="s">
        <v>1236</v>
      </c>
      <c r="D211" s="186" t="s">
        <v>319</v>
      </c>
      <c r="E211" s="187" t="s">
        <v>2544</v>
      </c>
      <c r="F211" s="188" t="s">
        <v>2545</v>
      </c>
      <c r="G211" s="189" t="s">
        <v>433</v>
      </c>
      <c r="H211" s="190">
        <v>7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372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7057</v>
      </c>
    </row>
    <row r="212" s="2" customFormat="1" ht="24.15" customHeight="1">
      <c r="A212" s="34"/>
      <c r="B212" s="185"/>
      <c r="C212" s="200" t="s">
        <v>1240</v>
      </c>
      <c r="D212" s="200" t="s">
        <v>353</v>
      </c>
      <c r="E212" s="201" t="s">
        <v>2547</v>
      </c>
      <c r="F212" s="202" t="s">
        <v>2548</v>
      </c>
      <c r="G212" s="203" t="s">
        <v>433</v>
      </c>
      <c r="H212" s="204">
        <v>7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0.0135</v>
      </c>
      <c r="R212" s="196">
        <f>Q212*H212</f>
        <v>0.094500000000000001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529</v>
      </c>
      <c r="AT212" s="198" t="s">
        <v>353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7058</v>
      </c>
    </row>
    <row r="213" s="2" customFormat="1" ht="24.15" customHeight="1">
      <c r="A213" s="34"/>
      <c r="B213" s="185"/>
      <c r="C213" s="200" t="s">
        <v>1244</v>
      </c>
      <c r="D213" s="200" t="s">
        <v>353</v>
      </c>
      <c r="E213" s="201" t="s">
        <v>2550</v>
      </c>
      <c r="F213" s="202" t="s">
        <v>2551</v>
      </c>
      <c r="G213" s="203" t="s">
        <v>433</v>
      </c>
      <c r="H213" s="204">
        <v>7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0.00033</v>
      </c>
      <c r="R213" s="196">
        <f>Q213*H213</f>
        <v>0.00231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529</v>
      </c>
      <c r="AT213" s="198" t="s">
        <v>353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7059</v>
      </c>
    </row>
    <row r="214" s="2" customFormat="1" ht="24.15" customHeight="1">
      <c r="A214" s="34"/>
      <c r="B214" s="185"/>
      <c r="C214" s="186" t="s">
        <v>453</v>
      </c>
      <c r="D214" s="186" t="s">
        <v>319</v>
      </c>
      <c r="E214" s="187" t="s">
        <v>2553</v>
      </c>
      <c r="F214" s="188" t="s">
        <v>2554</v>
      </c>
      <c r="G214" s="189" t="s">
        <v>433</v>
      </c>
      <c r="H214" s="190">
        <v>4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7060</v>
      </c>
    </row>
    <row r="215" s="2" customFormat="1" ht="24.15" customHeight="1">
      <c r="A215" s="34"/>
      <c r="B215" s="185"/>
      <c r="C215" s="200" t="s">
        <v>1251</v>
      </c>
      <c r="D215" s="200" t="s">
        <v>353</v>
      </c>
      <c r="E215" s="201" t="s">
        <v>2556</v>
      </c>
      <c r="F215" s="202" t="s">
        <v>2557</v>
      </c>
      <c r="G215" s="203" t="s">
        <v>433</v>
      </c>
      <c r="H215" s="204">
        <v>4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0.013100000000000001</v>
      </c>
      <c r="R215" s="196">
        <f>Q215*H215</f>
        <v>0.052400000000000002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529</v>
      </c>
      <c r="AT215" s="198" t="s">
        <v>353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7061</v>
      </c>
    </row>
    <row r="216" s="2" customFormat="1" ht="16.5" customHeight="1">
      <c r="A216" s="34"/>
      <c r="B216" s="185"/>
      <c r="C216" s="186" t="s">
        <v>1255</v>
      </c>
      <c r="D216" s="186" t="s">
        <v>319</v>
      </c>
      <c r="E216" s="187" t="s">
        <v>2559</v>
      </c>
      <c r="F216" s="188" t="s">
        <v>2560</v>
      </c>
      <c r="G216" s="189" t="s">
        <v>433</v>
      </c>
      <c r="H216" s="190">
        <v>4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7062</v>
      </c>
    </row>
    <row r="217" s="2" customFormat="1" ht="16.5" customHeight="1">
      <c r="A217" s="34"/>
      <c r="B217" s="185"/>
      <c r="C217" s="200" t="s">
        <v>1259</v>
      </c>
      <c r="D217" s="200" t="s">
        <v>353</v>
      </c>
      <c r="E217" s="201" t="s">
        <v>2562</v>
      </c>
      <c r="F217" s="202" t="s">
        <v>2563</v>
      </c>
      <c r="G217" s="203" t="s">
        <v>433</v>
      </c>
      <c r="H217" s="204">
        <v>4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0.02</v>
      </c>
      <c r="R217" s="196">
        <f>Q217*H217</f>
        <v>0.080000000000000002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529</v>
      </c>
      <c r="AT217" s="198" t="s">
        <v>353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7063</v>
      </c>
    </row>
    <row r="218" s="2" customFormat="1" ht="24.15" customHeight="1">
      <c r="A218" s="34"/>
      <c r="B218" s="185"/>
      <c r="C218" s="186" t="s">
        <v>1263</v>
      </c>
      <c r="D218" s="186" t="s">
        <v>319</v>
      </c>
      <c r="E218" s="187" t="s">
        <v>2565</v>
      </c>
      <c r="F218" s="188" t="s">
        <v>2566</v>
      </c>
      <c r="G218" s="189" t="s">
        <v>433</v>
      </c>
      <c r="H218" s="190">
        <v>9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0.00027999999999999998</v>
      </c>
      <c r="R218" s="196">
        <f>Q218*H218</f>
        <v>0.0025199999999999997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7064</v>
      </c>
    </row>
    <row r="219" s="2" customFormat="1" ht="16.5" customHeight="1">
      <c r="A219" s="34"/>
      <c r="B219" s="185"/>
      <c r="C219" s="200" t="s">
        <v>1265</v>
      </c>
      <c r="D219" s="200" t="s">
        <v>353</v>
      </c>
      <c r="E219" s="201" t="s">
        <v>2568</v>
      </c>
      <c r="F219" s="202" t="s">
        <v>2569</v>
      </c>
      <c r="G219" s="203" t="s">
        <v>433</v>
      </c>
      <c r="H219" s="204">
        <v>9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0.0141</v>
      </c>
      <c r="R219" s="196">
        <f>Q219*H219</f>
        <v>0.12689999999999999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529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7065</v>
      </c>
    </row>
    <row r="220" s="2" customFormat="1" ht="24.15" customHeight="1">
      <c r="A220" s="34"/>
      <c r="B220" s="185"/>
      <c r="C220" s="186" t="s">
        <v>1269</v>
      </c>
      <c r="D220" s="186" t="s">
        <v>319</v>
      </c>
      <c r="E220" s="187" t="s">
        <v>5884</v>
      </c>
      <c r="F220" s="188" t="s">
        <v>5885</v>
      </c>
      <c r="G220" s="189" t="s">
        <v>2505</v>
      </c>
      <c r="H220" s="190">
        <v>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0.00027999999999999998</v>
      </c>
      <c r="R220" s="196">
        <f>Q220*H220</f>
        <v>0.00027999999999999998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7066</v>
      </c>
    </row>
    <row r="221" s="2" customFormat="1" ht="24.15" customHeight="1">
      <c r="A221" s="34"/>
      <c r="B221" s="185"/>
      <c r="C221" s="200" t="s">
        <v>1274</v>
      </c>
      <c r="D221" s="200" t="s">
        <v>353</v>
      </c>
      <c r="E221" s="201" t="s">
        <v>5887</v>
      </c>
      <c r="F221" s="202" t="s">
        <v>5888</v>
      </c>
      <c r="G221" s="203" t="s">
        <v>433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0.0141</v>
      </c>
      <c r="R221" s="196">
        <f>Q221*H221</f>
        <v>0.0141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7067</v>
      </c>
    </row>
    <row r="222" s="2" customFormat="1" ht="16.5" customHeight="1">
      <c r="A222" s="34"/>
      <c r="B222" s="185"/>
      <c r="C222" s="186" t="s">
        <v>1278</v>
      </c>
      <c r="D222" s="186" t="s">
        <v>319</v>
      </c>
      <c r="E222" s="187" t="s">
        <v>5890</v>
      </c>
      <c r="F222" s="188" t="s">
        <v>5891</v>
      </c>
      <c r="G222" s="189" t="s">
        <v>433</v>
      </c>
      <c r="H222" s="190">
        <v>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7068</v>
      </c>
    </row>
    <row r="223" s="2" customFormat="1" ht="16.5" customHeight="1">
      <c r="A223" s="34"/>
      <c r="B223" s="185"/>
      <c r="C223" s="200" t="s">
        <v>1282</v>
      </c>
      <c r="D223" s="200" t="s">
        <v>353</v>
      </c>
      <c r="E223" s="201" t="s">
        <v>5893</v>
      </c>
      <c r="F223" s="202" t="s">
        <v>5894</v>
      </c>
      <c r="G223" s="203" t="s">
        <v>433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0.002</v>
      </c>
      <c r="R223" s="196">
        <f>Q223*H223</f>
        <v>0.002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7069</v>
      </c>
    </row>
    <row r="224" s="2" customFormat="1" ht="21.75" customHeight="1">
      <c r="A224" s="34"/>
      <c r="B224" s="185"/>
      <c r="C224" s="186" t="s">
        <v>1286</v>
      </c>
      <c r="D224" s="186" t="s">
        <v>319</v>
      </c>
      <c r="E224" s="187" t="s">
        <v>5896</v>
      </c>
      <c r="F224" s="188" t="s">
        <v>5897</v>
      </c>
      <c r="G224" s="189" t="s">
        <v>433</v>
      </c>
      <c r="H224" s="190">
        <v>4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372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7070</v>
      </c>
    </row>
    <row r="225" s="2" customFormat="1" ht="24.15" customHeight="1">
      <c r="A225" s="34"/>
      <c r="B225" s="185"/>
      <c r="C225" s="200" t="s">
        <v>1290</v>
      </c>
      <c r="D225" s="200" t="s">
        <v>353</v>
      </c>
      <c r="E225" s="201" t="s">
        <v>5899</v>
      </c>
      <c r="F225" s="202" t="s">
        <v>5900</v>
      </c>
      <c r="G225" s="203" t="s">
        <v>433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0.00035</v>
      </c>
      <c r="R225" s="196">
        <f>Q225*H225</f>
        <v>0.00035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7071</v>
      </c>
    </row>
    <row r="226" s="2" customFormat="1" ht="24.15" customHeight="1">
      <c r="A226" s="34"/>
      <c r="B226" s="185"/>
      <c r="C226" s="200" t="s">
        <v>1294</v>
      </c>
      <c r="D226" s="200" t="s">
        <v>353</v>
      </c>
      <c r="E226" s="201" t="s">
        <v>5902</v>
      </c>
      <c r="F226" s="202" t="s">
        <v>5903</v>
      </c>
      <c r="G226" s="203" t="s">
        <v>433</v>
      </c>
      <c r="H226" s="204">
        <v>3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0.00035</v>
      </c>
      <c r="R226" s="196">
        <f>Q226*H226</f>
        <v>0.0010499999999999999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7072</v>
      </c>
    </row>
    <row r="227" s="2" customFormat="1" ht="24.15" customHeight="1">
      <c r="A227" s="34"/>
      <c r="B227" s="185"/>
      <c r="C227" s="186" t="s">
        <v>1298</v>
      </c>
      <c r="D227" s="186" t="s">
        <v>319</v>
      </c>
      <c r="E227" s="187" t="s">
        <v>2583</v>
      </c>
      <c r="F227" s="188" t="s">
        <v>2584</v>
      </c>
      <c r="G227" s="189" t="s">
        <v>433</v>
      </c>
      <c r="H227" s="190">
        <v>1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0.0010632</v>
      </c>
      <c r="R227" s="196">
        <f>Q227*H227</f>
        <v>0.0010632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372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7073</v>
      </c>
    </row>
    <row r="228" s="2" customFormat="1" ht="24.15" customHeight="1">
      <c r="A228" s="34"/>
      <c r="B228" s="185"/>
      <c r="C228" s="200" t="s">
        <v>1303</v>
      </c>
      <c r="D228" s="200" t="s">
        <v>353</v>
      </c>
      <c r="E228" s="201" t="s">
        <v>5910</v>
      </c>
      <c r="F228" s="202" t="s">
        <v>7074</v>
      </c>
      <c r="G228" s="203" t="s">
        <v>433</v>
      </c>
      <c r="H228" s="204">
        <v>1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0.039100000000000003</v>
      </c>
      <c r="R228" s="196">
        <f>Q228*H228</f>
        <v>0.039100000000000003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7075</v>
      </c>
    </row>
    <row r="229" s="2" customFormat="1">
      <c r="A229" s="34"/>
      <c r="B229" s="35"/>
      <c r="C229" s="34"/>
      <c r="D229" s="216" t="s">
        <v>484</v>
      </c>
      <c r="E229" s="34"/>
      <c r="F229" s="217" t="s">
        <v>2589</v>
      </c>
      <c r="G229" s="34"/>
      <c r="H229" s="34"/>
      <c r="I229" s="218"/>
      <c r="J229" s="34"/>
      <c r="K229" s="34"/>
      <c r="L229" s="35"/>
      <c r="M229" s="219"/>
      <c r="N229" s="220"/>
      <c r="O229" s="78"/>
      <c r="P229" s="78"/>
      <c r="Q229" s="78"/>
      <c r="R229" s="78"/>
      <c r="S229" s="78"/>
      <c r="T229" s="79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5" t="s">
        <v>484</v>
      </c>
      <c r="AU229" s="15" t="s">
        <v>87</v>
      </c>
    </row>
    <row r="230" s="2" customFormat="1" ht="21.75" customHeight="1">
      <c r="A230" s="34"/>
      <c r="B230" s="185"/>
      <c r="C230" s="186" t="s">
        <v>1307</v>
      </c>
      <c r="D230" s="186" t="s">
        <v>319</v>
      </c>
      <c r="E230" s="187" t="s">
        <v>2590</v>
      </c>
      <c r="F230" s="188" t="s">
        <v>2591</v>
      </c>
      <c r="G230" s="189" t="s">
        <v>433</v>
      </c>
      <c r="H230" s="190">
        <v>25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8.0000000000000007E-05</v>
      </c>
      <c r="R230" s="196">
        <f>Q230*H230</f>
        <v>0.002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372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7076</v>
      </c>
    </row>
    <row r="231" s="2" customFormat="1" ht="24.15" customHeight="1">
      <c r="A231" s="34"/>
      <c r="B231" s="185"/>
      <c r="C231" s="200" t="s">
        <v>1312</v>
      </c>
      <c r="D231" s="200" t="s">
        <v>353</v>
      </c>
      <c r="E231" s="201" t="s">
        <v>2593</v>
      </c>
      <c r="F231" s="202" t="s">
        <v>2594</v>
      </c>
      <c r="G231" s="203" t="s">
        <v>433</v>
      </c>
      <c r="H231" s="204">
        <v>25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0.00040000000000000002</v>
      </c>
      <c r="R231" s="196">
        <f>Q231*H231</f>
        <v>0.01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529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7077</v>
      </c>
    </row>
    <row r="232" s="2" customFormat="1" ht="33" customHeight="1">
      <c r="A232" s="34"/>
      <c r="B232" s="185"/>
      <c r="C232" s="186" t="s">
        <v>1316</v>
      </c>
      <c r="D232" s="186" t="s">
        <v>319</v>
      </c>
      <c r="E232" s="187" t="s">
        <v>2596</v>
      </c>
      <c r="F232" s="188" t="s">
        <v>2597</v>
      </c>
      <c r="G232" s="189" t="s">
        <v>433</v>
      </c>
      <c r="H232" s="190">
        <v>9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4.1999999999999996E-06</v>
      </c>
      <c r="R232" s="196">
        <f>Q232*H232</f>
        <v>3.7799999999999997E-05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372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7078</v>
      </c>
    </row>
    <row r="233" s="2" customFormat="1" ht="16.5" customHeight="1">
      <c r="A233" s="34"/>
      <c r="B233" s="185"/>
      <c r="C233" s="200" t="s">
        <v>1320</v>
      </c>
      <c r="D233" s="200" t="s">
        <v>353</v>
      </c>
      <c r="E233" s="201" t="s">
        <v>2599</v>
      </c>
      <c r="F233" s="202" t="s">
        <v>2600</v>
      </c>
      <c r="G233" s="203" t="s">
        <v>433</v>
      </c>
      <c r="H233" s="204">
        <v>9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0.002</v>
      </c>
      <c r="R233" s="196">
        <f>Q233*H233</f>
        <v>0.018000000000000002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529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7079</v>
      </c>
    </row>
    <row r="234" s="2" customFormat="1" ht="33" customHeight="1">
      <c r="A234" s="34"/>
      <c r="B234" s="185"/>
      <c r="C234" s="186" t="s">
        <v>1324</v>
      </c>
      <c r="D234" s="186" t="s">
        <v>319</v>
      </c>
      <c r="E234" s="187" t="s">
        <v>5917</v>
      </c>
      <c r="F234" s="188" t="s">
        <v>2597</v>
      </c>
      <c r="G234" s="189" t="s">
        <v>433</v>
      </c>
      <c r="H234" s="190">
        <v>1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4.1999999999999996E-06</v>
      </c>
      <c r="R234" s="196">
        <f>Q234*H234</f>
        <v>4.1999999999999996E-06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372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7080</v>
      </c>
    </row>
    <row r="235" s="2" customFormat="1" ht="24.15" customHeight="1">
      <c r="A235" s="34"/>
      <c r="B235" s="185"/>
      <c r="C235" s="200" t="s">
        <v>1328</v>
      </c>
      <c r="D235" s="200" t="s">
        <v>353</v>
      </c>
      <c r="E235" s="201" t="s">
        <v>5919</v>
      </c>
      <c r="F235" s="202" t="s">
        <v>2600</v>
      </c>
      <c r="G235" s="203" t="s">
        <v>433</v>
      </c>
      <c r="H235" s="204">
        <v>1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0.002</v>
      </c>
      <c r="R235" s="196">
        <f>Q235*H235</f>
        <v>0.002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529</v>
      </c>
      <c r="AT235" s="198" t="s">
        <v>353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7081</v>
      </c>
    </row>
    <row r="236" s="2" customFormat="1" ht="24.15" customHeight="1">
      <c r="A236" s="34"/>
      <c r="B236" s="185"/>
      <c r="C236" s="186" t="s">
        <v>1330</v>
      </c>
      <c r="D236" s="186" t="s">
        <v>319</v>
      </c>
      <c r="E236" s="187" t="s">
        <v>2605</v>
      </c>
      <c r="F236" s="188" t="s">
        <v>2606</v>
      </c>
      <c r="G236" s="189" t="s">
        <v>433</v>
      </c>
      <c r="H236" s="190">
        <v>9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7082</v>
      </c>
    </row>
    <row r="237" s="2" customFormat="1" ht="21.75" customHeight="1">
      <c r="A237" s="34"/>
      <c r="B237" s="185"/>
      <c r="C237" s="200" t="s">
        <v>1334</v>
      </c>
      <c r="D237" s="200" t="s">
        <v>353</v>
      </c>
      <c r="E237" s="201" t="s">
        <v>2608</v>
      </c>
      <c r="F237" s="202" t="s">
        <v>2609</v>
      </c>
      <c r="G237" s="203" t="s">
        <v>433</v>
      </c>
      <c r="H237" s="204">
        <v>9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0.00033</v>
      </c>
      <c r="R237" s="196">
        <f>Q237*H237</f>
        <v>0.00297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529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7083</v>
      </c>
    </row>
    <row r="238" s="2" customFormat="1" ht="33" customHeight="1">
      <c r="A238" s="34"/>
      <c r="B238" s="185"/>
      <c r="C238" s="186" t="s">
        <v>1336</v>
      </c>
      <c r="D238" s="186" t="s">
        <v>319</v>
      </c>
      <c r="E238" s="187" t="s">
        <v>5930</v>
      </c>
      <c r="F238" s="188" t="s">
        <v>5931</v>
      </c>
      <c r="G238" s="189" t="s">
        <v>433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6.7900000000000002E-06</v>
      </c>
      <c r="R238" s="196">
        <f>Q238*H238</f>
        <v>6.7900000000000002E-06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7084</v>
      </c>
    </row>
    <row r="239" s="2" customFormat="1" ht="21.75" customHeight="1">
      <c r="A239" s="34"/>
      <c r="B239" s="185"/>
      <c r="C239" s="200" t="s">
        <v>1340</v>
      </c>
      <c r="D239" s="200" t="s">
        <v>353</v>
      </c>
      <c r="E239" s="201" t="s">
        <v>5933</v>
      </c>
      <c r="F239" s="202" t="s">
        <v>5934</v>
      </c>
      <c r="G239" s="203" t="s">
        <v>433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7085</v>
      </c>
    </row>
    <row r="240" s="2" customFormat="1" ht="24.15" customHeight="1">
      <c r="A240" s="34"/>
      <c r="B240" s="185"/>
      <c r="C240" s="186" t="s">
        <v>1344</v>
      </c>
      <c r="D240" s="186" t="s">
        <v>319</v>
      </c>
      <c r="E240" s="187" t="s">
        <v>2618</v>
      </c>
      <c r="F240" s="188" t="s">
        <v>2619</v>
      </c>
      <c r="G240" s="189" t="s">
        <v>433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7086</v>
      </c>
    </row>
    <row r="241" s="2" customFormat="1" ht="33" customHeight="1">
      <c r="A241" s="34"/>
      <c r="B241" s="185"/>
      <c r="C241" s="200" t="s">
        <v>1347</v>
      </c>
      <c r="D241" s="200" t="s">
        <v>353</v>
      </c>
      <c r="E241" s="201" t="s">
        <v>2621</v>
      </c>
      <c r="F241" s="202" t="s">
        <v>3728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0.00089999999999999998</v>
      </c>
      <c r="R241" s="196">
        <f>Q241*H241</f>
        <v>0.00089999999999999998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7087</v>
      </c>
    </row>
    <row r="242" s="2" customFormat="1">
      <c r="A242" s="34"/>
      <c r="B242" s="35"/>
      <c r="C242" s="34"/>
      <c r="D242" s="216" t="s">
        <v>484</v>
      </c>
      <c r="E242" s="34"/>
      <c r="F242" s="217" t="s">
        <v>2624</v>
      </c>
      <c r="G242" s="34"/>
      <c r="H242" s="34"/>
      <c r="I242" s="218"/>
      <c r="J242" s="34"/>
      <c r="K242" s="34"/>
      <c r="L242" s="35"/>
      <c r="M242" s="219"/>
      <c r="N242" s="220"/>
      <c r="O242" s="78"/>
      <c r="P242" s="78"/>
      <c r="Q242" s="78"/>
      <c r="R242" s="78"/>
      <c r="S242" s="78"/>
      <c r="T242" s="79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T242" s="15" t="s">
        <v>484</v>
      </c>
      <c r="AU242" s="15" t="s">
        <v>87</v>
      </c>
    </row>
    <row r="243" s="2" customFormat="1" ht="24.15" customHeight="1">
      <c r="A243" s="34"/>
      <c r="B243" s="185"/>
      <c r="C243" s="186" t="s">
        <v>1349</v>
      </c>
      <c r="D243" s="186" t="s">
        <v>319</v>
      </c>
      <c r="E243" s="187" t="s">
        <v>2625</v>
      </c>
      <c r="F243" s="188" t="s">
        <v>2626</v>
      </c>
      <c r="G243" s="189" t="s">
        <v>652</v>
      </c>
      <c r="H243" s="223"/>
      <c r="I243" s="191"/>
      <c r="J243" s="192">
        <f>ROUND(I243*H243,2)</f>
        <v>0</v>
      </c>
      <c r="K243" s="193"/>
      <c r="L243" s="35"/>
      <c r="M243" s="211" t="s">
        <v>1</v>
      </c>
      <c r="N243" s="212" t="s">
        <v>41</v>
      </c>
      <c r="O243" s="213"/>
      <c r="P243" s="214">
        <f>O243*H243</f>
        <v>0</v>
      </c>
      <c r="Q243" s="214">
        <v>0</v>
      </c>
      <c r="R243" s="214">
        <f>Q243*H243</f>
        <v>0</v>
      </c>
      <c r="S243" s="214">
        <v>0</v>
      </c>
      <c r="T243" s="215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372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7088</v>
      </c>
    </row>
    <row r="244" s="2" customFormat="1" ht="6.96" customHeight="1">
      <c r="A244" s="34"/>
      <c r="B244" s="61"/>
      <c r="C244" s="62"/>
      <c r="D244" s="62"/>
      <c r="E244" s="62"/>
      <c r="F244" s="62"/>
      <c r="G244" s="62"/>
      <c r="H244" s="62"/>
      <c r="I244" s="62"/>
      <c r="J244" s="62"/>
      <c r="K244" s="62"/>
      <c r="L244" s="35"/>
      <c r="M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</row>
  </sheetData>
  <autoFilter ref="C131:K2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7089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ROUND((SUM(BE119:BE148)),  2)</f>
        <v>0</v>
      </c>
      <c r="G33" s="138"/>
      <c r="H33" s="138"/>
      <c r="I33" s="139">
        <v>0.20000000000000001</v>
      </c>
      <c r="J33" s="137">
        <f>ROUND(((SUM(BE119:BE148))*I33),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ROUND((SUM(BF119:BF148)),  2)</f>
        <v>0</v>
      </c>
      <c r="G34" s="138"/>
      <c r="H34" s="138"/>
      <c r="I34" s="139">
        <v>0.20000000000000001</v>
      </c>
      <c r="J34" s="137">
        <f>ROUND(((SUM(BF119:BF148))*I34),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ROUND((SUM(BG119:BG148)),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ROUND((SUM(BH119:BH148)),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ROUND((SUM(BI119:BI148)),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SO-6 - Prípojka NN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7090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3"/>
      <c r="C98" s="9"/>
      <c r="D98" s="154" t="s">
        <v>422</v>
      </c>
      <c r="E98" s="155"/>
      <c r="F98" s="155"/>
      <c r="G98" s="155"/>
      <c r="H98" s="155"/>
      <c r="I98" s="155"/>
      <c r="J98" s="156">
        <f>J132</f>
        <v>0</v>
      </c>
      <c r="K98" s="9"/>
      <c r="L98" s="15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3"/>
      <c r="C99" s="9"/>
      <c r="D99" s="154" t="s">
        <v>1408</v>
      </c>
      <c r="E99" s="155"/>
      <c r="F99" s="155"/>
      <c r="G99" s="155"/>
      <c r="H99" s="155"/>
      <c r="I99" s="155"/>
      <c r="J99" s="156">
        <f>J141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303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Archeoskanzen Bojná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287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SO-6 - Prípojka NN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okrajová časť obce Bojná</v>
      </c>
      <c r="G113" s="34"/>
      <c r="H113" s="34"/>
      <c r="I113" s="28" t="s">
        <v>21</v>
      </c>
      <c r="J113" s="70" t="str">
        <f>IF(J12="","",J12)</f>
        <v>19. 6. 2024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23</v>
      </c>
      <c r="D115" s="34"/>
      <c r="E115" s="34"/>
      <c r="F115" s="23" t="str">
        <f>E15</f>
        <v>Obec Bojná, 201 Bojná, 956 01 Bojná</v>
      </c>
      <c r="G115" s="34"/>
      <c r="H115" s="34"/>
      <c r="I115" s="28" t="s">
        <v>29</v>
      </c>
      <c r="J115" s="32" t="str">
        <f>E21</f>
        <v>Projekt design s.r.o., Brezová 89/1B, Tovarníky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Projekt design s.r.o., Brezová 89/1B, Tovarníky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304</v>
      </c>
      <c r="D118" s="164" t="s">
        <v>60</v>
      </c>
      <c r="E118" s="164" t="s">
        <v>56</v>
      </c>
      <c r="F118" s="164" t="s">
        <v>57</v>
      </c>
      <c r="G118" s="164" t="s">
        <v>305</v>
      </c>
      <c r="H118" s="164" t="s">
        <v>306</v>
      </c>
      <c r="I118" s="164" t="s">
        <v>307</v>
      </c>
      <c r="J118" s="165" t="s">
        <v>295</v>
      </c>
      <c r="K118" s="166" t="s">
        <v>308</v>
      </c>
      <c r="L118" s="167"/>
      <c r="M118" s="87" t="s">
        <v>1</v>
      </c>
      <c r="N118" s="88" t="s">
        <v>39</v>
      </c>
      <c r="O118" s="88" t="s">
        <v>309</v>
      </c>
      <c r="P118" s="88" t="s">
        <v>310</v>
      </c>
      <c r="Q118" s="88" t="s">
        <v>311</v>
      </c>
      <c r="R118" s="88" t="s">
        <v>312</v>
      </c>
      <c r="S118" s="88" t="s">
        <v>313</v>
      </c>
      <c r="T118" s="89" t="s">
        <v>314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296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P120+P132+P141</f>
        <v>0</v>
      </c>
      <c r="Q119" s="91"/>
      <c r="R119" s="169">
        <f>R120+R132+R141</f>
        <v>0</v>
      </c>
      <c r="S119" s="91"/>
      <c r="T119" s="170">
        <f>T120+T132+T141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297</v>
      </c>
      <c r="BK119" s="171">
        <f>BK120+BK132+BK141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475</v>
      </c>
      <c r="F120" s="174" t="s">
        <v>7091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SUM(P121:P131)</f>
        <v>0</v>
      </c>
      <c r="Q120" s="178"/>
      <c r="R120" s="179">
        <f>SUM(R121:R131)</f>
        <v>0</v>
      </c>
      <c r="S120" s="178"/>
      <c r="T120" s="180">
        <f>SUM(T121:T131)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92</v>
      </c>
      <c r="AT120" s="181" t="s">
        <v>74</v>
      </c>
      <c r="AU120" s="181" t="s">
        <v>75</v>
      </c>
      <c r="AY120" s="173" t="s">
        <v>317</v>
      </c>
      <c r="BK120" s="182">
        <f>SUM(BK121:BK131)</f>
        <v>0</v>
      </c>
    </row>
    <row r="121" s="2" customFormat="1" ht="24.15" customHeight="1">
      <c r="A121" s="34"/>
      <c r="B121" s="185"/>
      <c r="C121" s="186" t="s">
        <v>82</v>
      </c>
      <c r="D121" s="186" t="s">
        <v>319</v>
      </c>
      <c r="E121" s="187" t="s">
        <v>477</v>
      </c>
      <c r="F121" s="188" t="s">
        <v>7092</v>
      </c>
      <c r="G121" s="189" t="s">
        <v>452</v>
      </c>
      <c r="H121" s="190">
        <v>15</v>
      </c>
      <c r="I121" s="191"/>
      <c r="J121" s="192">
        <f>ROUND(I121*H121,2)</f>
        <v>0</v>
      </c>
      <c r="K121" s="193"/>
      <c r="L121" s="35"/>
      <c r="M121" s="194" t="s">
        <v>1</v>
      </c>
      <c r="N121" s="195" t="s">
        <v>41</v>
      </c>
      <c r="O121" s="7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8" t="s">
        <v>453</v>
      </c>
      <c r="AT121" s="198" t="s">
        <v>319</v>
      </c>
      <c r="AU121" s="198" t="s">
        <v>82</v>
      </c>
      <c r="AY121" s="15" t="s">
        <v>317</v>
      </c>
      <c r="BE121" s="199">
        <f>IF(N121="základná",J121,0)</f>
        <v>0</v>
      </c>
      <c r="BF121" s="199">
        <f>IF(N121="znížená",J121,0)</f>
        <v>0</v>
      </c>
      <c r="BG121" s="199">
        <f>IF(N121="zákl. prenesená",J121,0)</f>
        <v>0</v>
      </c>
      <c r="BH121" s="199">
        <f>IF(N121="zníž. prenesená",J121,0)</f>
        <v>0</v>
      </c>
      <c r="BI121" s="199">
        <f>IF(N121="nulová",J121,0)</f>
        <v>0</v>
      </c>
      <c r="BJ121" s="15" t="s">
        <v>87</v>
      </c>
      <c r="BK121" s="199">
        <f>ROUND(I121*H121,2)</f>
        <v>0</v>
      </c>
      <c r="BL121" s="15" t="s">
        <v>453</v>
      </c>
      <c r="BM121" s="198" t="s">
        <v>7093</v>
      </c>
    </row>
    <row r="122" s="2" customFormat="1" ht="24.15" customHeight="1">
      <c r="A122" s="34"/>
      <c r="B122" s="185"/>
      <c r="C122" s="200" t="s">
        <v>87</v>
      </c>
      <c r="D122" s="200" t="s">
        <v>353</v>
      </c>
      <c r="E122" s="201" t="s">
        <v>480</v>
      </c>
      <c r="F122" s="202" t="s">
        <v>7094</v>
      </c>
      <c r="G122" s="203" t="s">
        <v>452</v>
      </c>
      <c r="H122" s="204">
        <v>15</v>
      </c>
      <c r="I122" s="205"/>
      <c r="J122" s="206">
        <f>ROUND(I122*H122,2)</f>
        <v>0</v>
      </c>
      <c r="K122" s="207"/>
      <c r="L122" s="208"/>
      <c r="M122" s="209" t="s">
        <v>1</v>
      </c>
      <c r="N122" s="210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482</v>
      </c>
      <c r="AT122" s="198" t="s">
        <v>353</v>
      </c>
      <c r="AU122" s="198" t="s">
        <v>82</v>
      </c>
      <c r="AY122" s="15" t="s">
        <v>317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87</v>
      </c>
      <c r="BK122" s="199">
        <f>ROUND(I122*H122,2)</f>
        <v>0</v>
      </c>
      <c r="BL122" s="15" t="s">
        <v>453</v>
      </c>
      <c r="BM122" s="198" t="s">
        <v>7095</v>
      </c>
    </row>
    <row r="123" s="2" customFormat="1">
      <c r="A123" s="34"/>
      <c r="B123" s="35"/>
      <c r="C123" s="34"/>
      <c r="D123" s="216" t="s">
        <v>484</v>
      </c>
      <c r="E123" s="34"/>
      <c r="F123" s="217" t="s">
        <v>485</v>
      </c>
      <c r="G123" s="34"/>
      <c r="H123" s="34"/>
      <c r="I123" s="218"/>
      <c r="J123" s="34"/>
      <c r="K123" s="34"/>
      <c r="L123" s="35"/>
      <c r="M123" s="219"/>
      <c r="N123" s="220"/>
      <c r="O123" s="78"/>
      <c r="P123" s="78"/>
      <c r="Q123" s="78"/>
      <c r="R123" s="78"/>
      <c r="S123" s="78"/>
      <c r="T123" s="79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484</v>
      </c>
      <c r="AU123" s="15" t="s">
        <v>82</v>
      </c>
    </row>
    <row r="124" s="2" customFormat="1" ht="33" customHeight="1">
      <c r="A124" s="34"/>
      <c r="B124" s="185"/>
      <c r="C124" s="186" t="s">
        <v>92</v>
      </c>
      <c r="D124" s="186" t="s">
        <v>319</v>
      </c>
      <c r="E124" s="187" t="s">
        <v>7096</v>
      </c>
      <c r="F124" s="188" t="s">
        <v>7097</v>
      </c>
      <c r="G124" s="189" t="s">
        <v>433</v>
      </c>
      <c r="H124" s="190">
        <v>2</v>
      </c>
      <c r="I124" s="191"/>
      <c r="J124" s="192">
        <f>ROUND(I124*H124,2)</f>
        <v>0</v>
      </c>
      <c r="K124" s="193"/>
      <c r="L124" s="35"/>
      <c r="M124" s="194" t="s">
        <v>1</v>
      </c>
      <c r="N124" s="195" t="s">
        <v>41</v>
      </c>
      <c r="O124" s="78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453</v>
      </c>
      <c r="AT124" s="198" t="s">
        <v>319</v>
      </c>
      <c r="AU124" s="198" t="s">
        <v>82</v>
      </c>
      <c r="AY124" s="15" t="s">
        <v>317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87</v>
      </c>
      <c r="BK124" s="199">
        <f>ROUND(I124*H124,2)</f>
        <v>0</v>
      </c>
      <c r="BL124" s="15" t="s">
        <v>453</v>
      </c>
      <c r="BM124" s="198" t="s">
        <v>7098</v>
      </c>
    </row>
    <row r="125" s="2" customFormat="1" ht="33" customHeight="1">
      <c r="A125" s="34"/>
      <c r="B125" s="185"/>
      <c r="C125" s="186" t="s">
        <v>259</v>
      </c>
      <c r="D125" s="186" t="s">
        <v>319</v>
      </c>
      <c r="E125" s="187" t="s">
        <v>486</v>
      </c>
      <c r="F125" s="188" t="s">
        <v>7099</v>
      </c>
      <c r="G125" s="189" t="s">
        <v>433</v>
      </c>
      <c r="H125" s="190">
        <v>2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453</v>
      </c>
      <c r="AT125" s="198" t="s">
        <v>319</v>
      </c>
      <c r="AU125" s="198" t="s">
        <v>82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453</v>
      </c>
      <c r="BM125" s="198" t="s">
        <v>7100</v>
      </c>
    </row>
    <row r="126" s="2" customFormat="1" ht="33" customHeight="1">
      <c r="A126" s="34"/>
      <c r="B126" s="185"/>
      <c r="C126" s="186" t="s">
        <v>262</v>
      </c>
      <c r="D126" s="186" t="s">
        <v>319</v>
      </c>
      <c r="E126" s="187" t="s">
        <v>7101</v>
      </c>
      <c r="F126" s="188" t="s">
        <v>7102</v>
      </c>
      <c r="G126" s="189" t="s">
        <v>433</v>
      </c>
      <c r="H126" s="190">
        <v>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453</v>
      </c>
      <c r="AT126" s="198" t="s">
        <v>319</v>
      </c>
      <c r="AU126" s="198" t="s">
        <v>82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453</v>
      </c>
      <c r="BM126" s="198" t="s">
        <v>7103</v>
      </c>
    </row>
    <row r="127" s="2" customFormat="1" ht="37.8" customHeight="1">
      <c r="A127" s="34"/>
      <c r="B127" s="185"/>
      <c r="C127" s="200" t="s">
        <v>265</v>
      </c>
      <c r="D127" s="200" t="s">
        <v>353</v>
      </c>
      <c r="E127" s="201" t="s">
        <v>7104</v>
      </c>
      <c r="F127" s="202" t="s">
        <v>7105</v>
      </c>
      <c r="G127" s="203" t="s">
        <v>433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482</v>
      </c>
      <c r="AT127" s="198" t="s">
        <v>353</v>
      </c>
      <c r="AU127" s="198" t="s">
        <v>82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453</v>
      </c>
      <c r="BM127" s="198" t="s">
        <v>7106</v>
      </c>
    </row>
    <row r="128" s="2" customFormat="1" ht="24.15" customHeight="1">
      <c r="A128" s="34"/>
      <c r="B128" s="185"/>
      <c r="C128" s="186" t="s">
        <v>268</v>
      </c>
      <c r="D128" s="186" t="s">
        <v>319</v>
      </c>
      <c r="E128" s="187" t="s">
        <v>7107</v>
      </c>
      <c r="F128" s="188" t="s">
        <v>7108</v>
      </c>
      <c r="G128" s="189" t="s">
        <v>452</v>
      </c>
      <c r="H128" s="190">
        <v>25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453</v>
      </c>
      <c r="AT128" s="198" t="s">
        <v>319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453</v>
      </c>
      <c r="BM128" s="198" t="s">
        <v>7109</v>
      </c>
    </row>
    <row r="129" s="2" customFormat="1" ht="24.15" customHeight="1">
      <c r="A129" s="34"/>
      <c r="B129" s="185"/>
      <c r="C129" s="200" t="s">
        <v>271</v>
      </c>
      <c r="D129" s="200" t="s">
        <v>353</v>
      </c>
      <c r="E129" s="201" t="s">
        <v>7110</v>
      </c>
      <c r="F129" s="202" t="s">
        <v>7111</v>
      </c>
      <c r="G129" s="203" t="s">
        <v>452</v>
      </c>
      <c r="H129" s="204">
        <v>25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482</v>
      </c>
      <c r="AT129" s="198" t="s">
        <v>353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7112</v>
      </c>
    </row>
    <row r="130" s="2" customFormat="1" ht="24.15" customHeight="1">
      <c r="A130" s="34"/>
      <c r="B130" s="185"/>
      <c r="C130" s="186" t="s">
        <v>274</v>
      </c>
      <c r="D130" s="186" t="s">
        <v>319</v>
      </c>
      <c r="E130" s="187" t="s">
        <v>489</v>
      </c>
      <c r="F130" s="188" t="s">
        <v>7113</v>
      </c>
      <c r="G130" s="189" t="s">
        <v>452</v>
      </c>
      <c r="H130" s="190">
        <v>275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453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453</v>
      </c>
      <c r="BM130" s="198" t="s">
        <v>7114</v>
      </c>
    </row>
    <row r="131" s="2" customFormat="1" ht="24.15" customHeight="1">
      <c r="A131" s="34"/>
      <c r="B131" s="185"/>
      <c r="C131" s="200" t="s">
        <v>277</v>
      </c>
      <c r="D131" s="200" t="s">
        <v>353</v>
      </c>
      <c r="E131" s="201" t="s">
        <v>492</v>
      </c>
      <c r="F131" s="202" t="s">
        <v>7115</v>
      </c>
      <c r="G131" s="203" t="s">
        <v>452</v>
      </c>
      <c r="H131" s="204">
        <v>275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482</v>
      </c>
      <c r="AT131" s="198" t="s">
        <v>353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453</v>
      </c>
      <c r="BM131" s="198" t="s">
        <v>7116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448</v>
      </c>
      <c r="F132" s="174" t="s">
        <v>449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SUM(P133:P140)</f>
        <v>0</v>
      </c>
      <c r="Q132" s="178"/>
      <c r="R132" s="179">
        <f>SUM(R133:R140)</f>
        <v>0</v>
      </c>
      <c r="S132" s="178"/>
      <c r="T132" s="180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92</v>
      </c>
      <c r="AT132" s="181" t="s">
        <v>74</v>
      </c>
      <c r="AU132" s="181" t="s">
        <v>75</v>
      </c>
      <c r="AY132" s="173" t="s">
        <v>317</v>
      </c>
      <c r="BK132" s="182">
        <f>SUM(BK133:BK140)</f>
        <v>0</v>
      </c>
    </row>
    <row r="133" s="2" customFormat="1" ht="24.15" customHeight="1">
      <c r="A133" s="34"/>
      <c r="B133" s="185"/>
      <c r="C133" s="186" t="s">
        <v>280</v>
      </c>
      <c r="D133" s="186" t="s">
        <v>319</v>
      </c>
      <c r="E133" s="187" t="s">
        <v>7117</v>
      </c>
      <c r="F133" s="188" t="s">
        <v>7118</v>
      </c>
      <c r="G133" s="189" t="s">
        <v>433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453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453</v>
      </c>
      <c r="BM133" s="198" t="s">
        <v>7119</v>
      </c>
    </row>
    <row r="134" s="2" customFormat="1" ht="24.15" customHeight="1">
      <c r="A134" s="34"/>
      <c r="B134" s="185"/>
      <c r="C134" s="186" t="s">
        <v>358</v>
      </c>
      <c r="D134" s="186" t="s">
        <v>319</v>
      </c>
      <c r="E134" s="187" t="s">
        <v>450</v>
      </c>
      <c r="F134" s="188" t="s">
        <v>451</v>
      </c>
      <c r="G134" s="189" t="s">
        <v>452</v>
      </c>
      <c r="H134" s="190">
        <v>230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453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453</v>
      </c>
      <c r="BM134" s="198" t="s">
        <v>7120</v>
      </c>
    </row>
    <row r="135" s="2" customFormat="1" ht="24.15" customHeight="1">
      <c r="A135" s="34"/>
      <c r="B135" s="185"/>
      <c r="C135" s="186" t="s">
        <v>362</v>
      </c>
      <c r="D135" s="186" t="s">
        <v>319</v>
      </c>
      <c r="E135" s="187" t="s">
        <v>455</v>
      </c>
      <c r="F135" s="188" t="s">
        <v>456</v>
      </c>
      <c r="G135" s="189" t="s">
        <v>452</v>
      </c>
      <c r="H135" s="190">
        <v>230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453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453</v>
      </c>
      <c r="BM135" s="198" t="s">
        <v>7121</v>
      </c>
    </row>
    <row r="136" s="2" customFormat="1" ht="16.5" customHeight="1">
      <c r="A136" s="34"/>
      <c r="B136" s="185"/>
      <c r="C136" s="200" t="s">
        <v>364</v>
      </c>
      <c r="D136" s="200" t="s">
        <v>353</v>
      </c>
      <c r="E136" s="201" t="s">
        <v>458</v>
      </c>
      <c r="F136" s="202" t="s">
        <v>459</v>
      </c>
      <c r="G136" s="203" t="s">
        <v>452</v>
      </c>
      <c r="H136" s="204">
        <v>290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482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453</v>
      </c>
      <c r="BM136" s="198" t="s">
        <v>7122</v>
      </c>
    </row>
    <row r="137" s="2" customFormat="1" ht="24.15" customHeight="1">
      <c r="A137" s="34"/>
      <c r="B137" s="185"/>
      <c r="C137" s="186" t="s">
        <v>368</v>
      </c>
      <c r="D137" s="186" t="s">
        <v>319</v>
      </c>
      <c r="E137" s="187" t="s">
        <v>462</v>
      </c>
      <c r="F137" s="188" t="s">
        <v>463</v>
      </c>
      <c r="G137" s="189" t="s">
        <v>452</v>
      </c>
      <c r="H137" s="190">
        <v>230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453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453</v>
      </c>
      <c r="BM137" s="198" t="s">
        <v>7123</v>
      </c>
    </row>
    <row r="138" s="2" customFormat="1" ht="24.15" customHeight="1">
      <c r="A138" s="34"/>
      <c r="B138" s="185"/>
      <c r="C138" s="186" t="s">
        <v>372</v>
      </c>
      <c r="D138" s="186" t="s">
        <v>319</v>
      </c>
      <c r="E138" s="187" t="s">
        <v>465</v>
      </c>
      <c r="F138" s="188" t="s">
        <v>466</v>
      </c>
      <c r="G138" s="189" t="s">
        <v>322</v>
      </c>
      <c r="H138" s="190">
        <v>0.5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453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453</v>
      </c>
      <c r="BM138" s="198" t="s">
        <v>7124</v>
      </c>
    </row>
    <row r="139" s="2" customFormat="1" ht="24.15" customHeight="1">
      <c r="A139" s="34"/>
      <c r="B139" s="185"/>
      <c r="C139" s="186" t="s">
        <v>377</v>
      </c>
      <c r="D139" s="186" t="s">
        <v>319</v>
      </c>
      <c r="E139" s="187" t="s">
        <v>468</v>
      </c>
      <c r="F139" s="188" t="s">
        <v>469</v>
      </c>
      <c r="G139" s="189" t="s">
        <v>322</v>
      </c>
      <c r="H139" s="190">
        <v>0.25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453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453</v>
      </c>
      <c r="BM139" s="198" t="s">
        <v>7125</v>
      </c>
    </row>
    <row r="140" s="2" customFormat="1" ht="33" customHeight="1">
      <c r="A140" s="34"/>
      <c r="B140" s="185"/>
      <c r="C140" s="186" t="s">
        <v>383</v>
      </c>
      <c r="D140" s="186" t="s">
        <v>319</v>
      </c>
      <c r="E140" s="187" t="s">
        <v>471</v>
      </c>
      <c r="F140" s="188" t="s">
        <v>472</v>
      </c>
      <c r="G140" s="189" t="s">
        <v>375</v>
      </c>
      <c r="H140" s="190">
        <v>81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453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453</v>
      </c>
      <c r="BM140" s="198" t="s">
        <v>7126</v>
      </c>
    </row>
    <row r="141" s="12" customFormat="1" ht="25.92" customHeight="1">
      <c r="A141" s="12"/>
      <c r="B141" s="172"/>
      <c r="C141" s="12"/>
      <c r="D141" s="173" t="s">
        <v>74</v>
      </c>
      <c r="E141" s="174" t="s">
        <v>1646</v>
      </c>
      <c r="F141" s="174" t="s">
        <v>1647</v>
      </c>
      <c r="G141" s="12"/>
      <c r="H141" s="12"/>
      <c r="I141" s="175"/>
      <c r="J141" s="176">
        <f>BK141</f>
        <v>0</v>
      </c>
      <c r="K141" s="12"/>
      <c r="L141" s="172"/>
      <c r="M141" s="177"/>
      <c r="N141" s="178"/>
      <c r="O141" s="178"/>
      <c r="P141" s="179">
        <f>SUM(P142:P148)</f>
        <v>0</v>
      </c>
      <c r="Q141" s="178"/>
      <c r="R141" s="179">
        <f>SUM(R142:R148)</f>
        <v>0</v>
      </c>
      <c r="S141" s="178"/>
      <c r="T141" s="180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262</v>
      </c>
      <c r="AT141" s="181" t="s">
        <v>74</v>
      </c>
      <c r="AU141" s="181" t="s">
        <v>75</v>
      </c>
      <c r="AY141" s="173" t="s">
        <v>317</v>
      </c>
      <c r="BK141" s="182">
        <f>SUM(BK142:BK148)</f>
        <v>0</v>
      </c>
    </row>
    <row r="142" s="2" customFormat="1" ht="16.5" customHeight="1">
      <c r="A142" s="34"/>
      <c r="B142" s="185"/>
      <c r="C142" s="186" t="s">
        <v>385</v>
      </c>
      <c r="D142" s="186" t="s">
        <v>319</v>
      </c>
      <c r="E142" s="187" t="s">
        <v>427</v>
      </c>
      <c r="F142" s="188" t="s">
        <v>1648</v>
      </c>
      <c r="G142" s="189" t="s">
        <v>599</v>
      </c>
      <c r="H142" s="190">
        <v>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7127</v>
      </c>
    </row>
    <row r="143" s="2" customFormat="1" ht="16.5" customHeight="1">
      <c r="A143" s="34"/>
      <c r="B143" s="185"/>
      <c r="C143" s="186" t="s">
        <v>7</v>
      </c>
      <c r="D143" s="186" t="s">
        <v>319</v>
      </c>
      <c r="E143" s="187" t="s">
        <v>431</v>
      </c>
      <c r="F143" s="188" t="s">
        <v>432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7128</v>
      </c>
    </row>
    <row r="144" s="2" customFormat="1" ht="24.15" customHeight="1">
      <c r="A144" s="34"/>
      <c r="B144" s="185"/>
      <c r="C144" s="186" t="s">
        <v>388</v>
      </c>
      <c r="D144" s="186" t="s">
        <v>319</v>
      </c>
      <c r="E144" s="187" t="s">
        <v>435</v>
      </c>
      <c r="F144" s="188" t="s">
        <v>436</v>
      </c>
      <c r="G144" s="189" t="s">
        <v>433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7129</v>
      </c>
    </row>
    <row r="145" s="2" customFormat="1" ht="16.5" customHeight="1">
      <c r="A145" s="34"/>
      <c r="B145" s="185"/>
      <c r="C145" s="186" t="s">
        <v>392</v>
      </c>
      <c r="D145" s="186" t="s">
        <v>319</v>
      </c>
      <c r="E145" s="187" t="s">
        <v>442</v>
      </c>
      <c r="F145" s="188" t="s">
        <v>443</v>
      </c>
      <c r="G145" s="189" t="s">
        <v>599</v>
      </c>
      <c r="H145" s="190">
        <v>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7130</v>
      </c>
    </row>
    <row r="146" s="2" customFormat="1" ht="16.5" customHeight="1">
      <c r="A146" s="34"/>
      <c r="B146" s="185"/>
      <c r="C146" s="200" t="s">
        <v>396</v>
      </c>
      <c r="D146" s="200" t="s">
        <v>353</v>
      </c>
      <c r="E146" s="201" t="s">
        <v>1653</v>
      </c>
      <c r="F146" s="202" t="s">
        <v>6536</v>
      </c>
      <c r="G146" s="203" t="s">
        <v>440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7131</v>
      </c>
    </row>
    <row r="147" s="2" customFormat="1" ht="16.5" customHeight="1">
      <c r="A147" s="34"/>
      <c r="B147" s="185"/>
      <c r="C147" s="186" t="s">
        <v>398</v>
      </c>
      <c r="D147" s="186" t="s">
        <v>319</v>
      </c>
      <c r="E147" s="187" t="s">
        <v>445</v>
      </c>
      <c r="F147" s="188" t="s">
        <v>446</v>
      </c>
      <c r="G147" s="189" t="s">
        <v>429</v>
      </c>
      <c r="H147" s="190">
        <v>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7132</v>
      </c>
    </row>
    <row r="148" s="2" customFormat="1" ht="16.5" customHeight="1">
      <c r="A148" s="34"/>
      <c r="B148" s="185"/>
      <c r="C148" s="186" t="s">
        <v>402</v>
      </c>
      <c r="D148" s="186" t="s">
        <v>319</v>
      </c>
      <c r="E148" s="187" t="s">
        <v>1657</v>
      </c>
      <c r="F148" s="188" t="s">
        <v>439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211" t="s">
        <v>1</v>
      </c>
      <c r="N148" s="212" t="s">
        <v>41</v>
      </c>
      <c r="O148" s="213"/>
      <c r="P148" s="214">
        <f>O148*H148</f>
        <v>0</v>
      </c>
      <c r="Q148" s="214">
        <v>0</v>
      </c>
      <c r="R148" s="214">
        <f>Q148*H148</f>
        <v>0</v>
      </c>
      <c r="S148" s="214">
        <v>0</v>
      </c>
      <c r="T148" s="21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7133</v>
      </c>
    </row>
    <row r="149" s="2" customFormat="1" ht="6.96" customHeight="1">
      <c r="A149" s="34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35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autoFilter ref="C118:K148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7134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ROUND((SUM(BE119:BE151)),  2)</f>
        <v>0</v>
      </c>
      <c r="G33" s="138"/>
      <c r="H33" s="138"/>
      <c r="I33" s="139">
        <v>0.20000000000000001</v>
      </c>
      <c r="J33" s="137">
        <f>ROUND(((SUM(BE119:BE151))*I33),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ROUND((SUM(BF119:BF151)),  2)</f>
        <v>0</v>
      </c>
      <c r="G34" s="138"/>
      <c r="H34" s="138"/>
      <c r="I34" s="139">
        <v>0.20000000000000001</v>
      </c>
      <c r="J34" s="137">
        <f>ROUND(((SUM(BF119:BF151))*I34),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ROUND((SUM(BG119:BG151)),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ROUND((SUM(BH119:BH151)),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ROUND((SUM(BI119:BI151)),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SO-7.1 - Zásobovanie objektu vodou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298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2630</v>
      </c>
      <c r="E98" s="159"/>
      <c r="F98" s="159"/>
      <c r="G98" s="159"/>
      <c r="H98" s="159"/>
      <c r="I98" s="159"/>
      <c r="J98" s="160">
        <f>J121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2315</v>
      </c>
      <c r="E99" s="159"/>
      <c r="F99" s="159"/>
      <c r="G99" s="159"/>
      <c r="H99" s="159"/>
      <c r="I99" s="159"/>
      <c r="J99" s="160">
        <f>J136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303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Archeoskanzen Bojná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287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SO-7.1 - Zásobovanie objektu vodou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okrajová časť obce Bojná</v>
      </c>
      <c r="G113" s="34"/>
      <c r="H113" s="34"/>
      <c r="I113" s="28" t="s">
        <v>21</v>
      </c>
      <c r="J113" s="70" t="str">
        <f>IF(J12="","",J12)</f>
        <v>19. 6. 2024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23</v>
      </c>
      <c r="D115" s="34"/>
      <c r="E115" s="34"/>
      <c r="F115" s="23" t="str">
        <f>E15</f>
        <v>Obec Bojná, 201 Bojná, 956 01 Bojná</v>
      </c>
      <c r="G115" s="34"/>
      <c r="H115" s="34"/>
      <c r="I115" s="28" t="s">
        <v>29</v>
      </c>
      <c r="J115" s="32" t="str">
        <f>E21</f>
        <v>Projekt design s.r.o., Brezová 89/1B, Tovarníky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Projekt design s.r.o., Brezová 89/1B, Tovarníky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304</v>
      </c>
      <c r="D118" s="164" t="s">
        <v>60</v>
      </c>
      <c r="E118" s="164" t="s">
        <v>56</v>
      </c>
      <c r="F118" s="164" t="s">
        <v>57</v>
      </c>
      <c r="G118" s="164" t="s">
        <v>305</v>
      </c>
      <c r="H118" s="164" t="s">
        <v>306</v>
      </c>
      <c r="I118" s="164" t="s">
        <v>307</v>
      </c>
      <c r="J118" s="165" t="s">
        <v>295</v>
      </c>
      <c r="K118" s="166" t="s">
        <v>308</v>
      </c>
      <c r="L118" s="167"/>
      <c r="M118" s="87" t="s">
        <v>1</v>
      </c>
      <c r="N118" s="88" t="s">
        <v>39</v>
      </c>
      <c r="O118" s="88" t="s">
        <v>309</v>
      </c>
      <c r="P118" s="88" t="s">
        <v>310</v>
      </c>
      <c r="Q118" s="88" t="s">
        <v>311</v>
      </c>
      <c r="R118" s="88" t="s">
        <v>312</v>
      </c>
      <c r="S118" s="88" t="s">
        <v>313</v>
      </c>
      <c r="T118" s="89" t="s">
        <v>314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296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</f>
        <v>0</v>
      </c>
      <c r="Q119" s="91"/>
      <c r="R119" s="169">
        <f>R120</f>
        <v>130.19427791725002</v>
      </c>
      <c r="S119" s="91"/>
      <c r="T119" s="170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297</v>
      </c>
      <c r="BK119" s="171">
        <f>BK120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315</v>
      </c>
      <c r="F120" s="174" t="s">
        <v>316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P121+P136</f>
        <v>0</v>
      </c>
      <c r="Q120" s="178"/>
      <c r="R120" s="179">
        <f>R121+R136</f>
        <v>130.19427791725002</v>
      </c>
      <c r="S120" s="178"/>
      <c r="T120" s="180">
        <f>T121+T136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82</v>
      </c>
      <c r="AT120" s="181" t="s">
        <v>74</v>
      </c>
      <c r="AU120" s="181" t="s">
        <v>75</v>
      </c>
      <c r="AY120" s="173" t="s">
        <v>317</v>
      </c>
      <c r="BK120" s="182">
        <f>BK121+BK136</f>
        <v>0</v>
      </c>
    </row>
    <row r="121" s="12" customFormat="1" ht="22.8" customHeight="1">
      <c r="A121" s="12"/>
      <c r="B121" s="172"/>
      <c r="C121" s="12"/>
      <c r="D121" s="173" t="s">
        <v>74</v>
      </c>
      <c r="E121" s="183" t="s">
        <v>82</v>
      </c>
      <c r="F121" s="183" t="s">
        <v>2637</v>
      </c>
      <c r="G121" s="12"/>
      <c r="H121" s="12"/>
      <c r="I121" s="175"/>
      <c r="J121" s="184">
        <f>BK121</f>
        <v>0</v>
      </c>
      <c r="K121" s="12"/>
      <c r="L121" s="172"/>
      <c r="M121" s="177"/>
      <c r="N121" s="178"/>
      <c r="O121" s="178"/>
      <c r="P121" s="179">
        <f>SUM(P122:P135)</f>
        <v>0</v>
      </c>
      <c r="Q121" s="178"/>
      <c r="R121" s="179">
        <f>SUM(R122:R135)</f>
        <v>129.70400000000001</v>
      </c>
      <c r="S121" s="178"/>
      <c r="T121" s="180">
        <f>SUM(T122:T135)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3" t="s">
        <v>82</v>
      </c>
      <c r="AT121" s="181" t="s">
        <v>74</v>
      </c>
      <c r="AU121" s="181" t="s">
        <v>82</v>
      </c>
      <c r="AY121" s="173" t="s">
        <v>317</v>
      </c>
      <c r="BK121" s="182">
        <f>SUM(BK122:BK135)</f>
        <v>0</v>
      </c>
    </row>
    <row r="122" s="2" customFormat="1" ht="21.75" customHeight="1">
      <c r="A122" s="34"/>
      <c r="B122" s="185"/>
      <c r="C122" s="186" t="s">
        <v>82</v>
      </c>
      <c r="D122" s="186" t="s">
        <v>319</v>
      </c>
      <c r="E122" s="187" t="s">
        <v>2894</v>
      </c>
      <c r="F122" s="188" t="s">
        <v>2895</v>
      </c>
      <c r="G122" s="189" t="s">
        <v>322</v>
      </c>
      <c r="H122" s="190">
        <v>97.200000000000003</v>
      </c>
      <c r="I122" s="191"/>
      <c r="J122" s="192">
        <f>ROUND(I122*H122,2)</f>
        <v>0</v>
      </c>
      <c r="K122" s="193"/>
      <c r="L122" s="35"/>
      <c r="M122" s="194" t="s">
        <v>1</v>
      </c>
      <c r="N122" s="195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259</v>
      </c>
      <c r="AT122" s="198" t="s">
        <v>319</v>
      </c>
      <c r="AU122" s="198" t="s">
        <v>87</v>
      </c>
      <c r="AY122" s="15" t="s">
        <v>317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87</v>
      </c>
      <c r="BK122" s="199">
        <f>ROUND(I122*H122,2)</f>
        <v>0</v>
      </c>
      <c r="BL122" s="15" t="s">
        <v>259</v>
      </c>
      <c r="BM122" s="198" t="s">
        <v>7135</v>
      </c>
    </row>
    <row r="123" s="2" customFormat="1" ht="24.15" customHeight="1">
      <c r="A123" s="34"/>
      <c r="B123" s="185"/>
      <c r="C123" s="186" t="s">
        <v>87</v>
      </c>
      <c r="D123" s="186" t="s">
        <v>319</v>
      </c>
      <c r="E123" s="187" t="s">
        <v>2644</v>
      </c>
      <c r="F123" s="188" t="s">
        <v>2645</v>
      </c>
      <c r="G123" s="189" t="s">
        <v>322</v>
      </c>
      <c r="H123" s="190">
        <v>48.600000000000001</v>
      </c>
      <c r="I123" s="191"/>
      <c r="J123" s="192">
        <f>ROUND(I123*H123,2)</f>
        <v>0</v>
      </c>
      <c r="K123" s="193"/>
      <c r="L123" s="35"/>
      <c r="M123" s="194" t="s">
        <v>1</v>
      </c>
      <c r="N123" s="195" t="s">
        <v>41</v>
      </c>
      <c r="O123" s="7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8" t="s">
        <v>259</v>
      </c>
      <c r="AT123" s="198" t="s">
        <v>319</v>
      </c>
      <c r="AU123" s="198" t="s">
        <v>87</v>
      </c>
      <c r="AY123" s="15" t="s">
        <v>317</v>
      </c>
      <c r="BE123" s="199">
        <f>IF(N123="základná",J123,0)</f>
        <v>0</v>
      </c>
      <c r="BF123" s="199">
        <f>IF(N123="znížená",J123,0)</f>
        <v>0</v>
      </c>
      <c r="BG123" s="199">
        <f>IF(N123="zákl. prenesená",J123,0)</f>
        <v>0</v>
      </c>
      <c r="BH123" s="199">
        <f>IF(N123="zníž. prenesená",J123,0)</f>
        <v>0</v>
      </c>
      <c r="BI123" s="199">
        <f>IF(N123="nulová",J123,0)</f>
        <v>0</v>
      </c>
      <c r="BJ123" s="15" t="s">
        <v>87</v>
      </c>
      <c r="BK123" s="199">
        <f>ROUND(I123*H123,2)</f>
        <v>0</v>
      </c>
      <c r="BL123" s="15" t="s">
        <v>259</v>
      </c>
      <c r="BM123" s="198" t="s">
        <v>7136</v>
      </c>
    </row>
    <row r="124" s="2" customFormat="1" ht="21.75" customHeight="1">
      <c r="A124" s="34"/>
      <c r="B124" s="185"/>
      <c r="C124" s="186" t="s">
        <v>92</v>
      </c>
      <c r="D124" s="186" t="s">
        <v>319</v>
      </c>
      <c r="E124" s="187" t="s">
        <v>7137</v>
      </c>
      <c r="F124" s="188" t="s">
        <v>7138</v>
      </c>
      <c r="G124" s="189" t="s">
        <v>322</v>
      </c>
      <c r="H124" s="190">
        <v>760.86000000000001</v>
      </c>
      <c r="I124" s="191"/>
      <c r="J124" s="192">
        <f>ROUND(I124*H124,2)</f>
        <v>0</v>
      </c>
      <c r="K124" s="193"/>
      <c r="L124" s="35"/>
      <c r="M124" s="194" t="s">
        <v>1</v>
      </c>
      <c r="N124" s="195" t="s">
        <v>41</v>
      </c>
      <c r="O124" s="78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259</v>
      </c>
      <c r="AT124" s="198" t="s">
        <v>319</v>
      </c>
      <c r="AU124" s="198" t="s">
        <v>87</v>
      </c>
      <c r="AY124" s="15" t="s">
        <v>317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87</v>
      </c>
      <c r="BK124" s="199">
        <f>ROUND(I124*H124,2)</f>
        <v>0</v>
      </c>
      <c r="BL124" s="15" t="s">
        <v>259</v>
      </c>
      <c r="BM124" s="198" t="s">
        <v>7139</v>
      </c>
    </row>
    <row r="125" s="2" customFormat="1" ht="37.8" customHeight="1">
      <c r="A125" s="34"/>
      <c r="B125" s="185"/>
      <c r="C125" s="186" t="s">
        <v>259</v>
      </c>
      <c r="D125" s="186" t="s">
        <v>319</v>
      </c>
      <c r="E125" s="187" t="s">
        <v>2755</v>
      </c>
      <c r="F125" s="188" t="s">
        <v>2756</v>
      </c>
      <c r="G125" s="189" t="s">
        <v>322</v>
      </c>
      <c r="H125" s="190">
        <v>380.43000000000001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259</v>
      </c>
      <c r="AT125" s="198" t="s">
        <v>319</v>
      </c>
      <c r="AU125" s="198" t="s">
        <v>87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259</v>
      </c>
      <c r="BM125" s="198" t="s">
        <v>7140</v>
      </c>
    </row>
    <row r="126" s="2" customFormat="1" ht="24.15" customHeight="1">
      <c r="A126" s="34"/>
      <c r="B126" s="185"/>
      <c r="C126" s="186" t="s">
        <v>262</v>
      </c>
      <c r="D126" s="186" t="s">
        <v>319</v>
      </c>
      <c r="E126" s="187" t="s">
        <v>7141</v>
      </c>
      <c r="F126" s="188" t="s">
        <v>4081</v>
      </c>
      <c r="G126" s="189" t="s">
        <v>322</v>
      </c>
      <c r="H126" s="190">
        <v>858.05999999999995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7142</v>
      </c>
    </row>
    <row r="127" s="2" customFormat="1" ht="37.8" customHeight="1">
      <c r="A127" s="34"/>
      <c r="B127" s="185"/>
      <c r="C127" s="186" t="s">
        <v>265</v>
      </c>
      <c r="D127" s="186" t="s">
        <v>319</v>
      </c>
      <c r="E127" s="187" t="s">
        <v>7143</v>
      </c>
      <c r="F127" s="188" t="s">
        <v>7144</v>
      </c>
      <c r="G127" s="189" t="s">
        <v>322</v>
      </c>
      <c r="H127" s="190">
        <v>243.75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7145</v>
      </c>
    </row>
    <row r="128" s="2" customFormat="1" ht="44.25" customHeight="1">
      <c r="A128" s="34"/>
      <c r="B128" s="185"/>
      <c r="C128" s="186" t="s">
        <v>268</v>
      </c>
      <c r="D128" s="186" t="s">
        <v>319</v>
      </c>
      <c r="E128" s="187" t="s">
        <v>7146</v>
      </c>
      <c r="F128" s="188" t="s">
        <v>7147</v>
      </c>
      <c r="G128" s="189" t="s">
        <v>322</v>
      </c>
      <c r="H128" s="190">
        <v>243.75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7148</v>
      </c>
    </row>
    <row r="129" s="2" customFormat="1" ht="21.75" customHeight="1">
      <c r="A129" s="34"/>
      <c r="B129" s="185"/>
      <c r="C129" s="186" t="s">
        <v>271</v>
      </c>
      <c r="D129" s="186" t="s">
        <v>319</v>
      </c>
      <c r="E129" s="187" t="s">
        <v>4085</v>
      </c>
      <c r="F129" s="188" t="s">
        <v>4086</v>
      </c>
      <c r="G129" s="189" t="s">
        <v>322</v>
      </c>
      <c r="H129" s="190">
        <v>243.75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7149</v>
      </c>
    </row>
    <row r="130" s="2" customFormat="1" ht="24.15" customHeight="1">
      <c r="A130" s="34"/>
      <c r="B130" s="185"/>
      <c r="C130" s="186" t="s">
        <v>274</v>
      </c>
      <c r="D130" s="186" t="s">
        <v>319</v>
      </c>
      <c r="E130" s="187" t="s">
        <v>4196</v>
      </c>
      <c r="F130" s="188" t="s">
        <v>4197</v>
      </c>
      <c r="G130" s="189" t="s">
        <v>322</v>
      </c>
      <c r="H130" s="190">
        <v>243.75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7150</v>
      </c>
    </row>
    <row r="131" s="2" customFormat="1" ht="21.75" customHeight="1">
      <c r="A131" s="34"/>
      <c r="B131" s="185"/>
      <c r="C131" s="186" t="s">
        <v>277</v>
      </c>
      <c r="D131" s="186" t="s">
        <v>319</v>
      </c>
      <c r="E131" s="187" t="s">
        <v>7151</v>
      </c>
      <c r="F131" s="188" t="s">
        <v>7152</v>
      </c>
      <c r="G131" s="189" t="s">
        <v>322</v>
      </c>
      <c r="H131" s="190">
        <v>243.75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7153</v>
      </c>
    </row>
    <row r="132" s="2" customFormat="1" ht="24.15" customHeight="1">
      <c r="A132" s="34"/>
      <c r="B132" s="185"/>
      <c r="C132" s="186" t="s">
        <v>280</v>
      </c>
      <c r="D132" s="186" t="s">
        <v>319</v>
      </c>
      <c r="E132" s="187" t="s">
        <v>2662</v>
      </c>
      <c r="F132" s="188" t="s">
        <v>2663</v>
      </c>
      <c r="G132" s="189" t="s">
        <v>356</v>
      </c>
      <c r="H132" s="190">
        <v>365.625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7154</v>
      </c>
    </row>
    <row r="133" s="2" customFormat="1" ht="33" customHeight="1">
      <c r="A133" s="34"/>
      <c r="B133" s="185"/>
      <c r="C133" s="186" t="s">
        <v>358</v>
      </c>
      <c r="D133" s="186" t="s">
        <v>319</v>
      </c>
      <c r="E133" s="187" t="s">
        <v>2665</v>
      </c>
      <c r="F133" s="188" t="s">
        <v>2666</v>
      </c>
      <c r="G133" s="189" t="s">
        <v>322</v>
      </c>
      <c r="H133" s="190">
        <v>201.15600000000001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7155</v>
      </c>
    </row>
    <row r="134" s="2" customFormat="1" ht="24.15" customHeight="1">
      <c r="A134" s="34"/>
      <c r="B134" s="185"/>
      <c r="C134" s="186" t="s">
        <v>362</v>
      </c>
      <c r="D134" s="186" t="s">
        <v>319</v>
      </c>
      <c r="E134" s="187" t="s">
        <v>4095</v>
      </c>
      <c r="F134" s="188" t="s">
        <v>4096</v>
      </c>
      <c r="G134" s="189" t="s">
        <v>322</v>
      </c>
      <c r="H134" s="190">
        <v>211.34999999999999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7156</v>
      </c>
    </row>
    <row r="135" s="2" customFormat="1" ht="16.5" customHeight="1">
      <c r="A135" s="34"/>
      <c r="B135" s="185"/>
      <c r="C135" s="200" t="s">
        <v>364</v>
      </c>
      <c r="D135" s="200" t="s">
        <v>353</v>
      </c>
      <c r="E135" s="201" t="s">
        <v>4098</v>
      </c>
      <c r="F135" s="202" t="s">
        <v>4099</v>
      </c>
      <c r="G135" s="203" t="s">
        <v>356</v>
      </c>
      <c r="H135" s="204">
        <v>129.70400000000001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1</v>
      </c>
      <c r="R135" s="196">
        <f>Q135*H135</f>
        <v>129.70400000000001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7157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271</v>
      </c>
      <c r="F136" s="183" t="s">
        <v>2321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SUM(P137:P151)</f>
        <v>0</v>
      </c>
      <c r="Q136" s="178"/>
      <c r="R136" s="179">
        <f>SUM(R137:R151)</f>
        <v>0.49027791725000003</v>
      </c>
      <c r="S136" s="178"/>
      <c r="T136" s="180">
        <f>SUM(T137:T151)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317</v>
      </c>
      <c r="BK136" s="182">
        <f>SUM(BK137:BK151)</f>
        <v>0</v>
      </c>
    </row>
    <row r="137" s="2" customFormat="1" ht="24.15" customHeight="1">
      <c r="A137" s="34"/>
      <c r="B137" s="185"/>
      <c r="C137" s="186" t="s">
        <v>368</v>
      </c>
      <c r="D137" s="186" t="s">
        <v>319</v>
      </c>
      <c r="E137" s="187" t="s">
        <v>7158</v>
      </c>
      <c r="F137" s="188" t="s">
        <v>7159</v>
      </c>
      <c r="G137" s="189" t="s">
        <v>452</v>
      </c>
      <c r="H137" s="190">
        <v>739.72500000000002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0.00043764999999999999</v>
      </c>
      <c r="R137" s="196">
        <f>Q137*H137</f>
        <v>0.32374064624999999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7160</v>
      </c>
    </row>
    <row r="138" s="2" customFormat="1" ht="16.5" customHeight="1">
      <c r="A138" s="34"/>
      <c r="B138" s="185"/>
      <c r="C138" s="186" t="s">
        <v>372</v>
      </c>
      <c r="D138" s="186" t="s">
        <v>319</v>
      </c>
      <c r="E138" s="187" t="s">
        <v>7161</v>
      </c>
      <c r="F138" s="188" t="s">
        <v>7162</v>
      </c>
      <c r="G138" s="189" t="s">
        <v>433</v>
      </c>
      <c r="H138" s="190">
        <v>11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0.00067745999999999995</v>
      </c>
      <c r="R138" s="196">
        <f>Q138*H138</f>
        <v>0.0074520599999999999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7163</v>
      </c>
    </row>
    <row r="139" s="2" customFormat="1" ht="24.15" customHeight="1">
      <c r="A139" s="34"/>
      <c r="B139" s="185"/>
      <c r="C139" s="200" t="s">
        <v>377</v>
      </c>
      <c r="D139" s="200" t="s">
        <v>353</v>
      </c>
      <c r="E139" s="201" t="s">
        <v>7164</v>
      </c>
      <c r="F139" s="202" t="s">
        <v>7165</v>
      </c>
      <c r="G139" s="203" t="s">
        <v>433</v>
      </c>
      <c r="H139" s="204">
        <v>2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0.0070899999999999999</v>
      </c>
      <c r="R139" s="196">
        <f>Q139*H139</f>
        <v>0.01418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7166</v>
      </c>
    </row>
    <row r="140" s="2" customFormat="1" ht="24.15" customHeight="1">
      <c r="A140" s="34"/>
      <c r="B140" s="185"/>
      <c r="C140" s="200" t="s">
        <v>383</v>
      </c>
      <c r="D140" s="200" t="s">
        <v>353</v>
      </c>
      <c r="E140" s="201" t="s">
        <v>7167</v>
      </c>
      <c r="F140" s="202" t="s">
        <v>7168</v>
      </c>
      <c r="G140" s="203" t="s">
        <v>433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0.0050400000000000002</v>
      </c>
      <c r="R140" s="196">
        <f>Q140*H140</f>
        <v>0.0050400000000000002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7169</v>
      </c>
    </row>
    <row r="141" s="2" customFormat="1" ht="37.8" customHeight="1">
      <c r="A141" s="34"/>
      <c r="B141" s="185"/>
      <c r="C141" s="200" t="s">
        <v>385</v>
      </c>
      <c r="D141" s="200" t="s">
        <v>353</v>
      </c>
      <c r="E141" s="201" t="s">
        <v>7170</v>
      </c>
      <c r="F141" s="202" t="s">
        <v>7171</v>
      </c>
      <c r="G141" s="203" t="s">
        <v>433</v>
      </c>
      <c r="H141" s="204">
        <v>4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0.00097000000000000005</v>
      </c>
      <c r="R141" s="196">
        <f>Q141*H141</f>
        <v>0.0038800000000000002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7172</v>
      </c>
    </row>
    <row r="142" s="2" customFormat="1" ht="37.8" customHeight="1">
      <c r="A142" s="34"/>
      <c r="B142" s="185"/>
      <c r="C142" s="200" t="s">
        <v>7</v>
      </c>
      <c r="D142" s="200" t="s">
        <v>353</v>
      </c>
      <c r="E142" s="201" t="s">
        <v>7173</v>
      </c>
      <c r="F142" s="202" t="s">
        <v>7174</v>
      </c>
      <c r="G142" s="203" t="s">
        <v>433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0.00017000000000000001</v>
      </c>
      <c r="R142" s="196">
        <f>Q142*H142</f>
        <v>0.00017000000000000001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7175</v>
      </c>
    </row>
    <row r="143" s="2" customFormat="1" ht="24.15" customHeight="1">
      <c r="A143" s="34"/>
      <c r="B143" s="185"/>
      <c r="C143" s="200" t="s">
        <v>388</v>
      </c>
      <c r="D143" s="200" t="s">
        <v>353</v>
      </c>
      <c r="E143" s="201" t="s">
        <v>7176</v>
      </c>
      <c r="F143" s="202" t="s">
        <v>7177</v>
      </c>
      <c r="G143" s="203" t="s">
        <v>433</v>
      </c>
      <c r="H143" s="204">
        <v>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7178</v>
      </c>
    </row>
    <row r="144" s="2" customFormat="1" ht="44.25" customHeight="1">
      <c r="A144" s="34"/>
      <c r="B144" s="185"/>
      <c r="C144" s="200" t="s">
        <v>392</v>
      </c>
      <c r="D144" s="200" t="s">
        <v>353</v>
      </c>
      <c r="E144" s="201" t="s">
        <v>7179</v>
      </c>
      <c r="F144" s="202" t="s">
        <v>7180</v>
      </c>
      <c r="G144" s="203" t="s">
        <v>433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7181</v>
      </c>
    </row>
    <row r="145" s="2" customFormat="1" ht="24.15" customHeight="1">
      <c r="A145" s="34"/>
      <c r="B145" s="185"/>
      <c r="C145" s="186" t="s">
        <v>396</v>
      </c>
      <c r="D145" s="186" t="s">
        <v>319</v>
      </c>
      <c r="E145" s="187" t="s">
        <v>7182</v>
      </c>
      <c r="F145" s="188" t="s">
        <v>7183</v>
      </c>
      <c r="G145" s="189" t="s">
        <v>452</v>
      </c>
      <c r="H145" s="190">
        <v>739.72500000000002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7184</v>
      </c>
    </row>
    <row r="146" s="2" customFormat="1" ht="24.15" customHeight="1">
      <c r="A146" s="34"/>
      <c r="B146" s="185"/>
      <c r="C146" s="186" t="s">
        <v>398</v>
      </c>
      <c r="D146" s="186" t="s">
        <v>319</v>
      </c>
      <c r="E146" s="187" t="s">
        <v>7185</v>
      </c>
      <c r="F146" s="188" t="s">
        <v>7186</v>
      </c>
      <c r="G146" s="189" t="s">
        <v>452</v>
      </c>
      <c r="H146" s="190">
        <v>739.72500000000002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7187</v>
      </c>
    </row>
    <row r="147" s="2" customFormat="1" ht="24.15" customHeight="1">
      <c r="A147" s="34"/>
      <c r="B147" s="185"/>
      <c r="C147" s="186" t="s">
        <v>402</v>
      </c>
      <c r="D147" s="186" t="s">
        <v>319</v>
      </c>
      <c r="E147" s="187" t="s">
        <v>7188</v>
      </c>
      <c r="F147" s="188" t="s">
        <v>7189</v>
      </c>
      <c r="G147" s="189" t="s">
        <v>433</v>
      </c>
      <c r="H147" s="190">
        <v>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7190</v>
      </c>
    </row>
    <row r="148" s="2" customFormat="1" ht="16.5" customHeight="1">
      <c r="A148" s="34"/>
      <c r="B148" s="185"/>
      <c r="C148" s="200" t="s">
        <v>408</v>
      </c>
      <c r="D148" s="200" t="s">
        <v>353</v>
      </c>
      <c r="E148" s="201" t="s">
        <v>7191</v>
      </c>
      <c r="F148" s="202" t="s">
        <v>7192</v>
      </c>
      <c r="G148" s="203" t="s">
        <v>433</v>
      </c>
      <c r="H148" s="204">
        <v>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7193</v>
      </c>
    </row>
    <row r="149" s="2" customFormat="1">
      <c r="A149" s="34"/>
      <c r="B149" s="35"/>
      <c r="C149" s="34"/>
      <c r="D149" s="216" t="s">
        <v>484</v>
      </c>
      <c r="E149" s="34"/>
      <c r="F149" s="217" t="s">
        <v>4148</v>
      </c>
      <c r="G149" s="34"/>
      <c r="H149" s="34"/>
      <c r="I149" s="218"/>
      <c r="J149" s="34"/>
      <c r="K149" s="34"/>
      <c r="L149" s="35"/>
      <c r="M149" s="219"/>
      <c r="N149" s="220"/>
      <c r="O149" s="78"/>
      <c r="P149" s="78"/>
      <c r="Q149" s="78"/>
      <c r="R149" s="78"/>
      <c r="S149" s="78"/>
      <c r="T149" s="79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484</v>
      </c>
      <c r="AU149" s="15" t="s">
        <v>87</v>
      </c>
    </row>
    <row r="150" s="2" customFormat="1" ht="16.5" customHeight="1">
      <c r="A150" s="34"/>
      <c r="B150" s="185"/>
      <c r="C150" s="186" t="s">
        <v>410</v>
      </c>
      <c r="D150" s="186" t="s">
        <v>319</v>
      </c>
      <c r="E150" s="187" t="s">
        <v>7194</v>
      </c>
      <c r="F150" s="188" t="s">
        <v>7195</v>
      </c>
      <c r="G150" s="189" t="s">
        <v>452</v>
      </c>
      <c r="H150" s="190">
        <v>718.59900000000005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8.8999999999999995E-05</v>
      </c>
      <c r="R150" s="196">
        <f>Q150*H150</f>
        <v>0.063955311000000001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7196</v>
      </c>
    </row>
    <row r="151" s="2" customFormat="1" ht="24.15" customHeight="1">
      <c r="A151" s="34"/>
      <c r="B151" s="185"/>
      <c r="C151" s="186" t="s">
        <v>412</v>
      </c>
      <c r="D151" s="186" t="s">
        <v>319</v>
      </c>
      <c r="E151" s="187" t="s">
        <v>7197</v>
      </c>
      <c r="F151" s="188" t="s">
        <v>7198</v>
      </c>
      <c r="G151" s="189" t="s">
        <v>452</v>
      </c>
      <c r="H151" s="190">
        <v>718.59900000000005</v>
      </c>
      <c r="I151" s="191"/>
      <c r="J151" s="192">
        <f>ROUND(I151*H151,2)</f>
        <v>0</v>
      </c>
      <c r="K151" s="193"/>
      <c r="L151" s="35"/>
      <c r="M151" s="211" t="s">
        <v>1</v>
      </c>
      <c r="N151" s="212" t="s">
        <v>41</v>
      </c>
      <c r="O151" s="213"/>
      <c r="P151" s="214">
        <f>O151*H151</f>
        <v>0</v>
      </c>
      <c r="Q151" s="214">
        <v>0.00010000000000000001</v>
      </c>
      <c r="R151" s="214">
        <f>Q151*H151</f>
        <v>0.071859900000000004</v>
      </c>
      <c r="S151" s="214">
        <v>0</v>
      </c>
      <c r="T151" s="21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7199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18:K15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7200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ROUND((SUM(BE122:BE159)),  2)</f>
        <v>0</v>
      </c>
      <c r="G33" s="138"/>
      <c r="H33" s="138"/>
      <c r="I33" s="139">
        <v>0.20000000000000001</v>
      </c>
      <c r="J33" s="137">
        <f>ROUND(((SUM(BE122:BE159))*I33),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ROUND((SUM(BF122:BF159)),  2)</f>
        <v>0</v>
      </c>
      <c r="G34" s="138"/>
      <c r="H34" s="138"/>
      <c r="I34" s="139">
        <v>0.20000000000000001</v>
      </c>
      <c r="J34" s="137">
        <f>ROUND(((SUM(BF122:BF159))*I34),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ROUND((SUM(BG122:BG159)),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ROUND((SUM(BH122:BH159)),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ROUND((SUM(BI122:BI159)),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SO-8.1 - Odvedenie splaškových vôd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298</v>
      </c>
      <c r="E97" s="155"/>
      <c r="F97" s="155"/>
      <c r="G97" s="155"/>
      <c r="H97" s="155"/>
      <c r="I97" s="155"/>
      <c r="J97" s="156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2630</v>
      </c>
      <c r="E98" s="159"/>
      <c r="F98" s="159"/>
      <c r="G98" s="159"/>
      <c r="H98" s="159"/>
      <c r="I98" s="159"/>
      <c r="J98" s="160">
        <f>J124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2315</v>
      </c>
      <c r="E99" s="159"/>
      <c r="F99" s="159"/>
      <c r="G99" s="159"/>
      <c r="H99" s="159"/>
      <c r="I99" s="159"/>
      <c r="J99" s="160">
        <f>J139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2636</v>
      </c>
      <c r="E100" s="159"/>
      <c r="F100" s="159"/>
      <c r="G100" s="159"/>
      <c r="H100" s="159"/>
      <c r="I100" s="159"/>
      <c r="J100" s="160">
        <f>J154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J156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4075</v>
      </c>
      <c r="E102" s="159"/>
      <c r="F102" s="159"/>
      <c r="G102" s="159"/>
      <c r="H102" s="159"/>
      <c r="I102" s="159"/>
      <c r="J102" s="160">
        <f>J157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287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SO-8.1 - Odvedenie splaškových vôd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okrajová časť obce Bojná</v>
      </c>
      <c r="G116" s="34"/>
      <c r="H116" s="34"/>
      <c r="I116" s="28" t="s">
        <v>21</v>
      </c>
      <c r="J116" s="70" t="str">
        <f>IF(J12="","",J12)</f>
        <v>19. 6. 2024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40.05" customHeight="1">
      <c r="A118" s="34"/>
      <c r="B118" s="35"/>
      <c r="C118" s="28" t="s">
        <v>23</v>
      </c>
      <c r="D118" s="34"/>
      <c r="E118" s="34"/>
      <c r="F118" s="23" t="str">
        <f>E15</f>
        <v>Obec Bojná, 201 Bojná, 956 01 Bojná</v>
      </c>
      <c r="G118" s="34"/>
      <c r="H118" s="34"/>
      <c r="I118" s="28" t="s">
        <v>29</v>
      </c>
      <c r="J118" s="32" t="str">
        <f>E21</f>
        <v>Projekt design s.r.o., Brezová 89/1B, Tovarníky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61"/>
      <c r="B121" s="162"/>
      <c r="C121" s="163" t="s">
        <v>304</v>
      </c>
      <c r="D121" s="164" t="s">
        <v>60</v>
      </c>
      <c r="E121" s="164" t="s">
        <v>56</v>
      </c>
      <c r="F121" s="164" t="s">
        <v>57</v>
      </c>
      <c r="G121" s="164" t="s">
        <v>305</v>
      </c>
      <c r="H121" s="164" t="s">
        <v>306</v>
      </c>
      <c r="I121" s="164" t="s">
        <v>307</v>
      </c>
      <c r="J121" s="165" t="s">
        <v>295</v>
      </c>
      <c r="K121" s="166" t="s">
        <v>308</v>
      </c>
      <c r="L121" s="167"/>
      <c r="M121" s="87" t="s">
        <v>1</v>
      </c>
      <c r="N121" s="88" t="s">
        <v>39</v>
      </c>
      <c r="O121" s="88" t="s">
        <v>309</v>
      </c>
      <c r="P121" s="88" t="s">
        <v>310</v>
      </c>
      <c r="Q121" s="88" t="s">
        <v>311</v>
      </c>
      <c r="R121" s="88" t="s">
        <v>312</v>
      </c>
      <c r="S121" s="88" t="s">
        <v>313</v>
      </c>
      <c r="T121" s="89" t="s">
        <v>314</v>
      </c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</row>
    <row r="122" s="2" customFormat="1" ht="22.8" customHeight="1">
      <c r="A122" s="34"/>
      <c r="B122" s="35"/>
      <c r="C122" s="94" t="s">
        <v>296</v>
      </c>
      <c r="D122" s="34"/>
      <c r="E122" s="34"/>
      <c r="F122" s="34"/>
      <c r="G122" s="34"/>
      <c r="H122" s="34"/>
      <c r="I122" s="34"/>
      <c r="J122" s="168">
        <f>BK122</f>
        <v>0</v>
      </c>
      <c r="K122" s="34"/>
      <c r="L122" s="35"/>
      <c r="M122" s="90"/>
      <c r="N122" s="74"/>
      <c r="O122" s="91"/>
      <c r="P122" s="169">
        <f>P123+P156</f>
        <v>0</v>
      </c>
      <c r="Q122" s="91"/>
      <c r="R122" s="169">
        <f>R123+R156</f>
        <v>99.836771032999991</v>
      </c>
      <c r="S122" s="91"/>
      <c r="T122" s="170">
        <f>T123+T156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297</v>
      </c>
      <c r="BK122" s="171">
        <f>BK123+BK156</f>
        <v>0</v>
      </c>
    </row>
    <row r="123" s="12" customFormat="1" ht="25.92" customHeight="1">
      <c r="A123" s="12"/>
      <c r="B123" s="172"/>
      <c r="C123" s="12"/>
      <c r="D123" s="173" t="s">
        <v>74</v>
      </c>
      <c r="E123" s="174" t="s">
        <v>315</v>
      </c>
      <c r="F123" s="174" t="s">
        <v>316</v>
      </c>
      <c r="G123" s="12"/>
      <c r="H123" s="12"/>
      <c r="I123" s="175"/>
      <c r="J123" s="176">
        <f>BK123</f>
        <v>0</v>
      </c>
      <c r="K123" s="12"/>
      <c r="L123" s="172"/>
      <c r="M123" s="177"/>
      <c r="N123" s="178"/>
      <c r="O123" s="178"/>
      <c r="P123" s="179">
        <f>P124+P139+P154</f>
        <v>0</v>
      </c>
      <c r="Q123" s="178"/>
      <c r="R123" s="179">
        <f>R124+R139+R154</f>
        <v>99.764098642999997</v>
      </c>
      <c r="S123" s="178"/>
      <c r="T123" s="180">
        <f>T124+T139+T154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82</v>
      </c>
      <c r="AT123" s="181" t="s">
        <v>74</v>
      </c>
      <c r="AU123" s="181" t="s">
        <v>75</v>
      </c>
      <c r="AY123" s="173" t="s">
        <v>317</v>
      </c>
      <c r="BK123" s="182">
        <f>BK124+BK139+BK154</f>
        <v>0</v>
      </c>
    </row>
    <row r="124" s="12" customFormat="1" ht="22.8" customHeight="1">
      <c r="A124" s="12"/>
      <c r="B124" s="172"/>
      <c r="C124" s="12"/>
      <c r="D124" s="173" t="s">
        <v>74</v>
      </c>
      <c r="E124" s="183" t="s">
        <v>82</v>
      </c>
      <c r="F124" s="183" t="s">
        <v>2637</v>
      </c>
      <c r="G124" s="12"/>
      <c r="H124" s="12"/>
      <c r="I124" s="175"/>
      <c r="J124" s="184">
        <f>BK124</f>
        <v>0</v>
      </c>
      <c r="K124" s="12"/>
      <c r="L124" s="172"/>
      <c r="M124" s="177"/>
      <c r="N124" s="178"/>
      <c r="O124" s="178"/>
      <c r="P124" s="179">
        <f>SUM(P125:P138)</f>
        <v>0</v>
      </c>
      <c r="Q124" s="178"/>
      <c r="R124" s="179">
        <f>SUM(R125:R138)</f>
        <v>74.299999999999997</v>
      </c>
      <c r="S124" s="178"/>
      <c r="T124" s="180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82</v>
      </c>
      <c r="AY124" s="173" t="s">
        <v>317</v>
      </c>
      <c r="BK124" s="182">
        <f>SUM(BK125:BK138)</f>
        <v>0</v>
      </c>
    </row>
    <row r="125" s="2" customFormat="1" ht="24.15" customHeight="1">
      <c r="A125" s="34"/>
      <c r="B125" s="185"/>
      <c r="C125" s="186" t="s">
        <v>82</v>
      </c>
      <c r="D125" s="186" t="s">
        <v>319</v>
      </c>
      <c r="E125" s="187" t="s">
        <v>2641</v>
      </c>
      <c r="F125" s="188" t="s">
        <v>2642</v>
      </c>
      <c r="G125" s="189" t="s">
        <v>322</v>
      </c>
      <c r="H125" s="190">
        <v>188.862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259</v>
      </c>
      <c r="AT125" s="198" t="s">
        <v>319</v>
      </c>
      <c r="AU125" s="198" t="s">
        <v>87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259</v>
      </c>
      <c r="BM125" s="198" t="s">
        <v>7201</v>
      </c>
    </row>
    <row r="126" s="2" customFormat="1" ht="24.15" customHeight="1">
      <c r="A126" s="34"/>
      <c r="B126" s="185"/>
      <c r="C126" s="186" t="s">
        <v>87</v>
      </c>
      <c r="D126" s="186" t="s">
        <v>319</v>
      </c>
      <c r="E126" s="187" t="s">
        <v>2644</v>
      </c>
      <c r="F126" s="188" t="s">
        <v>2645</v>
      </c>
      <c r="G126" s="189" t="s">
        <v>322</v>
      </c>
      <c r="H126" s="190">
        <v>94.430999999999997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7202</v>
      </c>
    </row>
    <row r="127" s="2" customFormat="1" ht="21.75" customHeight="1">
      <c r="A127" s="34"/>
      <c r="B127" s="185"/>
      <c r="C127" s="186" t="s">
        <v>92</v>
      </c>
      <c r="D127" s="186" t="s">
        <v>319</v>
      </c>
      <c r="E127" s="187" t="s">
        <v>7137</v>
      </c>
      <c r="F127" s="188" t="s">
        <v>7138</v>
      </c>
      <c r="G127" s="189" t="s">
        <v>322</v>
      </c>
      <c r="H127" s="190">
        <v>355.94600000000003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7203</v>
      </c>
    </row>
    <row r="128" s="2" customFormat="1" ht="37.8" customHeight="1">
      <c r="A128" s="34"/>
      <c r="B128" s="185"/>
      <c r="C128" s="186" t="s">
        <v>259</v>
      </c>
      <c r="D128" s="186" t="s">
        <v>319</v>
      </c>
      <c r="E128" s="187" t="s">
        <v>2755</v>
      </c>
      <c r="F128" s="188" t="s">
        <v>2756</v>
      </c>
      <c r="G128" s="189" t="s">
        <v>322</v>
      </c>
      <c r="H128" s="190">
        <v>177.97300000000001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7204</v>
      </c>
    </row>
    <row r="129" s="2" customFormat="1" ht="24.15" customHeight="1">
      <c r="A129" s="34"/>
      <c r="B129" s="185"/>
      <c r="C129" s="186" t="s">
        <v>262</v>
      </c>
      <c r="D129" s="186" t="s">
        <v>319</v>
      </c>
      <c r="E129" s="187" t="s">
        <v>4080</v>
      </c>
      <c r="F129" s="188" t="s">
        <v>4081</v>
      </c>
      <c r="G129" s="189" t="s">
        <v>322</v>
      </c>
      <c r="H129" s="190">
        <v>544.80799999999999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7205</v>
      </c>
    </row>
    <row r="130" s="2" customFormat="1" ht="37.8" customHeight="1">
      <c r="A130" s="34"/>
      <c r="B130" s="185"/>
      <c r="C130" s="186" t="s">
        <v>265</v>
      </c>
      <c r="D130" s="186" t="s">
        <v>319</v>
      </c>
      <c r="E130" s="187" t="s">
        <v>7143</v>
      </c>
      <c r="F130" s="188" t="s">
        <v>7144</v>
      </c>
      <c r="G130" s="189" t="s">
        <v>322</v>
      </c>
      <c r="H130" s="190">
        <v>161.828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7206</v>
      </c>
    </row>
    <row r="131" s="2" customFormat="1" ht="44.25" customHeight="1">
      <c r="A131" s="34"/>
      <c r="B131" s="185"/>
      <c r="C131" s="186" t="s">
        <v>268</v>
      </c>
      <c r="D131" s="186" t="s">
        <v>319</v>
      </c>
      <c r="E131" s="187" t="s">
        <v>7146</v>
      </c>
      <c r="F131" s="188" t="s">
        <v>7147</v>
      </c>
      <c r="G131" s="189" t="s">
        <v>322</v>
      </c>
      <c r="H131" s="190">
        <v>161.828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7207</v>
      </c>
    </row>
    <row r="132" s="2" customFormat="1" ht="21.75" customHeight="1">
      <c r="A132" s="34"/>
      <c r="B132" s="185"/>
      <c r="C132" s="186" t="s">
        <v>271</v>
      </c>
      <c r="D132" s="186" t="s">
        <v>319</v>
      </c>
      <c r="E132" s="187" t="s">
        <v>4085</v>
      </c>
      <c r="F132" s="188" t="s">
        <v>4086</v>
      </c>
      <c r="G132" s="189" t="s">
        <v>322</v>
      </c>
      <c r="H132" s="190">
        <v>161.828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7208</v>
      </c>
    </row>
    <row r="133" s="2" customFormat="1" ht="24.15" customHeight="1">
      <c r="A133" s="34"/>
      <c r="B133" s="185"/>
      <c r="C133" s="186" t="s">
        <v>274</v>
      </c>
      <c r="D133" s="186" t="s">
        <v>319</v>
      </c>
      <c r="E133" s="187" t="s">
        <v>4196</v>
      </c>
      <c r="F133" s="188" t="s">
        <v>4197</v>
      </c>
      <c r="G133" s="189" t="s">
        <v>322</v>
      </c>
      <c r="H133" s="190">
        <v>161.828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7209</v>
      </c>
    </row>
    <row r="134" s="2" customFormat="1" ht="21.75" customHeight="1">
      <c r="A134" s="34"/>
      <c r="B134" s="185"/>
      <c r="C134" s="186" t="s">
        <v>277</v>
      </c>
      <c r="D134" s="186" t="s">
        <v>319</v>
      </c>
      <c r="E134" s="187" t="s">
        <v>7151</v>
      </c>
      <c r="F134" s="188" t="s">
        <v>7152</v>
      </c>
      <c r="G134" s="189" t="s">
        <v>322</v>
      </c>
      <c r="H134" s="190">
        <v>161.828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7210</v>
      </c>
    </row>
    <row r="135" s="2" customFormat="1" ht="24.15" customHeight="1">
      <c r="A135" s="34"/>
      <c r="B135" s="185"/>
      <c r="C135" s="186" t="s">
        <v>280</v>
      </c>
      <c r="D135" s="186" t="s">
        <v>319</v>
      </c>
      <c r="E135" s="187" t="s">
        <v>2662</v>
      </c>
      <c r="F135" s="188" t="s">
        <v>2663</v>
      </c>
      <c r="G135" s="189" t="s">
        <v>356</v>
      </c>
      <c r="H135" s="190">
        <v>242.74199999999999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7211</v>
      </c>
    </row>
    <row r="136" s="2" customFormat="1" ht="33" customHeight="1">
      <c r="A136" s="34"/>
      <c r="B136" s="185"/>
      <c r="C136" s="186" t="s">
        <v>358</v>
      </c>
      <c r="D136" s="186" t="s">
        <v>319</v>
      </c>
      <c r="E136" s="187" t="s">
        <v>2665</v>
      </c>
      <c r="F136" s="188" t="s">
        <v>2666</v>
      </c>
      <c r="G136" s="189" t="s">
        <v>322</v>
      </c>
      <c r="H136" s="190">
        <v>141.423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7212</v>
      </c>
    </row>
    <row r="137" s="2" customFormat="1" ht="24.15" customHeight="1">
      <c r="A137" s="34"/>
      <c r="B137" s="185"/>
      <c r="C137" s="186" t="s">
        <v>362</v>
      </c>
      <c r="D137" s="186" t="s">
        <v>319</v>
      </c>
      <c r="E137" s="187" t="s">
        <v>4095</v>
      </c>
      <c r="F137" s="188" t="s">
        <v>4096</v>
      </c>
      <c r="G137" s="189" t="s">
        <v>322</v>
      </c>
      <c r="H137" s="190">
        <v>98.873999999999995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7213</v>
      </c>
    </row>
    <row r="138" s="2" customFormat="1" ht="16.5" customHeight="1">
      <c r="A138" s="34"/>
      <c r="B138" s="185"/>
      <c r="C138" s="200" t="s">
        <v>364</v>
      </c>
      <c r="D138" s="200" t="s">
        <v>353</v>
      </c>
      <c r="E138" s="201" t="s">
        <v>4098</v>
      </c>
      <c r="F138" s="202" t="s">
        <v>4099</v>
      </c>
      <c r="G138" s="203" t="s">
        <v>356</v>
      </c>
      <c r="H138" s="204">
        <v>74.299999999999997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1</v>
      </c>
      <c r="R138" s="196">
        <f>Q138*H138</f>
        <v>74.299999999999997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7214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271</v>
      </c>
      <c r="F139" s="183" t="s">
        <v>2321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SUM(P140:P153)</f>
        <v>0</v>
      </c>
      <c r="Q139" s="178"/>
      <c r="R139" s="179">
        <f>SUM(R140:R153)</f>
        <v>25.464098643</v>
      </c>
      <c r="S139" s="178"/>
      <c r="T139" s="180">
        <f>SUM(T140:T153)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317</v>
      </c>
      <c r="BK139" s="182">
        <f>SUM(BK140:BK153)</f>
        <v>0</v>
      </c>
    </row>
    <row r="140" s="2" customFormat="1" ht="24.15" customHeight="1">
      <c r="A140" s="34"/>
      <c r="B140" s="185"/>
      <c r="C140" s="186" t="s">
        <v>368</v>
      </c>
      <c r="D140" s="186" t="s">
        <v>319</v>
      </c>
      <c r="E140" s="187" t="s">
        <v>2420</v>
      </c>
      <c r="F140" s="188" t="s">
        <v>2421</v>
      </c>
      <c r="G140" s="189" t="s">
        <v>452</v>
      </c>
      <c r="H140" s="190">
        <v>11.529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372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372</v>
      </c>
      <c r="BM140" s="198" t="s">
        <v>7215</v>
      </c>
    </row>
    <row r="141" s="2" customFormat="1" ht="24.15" customHeight="1">
      <c r="A141" s="34"/>
      <c r="B141" s="185"/>
      <c r="C141" s="186" t="s">
        <v>372</v>
      </c>
      <c r="D141" s="186" t="s">
        <v>319</v>
      </c>
      <c r="E141" s="187" t="s">
        <v>4108</v>
      </c>
      <c r="F141" s="188" t="s">
        <v>4109</v>
      </c>
      <c r="G141" s="189" t="s">
        <v>452</v>
      </c>
      <c r="H141" s="190">
        <v>334.52999999999997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372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372</v>
      </c>
      <c r="BM141" s="198" t="s">
        <v>7216</v>
      </c>
    </row>
    <row r="142" s="2" customFormat="1" ht="24.15" customHeight="1">
      <c r="A142" s="34"/>
      <c r="B142" s="185"/>
      <c r="C142" s="186" t="s">
        <v>377</v>
      </c>
      <c r="D142" s="186" t="s">
        <v>319</v>
      </c>
      <c r="E142" s="187" t="s">
        <v>4111</v>
      </c>
      <c r="F142" s="188" t="s">
        <v>2336</v>
      </c>
      <c r="G142" s="189" t="s">
        <v>452</v>
      </c>
      <c r="H142" s="190">
        <v>11.529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7.9999999999999996E-06</v>
      </c>
      <c r="R142" s="196">
        <f>Q142*H142</f>
        <v>9.2231999999999994E-05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7217</v>
      </c>
    </row>
    <row r="143" s="2" customFormat="1" ht="33" customHeight="1">
      <c r="A143" s="34"/>
      <c r="B143" s="185"/>
      <c r="C143" s="200" t="s">
        <v>383</v>
      </c>
      <c r="D143" s="200" t="s">
        <v>353</v>
      </c>
      <c r="E143" s="201" t="s">
        <v>7218</v>
      </c>
      <c r="F143" s="202" t="s">
        <v>7219</v>
      </c>
      <c r="G143" s="203" t="s">
        <v>433</v>
      </c>
      <c r="H143" s="204">
        <v>11.529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0.0068599999999999998</v>
      </c>
      <c r="R143" s="196">
        <f>Q143*H143</f>
        <v>0.079088939999999996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7220</v>
      </c>
    </row>
    <row r="144" s="2" customFormat="1" ht="24.15" customHeight="1">
      <c r="A144" s="34"/>
      <c r="B144" s="185"/>
      <c r="C144" s="186" t="s">
        <v>385</v>
      </c>
      <c r="D144" s="186" t="s">
        <v>319</v>
      </c>
      <c r="E144" s="187" t="s">
        <v>4116</v>
      </c>
      <c r="F144" s="188" t="s">
        <v>4117</v>
      </c>
      <c r="G144" s="189" t="s">
        <v>452</v>
      </c>
      <c r="H144" s="190">
        <v>334.52999999999997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1.4E-05</v>
      </c>
      <c r="R144" s="196">
        <f>Q144*H144</f>
        <v>0.0046834199999999998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7221</v>
      </c>
    </row>
    <row r="145" s="2" customFormat="1" ht="33" customHeight="1">
      <c r="A145" s="34"/>
      <c r="B145" s="185"/>
      <c r="C145" s="200" t="s">
        <v>7</v>
      </c>
      <c r="D145" s="200" t="s">
        <v>353</v>
      </c>
      <c r="E145" s="201" t="s">
        <v>4119</v>
      </c>
      <c r="F145" s="202" t="s">
        <v>7222</v>
      </c>
      <c r="G145" s="203" t="s">
        <v>433</v>
      </c>
      <c r="H145" s="204">
        <v>63.719999999999999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0.021090000000000001</v>
      </c>
      <c r="R145" s="196">
        <f>Q145*H145</f>
        <v>1.3438548000000001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7223</v>
      </c>
    </row>
    <row r="146" s="2" customFormat="1" ht="16.5" customHeight="1">
      <c r="A146" s="34"/>
      <c r="B146" s="185"/>
      <c r="C146" s="186" t="s">
        <v>388</v>
      </c>
      <c r="D146" s="186" t="s">
        <v>319</v>
      </c>
      <c r="E146" s="187" t="s">
        <v>7224</v>
      </c>
      <c r="F146" s="188" t="s">
        <v>7225</v>
      </c>
      <c r="G146" s="189" t="s">
        <v>433</v>
      </c>
      <c r="H146" s="190">
        <v>4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6.9999999999999994E-05</v>
      </c>
      <c r="R146" s="196">
        <f>Q146*H146</f>
        <v>0.00027999999999999998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7226</v>
      </c>
    </row>
    <row r="147" s="2" customFormat="1" ht="24.15" customHeight="1">
      <c r="A147" s="34"/>
      <c r="B147" s="185"/>
      <c r="C147" s="200" t="s">
        <v>392</v>
      </c>
      <c r="D147" s="200" t="s">
        <v>353</v>
      </c>
      <c r="E147" s="201" t="s">
        <v>7227</v>
      </c>
      <c r="F147" s="202" t="s">
        <v>7228</v>
      </c>
      <c r="G147" s="203" t="s">
        <v>433</v>
      </c>
      <c r="H147" s="204">
        <v>4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0.00125</v>
      </c>
      <c r="R147" s="196">
        <f>Q147*H147</f>
        <v>0.0050000000000000001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7229</v>
      </c>
    </row>
    <row r="148" s="2" customFormat="1" ht="16.5" customHeight="1">
      <c r="A148" s="34"/>
      <c r="B148" s="185"/>
      <c r="C148" s="186" t="s">
        <v>396</v>
      </c>
      <c r="D148" s="186" t="s">
        <v>319</v>
      </c>
      <c r="E148" s="187" t="s">
        <v>7230</v>
      </c>
      <c r="F148" s="188" t="s">
        <v>7231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7232</v>
      </c>
    </row>
    <row r="149" s="2" customFormat="1" ht="16.5" customHeight="1">
      <c r="A149" s="34"/>
      <c r="B149" s="185"/>
      <c r="C149" s="200" t="s">
        <v>398</v>
      </c>
      <c r="D149" s="200" t="s">
        <v>353</v>
      </c>
      <c r="E149" s="201" t="s">
        <v>7233</v>
      </c>
      <c r="F149" s="202" t="s">
        <v>7234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24</v>
      </c>
      <c r="R149" s="196">
        <f>Q149*H149</f>
        <v>24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529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372</v>
      </c>
      <c r="BM149" s="198" t="s">
        <v>7235</v>
      </c>
    </row>
    <row r="150" s="2" customFormat="1" ht="16.5" customHeight="1">
      <c r="A150" s="34"/>
      <c r="B150" s="185"/>
      <c r="C150" s="186" t="s">
        <v>402</v>
      </c>
      <c r="D150" s="186" t="s">
        <v>319</v>
      </c>
      <c r="E150" s="187" t="s">
        <v>4142</v>
      </c>
      <c r="F150" s="188" t="s">
        <v>4143</v>
      </c>
      <c r="G150" s="189" t="s">
        <v>433</v>
      </c>
      <c r="H150" s="190">
        <v>10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3.0000000000000001E-05</v>
      </c>
      <c r="R150" s="196">
        <f>Q150*H150</f>
        <v>0.00030000000000000003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7236</v>
      </c>
    </row>
    <row r="151" s="2" customFormat="1" ht="16.5" customHeight="1">
      <c r="A151" s="34"/>
      <c r="B151" s="185"/>
      <c r="C151" s="200" t="s">
        <v>408</v>
      </c>
      <c r="D151" s="200" t="s">
        <v>353</v>
      </c>
      <c r="E151" s="201" t="s">
        <v>4145</v>
      </c>
      <c r="F151" s="202" t="s">
        <v>4146</v>
      </c>
      <c r="G151" s="203" t="s">
        <v>433</v>
      </c>
      <c r="H151" s="204">
        <v>10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7237</v>
      </c>
    </row>
    <row r="152" s="2" customFormat="1">
      <c r="A152" s="34"/>
      <c r="B152" s="35"/>
      <c r="C152" s="34"/>
      <c r="D152" s="216" t="s">
        <v>484</v>
      </c>
      <c r="E152" s="34"/>
      <c r="F152" s="217" t="s">
        <v>4148</v>
      </c>
      <c r="G152" s="34"/>
      <c r="H152" s="34"/>
      <c r="I152" s="218"/>
      <c r="J152" s="34"/>
      <c r="K152" s="34"/>
      <c r="L152" s="35"/>
      <c r="M152" s="219"/>
      <c r="N152" s="220"/>
      <c r="O152" s="78"/>
      <c r="P152" s="78"/>
      <c r="Q152" s="78"/>
      <c r="R152" s="78"/>
      <c r="S152" s="78"/>
      <c r="T152" s="79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484</v>
      </c>
      <c r="AU152" s="15" t="s">
        <v>87</v>
      </c>
    </row>
    <row r="153" s="2" customFormat="1" ht="16.5" customHeight="1">
      <c r="A153" s="34"/>
      <c r="B153" s="185"/>
      <c r="C153" s="186" t="s">
        <v>410</v>
      </c>
      <c r="D153" s="186" t="s">
        <v>319</v>
      </c>
      <c r="E153" s="187" t="s">
        <v>7194</v>
      </c>
      <c r="F153" s="188" t="s">
        <v>7195</v>
      </c>
      <c r="G153" s="189" t="s">
        <v>452</v>
      </c>
      <c r="H153" s="190">
        <v>346.05900000000003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8.8999999999999995E-05</v>
      </c>
      <c r="R153" s="196">
        <f>Q153*H153</f>
        <v>0.030799251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7238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589</v>
      </c>
      <c r="F154" s="183" t="s">
        <v>2741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P155</f>
        <v>0</v>
      </c>
      <c r="Q154" s="178"/>
      <c r="R154" s="179">
        <f>R155</f>
        <v>0</v>
      </c>
      <c r="S154" s="178"/>
      <c r="T154" s="18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317</v>
      </c>
      <c r="BK154" s="182">
        <f>BK155</f>
        <v>0</v>
      </c>
    </row>
    <row r="155" s="2" customFormat="1" ht="33" customHeight="1">
      <c r="A155" s="34"/>
      <c r="B155" s="185"/>
      <c r="C155" s="186" t="s">
        <v>412</v>
      </c>
      <c r="D155" s="186" t="s">
        <v>319</v>
      </c>
      <c r="E155" s="187" t="s">
        <v>3636</v>
      </c>
      <c r="F155" s="188" t="s">
        <v>2370</v>
      </c>
      <c r="G155" s="189" t="s">
        <v>356</v>
      </c>
      <c r="H155" s="190">
        <v>75.763999999999996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7239</v>
      </c>
    </row>
    <row r="156" s="12" customFormat="1" ht="25.92" customHeight="1">
      <c r="A156" s="12"/>
      <c r="B156" s="172"/>
      <c r="C156" s="12"/>
      <c r="D156" s="173" t="s">
        <v>74</v>
      </c>
      <c r="E156" s="174" t="s">
        <v>353</v>
      </c>
      <c r="F156" s="174" t="s">
        <v>474</v>
      </c>
      <c r="G156" s="12"/>
      <c r="H156" s="12"/>
      <c r="I156" s="175"/>
      <c r="J156" s="176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0.072672390000000003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92</v>
      </c>
      <c r="AT156" s="181" t="s">
        <v>74</v>
      </c>
      <c r="AU156" s="181" t="s">
        <v>75</v>
      </c>
      <c r="AY156" s="173" t="s">
        <v>317</v>
      </c>
      <c r="BK156" s="182">
        <f>BK157</f>
        <v>0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448</v>
      </c>
      <c r="F157" s="183" t="s">
        <v>4170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SUM(P158:P159)</f>
        <v>0</v>
      </c>
      <c r="Q157" s="178"/>
      <c r="R157" s="179">
        <f>SUM(R158:R159)</f>
        <v>0.072672390000000003</v>
      </c>
      <c r="S157" s="178"/>
      <c r="T157" s="180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92</v>
      </c>
      <c r="AT157" s="181" t="s">
        <v>74</v>
      </c>
      <c r="AU157" s="181" t="s">
        <v>82</v>
      </c>
      <c r="AY157" s="173" t="s">
        <v>317</v>
      </c>
      <c r="BK157" s="182">
        <f>SUM(BK158:BK159)</f>
        <v>0</v>
      </c>
    </row>
    <row r="158" s="2" customFormat="1" ht="24.15" customHeight="1">
      <c r="A158" s="34"/>
      <c r="B158" s="185"/>
      <c r="C158" s="186" t="s">
        <v>414</v>
      </c>
      <c r="D158" s="186" t="s">
        <v>319</v>
      </c>
      <c r="E158" s="187" t="s">
        <v>455</v>
      </c>
      <c r="F158" s="188" t="s">
        <v>456</v>
      </c>
      <c r="G158" s="189" t="s">
        <v>452</v>
      </c>
      <c r="H158" s="190">
        <v>346.05900000000003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453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453</v>
      </c>
      <c r="BM158" s="198" t="s">
        <v>7240</v>
      </c>
    </row>
    <row r="159" s="2" customFormat="1" ht="16.5" customHeight="1">
      <c r="A159" s="34"/>
      <c r="B159" s="185"/>
      <c r="C159" s="200" t="s">
        <v>416</v>
      </c>
      <c r="D159" s="200" t="s">
        <v>353</v>
      </c>
      <c r="E159" s="201" t="s">
        <v>4174</v>
      </c>
      <c r="F159" s="202" t="s">
        <v>4175</v>
      </c>
      <c r="G159" s="203" t="s">
        <v>452</v>
      </c>
      <c r="H159" s="204">
        <v>346.05900000000003</v>
      </c>
      <c r="I159" s="205"/>
      <c r="J159" s="206">
        <f>ROUND(I159*H159,2)</f>
        <v>0</v>
      </c>
      <c r="K159" s="207"/>
      <c r="L159" s="208"/>
      <c r="M159" s="221" t="s">
        <v>1</v>
      </c>
      <c r="N159" s="222" t="s">
        <v>41</v>
      </c>
      <c r="O159" s="213"/>
      <c r="P159" s="214">
        <f>O159*H159</f>
        <v>0</v>
      </c>
      <c r="Q159" s="214">
        <v>0.00021000000000000001</v>
      </c>
      <c r="R159" s="214">
        <f>Q159*H159</f>
        <v>0.072672390000000003</v>
      </c>
      <c r="S159" s="214">
        <v>0</v>
      </c>
      <c r="T159" s="21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482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453</v>
      </c>
      <c r="BM159" s="198" t="s">
        <v>7241</v>
      </c>
    </row>
    <row r="160" s="2" customFormat="1" ht="6.96" customHeight="1">
      <c r="A160" s="34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35"/>
      <c r="M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</sheetData>
  <autoFilter ref="C121:K15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659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ROUND((SUM(BE131:BE165)),  2)</f>
        <v>0</v>
      </c>
      <c r="G35" s="138"/>
      <c r="H35" s="138"/>
      <c r="I35" s="139">
        <v>0.20000000000000001</v>
      </c>
      <c r="J35" s="137">
        <f>ROUND(((SUM(BE131:BE165))*I35),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ROUND((SUM(BF131:BF165)),  2)</f>
        <v>0</v>
      </c>
      <c r="G36" s="138"/>
      <c r="H36" s="138"/>
      <c r="I36" s="139">
        <v>0.20000000000000001</v>
      </c>
      <c r="J36" s="137">
        <f>ROUND(((SUM(BF131:BF165))*I36),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ROUND((SUM(BG131:BG165)),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ROUND((SUM(BH131:BH165)),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ROUND((SUM(BI131:BI165)),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SO-1.3 - Palisáda jednoduchá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J131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533</v>
      </c>
      <c r="E99" s="155"/>
      <c r="F99" s="155"/>
      <c r="G99" s="155"/>
      <c r="H99" s="155"/>
      <c r="I99" s="155"/>
      <c r="J99" s="156">
        <f>J132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534</v>
      </c>
      <c r="E100" s="159"/>
      <c r="F100" s="159"/>
      <c r="G100" s="159"/>
      <c r="H100" s="159"/>
      <c r="I100" s="159"/>
      <c r="J100" s="160">
        <f>J133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536</v>
      </c>
      <c r="E101" s="159"/>
      <c r="F101" s="159"/>
      <c r="G101" s="159"/>
      <c r="H101" s="159"/>
      <c r="I101" s="159"/>
      <c r="J101" s="160">
        <f>J138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537</v>
      </c>
      <c r="E102" s="159"/>
      <c r="F102" s="159"/>
      <c r="G102" s="159"/>
      <c r="H102" s="159"/>
      <c r="I102" s="159"/>
      <c r="J102" s="160">
        <f>J144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538</v>
      </c>
      <c r="E103" s="159"/>
      <c r="F103" s="159"/>
      <c r="G103" s="159"/>
      <c r="H103" s="159"/>
      <c r="I103" s="159"/>
      <c r="J103" s="160">
        <f>J146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539</v>
      </c>
      <c r="E104" s="155"/>
      <c r="F104" s="155"/>
      <c r="G104" s="155"/>
      <c r="H104" s="155"/>
      <c r="I104" s="155"/>
      <c r="J104" s="156">
        <f>J148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540</v>
      </c>
      <c r="E105" s="159"/>
      <c r="F105" s="159"/>
      <c r="G105" s="159"/>
      <c r="H105" s="159"/>
      <c r="I105" s="159"/>
      <c r="J105" s="160">
        <f>J149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541</v>
      </c>
      <c r="E106" s="155"/>
      <c r="F106" s="155"/>
      <c r="G106" s="155"/>
      <c r="H106" s="155"/>
      <c r="I106" s="155"/>
      <c r="J106" s="156">
        <f>J151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542</v>
      </c>
      <c r="E107" s="159"/>
      <c r="F107" s="159"/>
      <c r="G107" s="159"/>
      <c r="H107" s="159"/>
      <c r="I107" s="159"/>
      <c r="J107" s="160">
        <f>J152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543</v>
      </c>
      <c r="E108" s="159"/>
      <c r="F108" s="159"/>
      <c r="G108" s="159"/>
      <c r="H108" s="159"/>
      <c r="I108" s="159"/>
      <c r="J108" s="160">
        <f>J155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545</v>
      </c>
      <c r="E109" s="159"/>
      <c r="F109" s="159"/>
      <c r="G109" s="159"/>
      <c r="H109" s="159"/>
      <c r="I109" s="159"/>
      <c r="J109" s="160">
        <f>J164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303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1" t="str">
        <f>E7</f>
        <v>Archeoskanzen Bojná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287</v>
      </c>
      <c r="L120" s="18"/>
    </row>
    <row r="121" s="2" customFormat="1" ht="16.5" customHeight="1">
      <c r="A121" s="34"/>
      <c r="B121" s="35"/>
      <c r="C121" s="34"/>
      <c r="D121" s="34"/>
      <c r="E121" s="131" t="s">
        <v>288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289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E11</f>
        <v>SO-1.3 - Palisáda jednoduchá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F14</f>
        <v>okrajová časť obce Bojná</v>
      </c>
      <c r="G125" s="34"/>
      <c r="H125" s="34"/>
      <c r="I125" s="28" t="s">
        <v>21</v>
      </c>
      <c r="J125" s="70" t="str">
        <f>IF(J14="","",J14)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E17</f>
        <v>Obec Bojná, 201 Bojná, 956 01 Bojná</v>
      </c>
      <c r="G127" s="34"/>
      <c r="H127" s="34"/>
      <c r="I127" s="28" t="s">
        <v>29</v>
      </c>
      <c r="J127" s="32" t="str">
        <f>E23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IF(E20="","",E20)</f>
        <v>Vyplň údaj</v>
      </c>
      <c r="G128" s="34"/>
      <c r="H128" s="34"/>
      <c r="I128" s="28" t="s">
        <v>32</v>
      </c>
      <c r="J128" s="32" t="str">
        <f>E26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P132+P148+P151</f>
        <v>0</v>
      </c>
      <c r="Q131" s="91"/>
      <c r="R131" s="169">
        <f>R132+R148+R151</f>
        <v>29346.875419999997</v>
      </c>
      <c r="S131" s="91"/>
      <c r="T131" s="170">
        <f>T132+T148+T151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BK132+BK148+BK151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546</v>
      </c>
      <c r="F132" s="174" t="s">
        <v>547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P133+P138+P144+P146</f>
        <v>0</v>
      </c>
      <c r="Q132" s="178"/>
      <c r="R132" s="179">
        <f>R133+R138+R144+R146</f>
        <v>24104.111869999997</v>
      </c>
      <c r="S132" s="178"/>
      <c r="T132" s="180">
        <f>T133+T138+T144+T146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BK133+BK138+BK144+BK146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82</v>
      </c>
      <c r="F133" s="183" t="s">
        <v>548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SUM(P134:P137)</f>
        <v>0</v>
      </c>
      <c r="Q133" s="178"/>
      <c r="R133" s="179">
        <f>SUM(R134:R137)</f>
        <v>0</v>
      </c>
      <c r="S133" s="178"/>
      <c r="T133" s="180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SUM(BK134:BK137)</f>
        <v>0</v>
      </c>
    </row>
    <row r="134" s="2" customFormat="1" ht="24.15" customHeight="1">
      <c r="A134" s="34"/>
      <c r="B134" s="185"/>
      <c r="C134" s="186" t="s">
        <v>82</v>
      </c>
      <c r="D134" s="186" t="s">
        <v>319</v>
      </c>
      <c r="E134" s="187" t="s">
        <v>552</v>
      </c>
      <c r="F134" s="188" t="s">
        <v>553</v>
      </c>
      <c r="G134" s="189" t="s">
        <v>322</v>
      </c>
      <c r="H134" s="190">
        <v>148.80000000000001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660</v>
      </c>
    </row>
    <row r="135" s="2" customFormat="1" ht="24.15" customHeight="1">
      <c r="A135" s="34"/>
      <c r="B135" s="185"/>
      <c r="C135" s="186" t="s">
        <v>87</v>
      </c>
      <c r="D135" s="186" t="s">
        <v>319</v>
      </c>
      <c r="E135" s="187" t="s">
        <v>555</v>
      </c>
      <c r="F135" s="188" t="s">
        <v>556</v>
      </c>
      <c r="G135" s="189" t="s">
        <v>322</v>
      </c>
      <c r="H135" s="190">
        <v>148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661</v>
      </c>
    </row>
    <row r="136" s="2" customFormat="1" ht="37.8" customHeight="1">
      <c r="A136" s="34"/>
      <c r="B136" s="185"/>
      <c r="C136" s="186" t="s">
        <v>92</v>
      </c>
      <c r="D136" s="186" t="s">
        <v>319</v>
      </c>
      <c r="E136" s="187" t="s">
        <v>558</v>
      </c>
      <c r="F136" s="188" t="s">
        <v>559</v>
      </c>
      <c r="G136" s="189" t="s">
        <v>322</v>
      </c>
      <c r="H136" s="190">
        <v>148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662</v>
      </c>
    </row>
    <row r="137" s="2" customFormat="1" ht="16.5" customHeight="1">
      <c r="A137" s="34"/>
      <c r="B137" s="185"/>
      <c r="C137" s="186" t="s">
        <v>259</v>
      </c>
      <c r="D137" s="186" t="s">
        <v>319</v>
      </c>
      <c r="E137" s="187" t="s">
        <v>561</v>
      </c>
      <c r="F137" s="188" t="s">
        <v>562</v>
      </c>
      <c r="G137" s="189" t="s">
        <v>322</v>
      </c>
      <c r="H137" s="190">
        <v>148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663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259</v>
      </c>
      <c r="F138" s="183" t="s">
        <v>568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SUM(P139:P143)</f>
        <v>0</v>
      </c>
      <c r="Q138" s="178"/>
      <c r="R138" s="179">
        <f>SUM(R139:R143)</f>
        <v>24074.599869999998</v>
      </c>
      <c r="S138" s="178"/>
      <c r="T138" s="180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317</v>
      </c>
      <c r="BK138" s="182">
        <f>SUM(BK139:BK143)</f>
        <v>0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569</v>
      </c>
      <c r="F139" s="188" t="s">
        <v>664</v>
      </c>
      <c r="G139" s="189" t="s">
        <v>322</v>
      </c>
      <c r="H139" s="190">
        <v>107.39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224.17699999999999</v>
      </c>
      <c r="R139" s="196">
        <f>Q139*H139</f>
        <v>24074.368029999998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665</v>
      </c>
    </row>
    <row r="140" s="2" customFormat="1" ht="16.5" customHeight="1">
      <c r="A140" s="34"/>
      <c r="B140" s="185"/>
      <c r="C140" s="186" t="s">
        <v>265</v>
      </c>
      <c r="D140" s="186" t="s">
        <v>319</v>
      </c>
      <c r="E140" s="187" t="s">
        <v>572</v>
      </c>
      <c r="F140" s="188" t="s">
        <v>573</v>
      </c>
      <c r="G140" s="189" t="s">
        <v>375</v>
      </c>
      <c r="H140" s="190">
        <v>18.399999999999999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0.0040000000000000001</v>
      </c>
      <c r="R140" s="196">
        <f>Q140*H140</f>
        <v>0.073599999999999999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666</v>
      </c>
    </row>
    <row r="141" s="2" customFormat="1" ht="24.15" customHeight="1">
      <c r="A141" s="34"/>
      <c r="B141" s="185"/>
      <c r="C141" s="186" t="s">
        <v>268</v>
      </c>
      <c r="D141" s="186" t="s">
        <v>319</v>
      </c>
      <c r="E141" s="187" t="s">
        <v>575</v>
      </c>
      <c r="F141" s="188" t="s">
        <v>576</v>
      </c>
      <c r="G141" s="189" t="s">
        <v>375</v>
      </c>
      <c r="H141" s="190">
        <v>18.399999999999999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0.0040000000000000001</v>
      </c>
      <c r="R141" s="196">
        <f>Q141*H141</f>
        <v>0.073599999999999999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667</v>
      </c>
    </row>
    <row r="142" s="2" customFormat="1" ht="21.75" customHeight="1">
      <c r="A142" s="34"/>
      <c r="B142" s="185"/>
      <c r="C142" s="186" t="s">
        <v>271</v>
      </c>
      <c r="D142" s="186" t="s">
        <v>319</v>
      </c>
      <c r="E142" s="187" t="s">
        <v>578</v>
      </c>
      <c r="F142" s="188" t="s">
        <v>579</v>
      </c>
      <c r="G142" s="189" t="s">
        <v>375</v>
      </c>
      <c r="H142" s="190">
        <v>86.799999999999997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668</v>
      </c>
    </row>
    <row r="143" s="2" customFormat="1" ht="16.5" customHeight="1">
      <c r="A143" s="34"/>
      <c r="B143" s="185"/>
      <c r="C143" s="200" t="s">
        <v>274</v>
      </c>
      <c r="D143" s="200" t="s">
        <v>353</v>
      </c>
      <c r="E143" s="201" t="s">
        <v>581</v>
      </c>
      <c r="F143" s="202" t="s">
        <v>582</v>
      </c>
      <c r="G143" s="203" t="s">
        <v>583</v>
      </c>
      <c r="H143" s="204">
        <v>21.16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0.0040000000000000001</v>
      </c>
      <c r="R143" s="196">
        <f>Q143*H143</f>
        <v>0.084640000000000007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669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274</v>
      </c>
      <c r="F144" s="183" t="s">
        <v>585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P145</f>
        <v>0</v>
      </c>
      <c r="Q144" s="178"/>
      <c r="R144" s="179">
        <f>R145</f>
        <v>29.512</v>
      </c>
      <c r="S144" s="178"/>
      <c r="T144" s="18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317</v>
      </c>
      <c r="BK144" s="182">
        <f>BK145</f>
        <v>0</v>
      </c>
    </row>
    <row r="145" s="2" customFormat="1" ht="24.15" customHeight="1">
      <c r="A145" s="34"/>
      <c r="B145" s="185"/>
      <c r="C145" s="186" t="s">
        <v>277</v>
      </c>
      <c r="D145" s="186" t="s">
        <v>319</v>
      </c>
      <c r="E145" s="187" t="s">
        <v>586</v>
      </c>
      <c r="F145" s="188" t="s">
        <v>587</v>
      </c>
      <c r="G145" s="189" t="s">
        <v>375</v>
      </c>
      <c r="H145" s="190">
        <v>124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0.23799999999999999</v>
      </c>
      <c r="R145" s="196">
        <f>Q145*H145</f>
        <v>29.512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670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589</v>
      </c>
      <c r="F146" s="183" t="s">
        <v>590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317</v>
      </c>
      <c r="BK146" s="182">
        <f>BK147</f>
        <v>0</v>
      </c>
    </row>
    <row r="147" s="2" customFormat="1" ht="24.15" customHeight="1">
      <c r="A147" s="34"/>
      <c r="B147" s="185"/>
      <c r="C147" s="186" t="s">
        <v>280</v>
      </c>
      <c r="D147" s="186" t="s">
        <v>319</v>
      </c>
      <c r="E147" s="187" t="s">
        <v>591</v>
      </c>
      <c r="F147" s="188" t="s">
        <v>592</v>
      </c>
      <c r="G147" s="189" t="s">
        <v>356</v>
      </c>
      <c r="H147" s="190">
        <v>224.43000000000001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671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594</v>
      </c>
      <c r="F148" s="174" t="s">
        <v>595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75</v>
      </c>
      <c r="AY148" s="173" t="s">
        <v>317</v>
      </c>
      <c r="BK148" s="182">
        <f>BK149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75</v>
      </c>
      <c r="F149" s="183" t="s">
        <v>596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P150</f>
        <v>0</v>
      </c>
      <c r="Q149" s="178"/>
      <c r="R149" s="179">
        <f>R150</f>
        <v>0</v>
      </c>
      <c r="S149" s="178"/>
      <c r="T149" s="18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BK150</f>
        <v>0</v>
      </c>
    </row>
    <row r="150" s="2" customFormat="1" ht="24.15" customHeight="1">
      <c r="A150" s="34"/>
      <c r="B150" s="185"/>
      <c r="C150" s="186" t="s">
        <v>358</v>
      </c>
      <c r="D150" s="186" t="s">
        <v>319</v>
      </c>
      <c r="E150" s="187" t="s">
        <v>597</v>
      </c>
      <c r="F150" s="188" t="s">
        <v>598</v>
      </c>
      <c r="G150" s="189" t="s">
        <v>599</v>
      </c>
      <c r="H150" s="190">
        <v>55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672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601</v>
      </c>
      <c r="F151" s="174" t="s">
        <v>602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P152+P155+P164</f>
        <v>0</v>
      </c>
      <c r="Q151" s="178"/>
      <c r="R151" s="179">
        <f>R152+R155+R164</f>
        <v>5242.7635500000006</v>
      </c>
      <c r="S151" s="178"/>
      <c r="T151" s="180">
        <f>T152+T155+T164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75</v>
      </c>
      <c r="AY151" s="173" t="s">
        <v>317</v>
      </c>
      <c r="BK151" s="182">
        <f>BK152+BK155+BK164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603</v>
      </c>
      <c r="F152" s="183" t="s">
        <v>604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SUM(P153:P154)</f>
        <v>0</v>
      </c>
      <c r="Q152" s="178"/>
      <c r="R152" s="179">
        <f>SUM(R153:R154)</f>
        <v>0</v>
      </c>
      <c r="S152" s="178"/>
      <c r="T152" s="180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82</v>
      </c>
      <c r="AY152" s="173" t="s">
        <v>317</v>
      </c>
      <c r="BK152" s="182">
        <f>SUM(BK153:BK154)</f>
        <v>0</v>
      </c>
    </row>
    <row r="153" s="2" customFormat="1" ht="24.15" customHeight="1">
      <c r="A153" s="34"/>
      <c r="B153" s="185"/>
      <c r="C153" s="186" t="s">
        <v>362</v>
      </c>
      <c r="D153" s="186" t="s">
        <v>319</v>
      </c>
      <c r="E153" s="187" t="s">
        <v>605</v>
      </c>
      <c r="F153" s="188" t="s">
        <v>606</v>
      </c>
      <c r="G153" s="189" t="s">
        <v>375</v>
      </c>
      <c r="H153" s="190">
        <v>18.399999999999999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372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372</v>
      </c>
      <c r="BM153" s="198" t="s">
        <v>673</v>
      </c>
    </row>
    <row r="154" s="2" customFormat="1" ht="16.5" customHeight="1">
      <c r="A154" s="34"/>
      <c r="B154" s="185"/>
      <c r="C154" s="200" t="s">
        <v>364</v>
      </c>
      <c r="D154" s="200" t="s">
        <v>353</v>
      </c>
      <c r="E154" s="201" t="s">
        <v>614</v>
      </c>
      <c r="F154" s="202" t="s">
        <v>615</v>
      </c>
      <c r="G154" s="203" t="s">
        <v>583</v>
      </c>
      <c r="H154" s="204">
        <v>21.16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529</v>
      </c>
      <c r="AT154" s="198" t="s">
        <v>353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674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617</v>
      </c>
      <c r="F155" s="183" t="s">
        <v>618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SUM(P156:P163)</f>
        <v>0</v>
      </c>
      <c r="Q155" s="178"/>
      <c r="R155" s="179">
        <f>SUM(R156:R163)</f>
        <v>5045.7931500000004</v>
      </c>
      <c r="S155" s="178"/>
      <c r="T155" s="180">
        <f>SUM(T156:T163)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82</v>
      </c>
      <c r="AY155" s="173" t="s">
        <v>317</v>
      </c>
      <c r="BK155" s="182">
        <f>SUM(BK156:BK163)</f>
        <v>0</v>
      </c>
    </row>
    <row r="156" s="2" customFormat="1" ht="16.5" customHeight="1">
      <c r="A156" s="34"/>
      <c r="B156" s="185"/>
      <c r="C156" s="186" t="s">
        <v>368</v>
      </c>
      <c r="D156" s="186" t="s">
        <v>319</v>
      </c>
      <c r="E156" s="187" t="s">
        <v>619</v>
      </c>
      <c r="F156" s="188" t="s">
        <v>620</v>
      </c>
      <c r="G156" s="189" t="s">
        <v>433</v>
      </c>
      <c r="H156" s="190">
        <v>620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372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675</v>
      </c>
    </row>
    <row r="157" s="2" customFormat="1" ht="24.15" customHeight="1">
      <c r="A157" s="34"/>
      <c r="B157" s="185"/>
      <c r="C157" s="200" t="s">
        <v>372</v>
      </c>
      <c r="D157" s="200" t="s">
        <v>353</v>
      </c>
      <c r="E157" s="201" t="s">
        <v>622</v>
      </c>
      <c r="F157" s="202" t="s">
        <v>623</v>
      </c>
      <c r="G157" s="203" t="s">
        <v>624</v>
      </c>
      <c r="H157" s="204">
        <v>62.337000000000003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48</v>
      </c>
      <c r="R157" s="196">
        <f>Q157*H157</f>
        <v>2992.1760000000004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529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676</v>
      </c>
    </row>
    <row r="158" s="2" customFormat="1" ht="33" customHeight="1">
      <c r="A158" s="34"/>
      <c r="B158" s="185"/>
      <c r="C158" s="200" t="s">
        <v>377</v>
      </c>
      <c r="D158" s="200" t="s">
        <v>353</v>
      </c>
      <c r="E158" s="201" t="s">
        <v>626</v>
      </c>
      <c r="F158" s="202" t="s">
        <v>627</v>
      </c>
      <c r="G158" s="203" t="s">
        <v>624</v>
      </c>
      <c r="H158" s="204">
        <v>3.246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1.7849999999999999</v>
      </c>
      <c r="R158" s="196">
        <f>Q158*H158</f>
        <v>5.7941099999999999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677</v>
      </c>
    </row>
    <row r="159" s="2" customFormat="1" ht="24.15" customHeight="1">
      <c r="A159" s="34"/>
      <c r="B159" s="185"/>
      <c r="C159" s="200" t="s">
        <v>383</v>
      </c>
      <c r="D159" s="200" t="s">
        <v>353</v>
      </c>
      <c r="E159" s="201" t="s">
        <v>629</v>
      </c>
      <c r="F159" s="202" t="s">
        <v>630</v>
      </c>
      <c r="G159" s="203" t="s">
        <v>452</v>
      </c>
      <c r="H159" s="204">
        <v>988.08000000000004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0.98799999999999999</v>
      </c>
      <c r="R159" s="196">
        <f>Q159*H159</f>
        <v>976.22304000000008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529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678</v>
      </c>
    </row>
    <row r="160" s="2" customFormat="1" ht="24.15" customHeight="1">
      <c r="A160" s="34"/>
      <c r="B160" s="185"/>
      <c r="C160" s="186" t="s">
        <v>385</v>
      </c>
      <c r="D160" s="186" t="s">
        <v>319</v>
      </c>
      <c r="E160" s="187" t="s">
        <v>632</v>
      </c>
      <c r="F160" s="188" t="s">
        <v>633</v>
      </c>
      <c r="G160" s="189" t="s">
        <v>452</v>
      </c>
      <c r="H160" s="190">
        <v>98.400000000000006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0.021000000000000001</v>
      </c>
      <c r="R160" s="196">
        <f>Q160*H160</f>
        <v>2.0664000000000002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372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679</v>
      </c>
    </row>
    <row r="161" s="2" customFormat="1" ht="24.15" customHeight="1">
      <c r="A161" s="34"/>
      <c r="B161" s="185"/>
      <c r="C161" s="186" t="s">
        <v>7</v>
      </c>
      <c r="D161" s="186" t="s">
        <v>319</v>
      </c>
      <c r="E161" s="187" t="s">
        <v>635</v>
      </c>
      <c r="F161" s="188" t="s">
        <v>636</v>
      </c>
      <c r="G161" s="189" t="s">
        <v>452</v>
      </c>
      <c r="H161" s="190">
        <v>2256.4000000000001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0.47399999999999998</v>
      </c>
      <c r="R161" s="196">
        <f>Q161*H161</f>
        <v>1069.5336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680</v>
      </c>
    </row>
    <row r="162" s="2" customFormat="1" ht="16.5" customHeight="1">
      <c r="A162" s="34"/>
      <c r="B162" s="185"/>
      <c r="C162" s="186" t="s">
        <v>388</v>
      </c>
      <c r="D162" s="186" t="s">
        <v>319</v>
      </c>
      <c r="E162" s="187" t="s">
        <v>638</v>
      </c>
      <c r="F162" s="188" t="s">
        <v>639</v>
      </c>
      <c r="G162" s="189" t="s">
        <v>452</v>
      </c>
      <c r="H162" s="190">
        <v>859.20000000000005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372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681</v>
      </c>
    </row>
    <row r="163" s="2" customFormat="1" ht="24.15" customHeight="1">
      <c r="A163" s="34"/>
      <c r="B163" s="185"/>
      <c r="C163" s="186" t="s">
        <v>392</v>
      </c>
      <c r="D163" s="186" t="s">
        <v>319</v>
      </c>
      <c r="E163" s="187" t="s">
        <v>641</v>
      </c>
      <c r="F163" s="188" t="s">
        <v>682</v>
      </c>
      <c r="G163" s="189" t="s">
        <v>356</v>
      </c>
      <c r="H163" s="190">
        <v>188.10900000000001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683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654</v>
      </c>
      <c r="F164" s="183" t="s">
        <v>655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P165</f>
        <v>0</v>
      </c>
      <c r="Q164" s="178"/>
      <c r="R164" s="179">
        <f>R165</f>
        <v>196.97040000000001</v>
      </c>
      <c r="S164" s="178"/>
      <c r="T164" s="180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87</v>
      </c>
      <c r="AT164" s="181" t="s">
        <v>74</v>
      </c>
      <c r="AU164" s="181" t="s">
        <v>82</v>
      </c>
      <c r="AY164" s="173" t="s">
        <v>317</v>
      </c>
      <c r="BK164" s="182">
        <f>BK165</f>
        <v>0</v>
      </c>
    </row>
    <row r="165" s="2" customFormat="1" ht="16.5" customHeight="1">
      <c r="A165" s="34"/>
      <c r="B165" s="185"/>
      <c r="C165" s="186" t="s">
        <v>396</v>
      </c>
      <c r="D165" s="186" t="s">
        <v>319</v>
      </c>
      <c r="E165" s="187" t="s">
        <v>656</v>
      </c>
      <c r="F165" s="188" t="s">
        <v>657</v>
      </c>
      <c r="G165" s="189" t="s">
        <v>375</v>
      </c>
      <c r="H165" s="190">
        <v>729.51999999999998</v>
      </c>
      <c r="I165" s="191"/>
      <c r="J165" s="192">
        <f>ROUND(I165*H165,2)</f>
        <v>0</v>
      </c>
      <c r="K165" s="193"/>
      <c r="L165" s="35"/>
      <c r="M165" s="211" t="s">
        <v>1</v>
      </c>
      <c r="N165" s="212" t="s">
        <v>41</v>
      </c>
      <c r="O165" s="213"/>
      <c r="P165" s="214">
        <f>O165*H165</f>
        <v>0</v>
      </c>
      <c r="Q165" s="214">
        <v>0.27000000000000002</v>
      </c>
      <c r="R165" s="214">
        <f>Q165*H165</f>
        <v>196.97040000000001</v>
      </c>
      <c r="S165" s="214">
        <v>0</v>
      </c>
      <c r="T165" s="21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372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684</v>
      </c>
    </row>
    <row r="166" s="2" customFormat="1" ht="6.96" customHeight="1">
      <c r="A166" s="34"/>
      <c r="B166" s="61"/>
      <c r="C166" s="62"/>
      <c r="D166" s="62"/>
      <c r="E166" s="62"/>
      <c r="F166" s="62"/>
      <c r="G166" s="62"/>
      <c r="H166" s="62"/>
      <c r="I166" s="62"/>
      <c r="J166" s="62"/>
      <c r="K166" s="62"/>
      <c r="L166" s="35"/>
      <c r="M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</sheetData>
  <autoFilter ref="C130:K16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7242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ROUND((SUM(BE119:BE158)),  2)</f>
        <v>0</v>
      </c>
      <c r="G33" s="138"/>
      <c r="H33" s="138"/>
      <c r="I33" s="139">
        <v>0.20000000000000001</v>
      </c>
      <c r="J33" s="137">
        <f>ROUND(((SUM(BE119:BE158))*I33),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ROUND((SUM(BF119:BF158)),  2)</f>
        <v>0</v>
      </c>
      <c r="G34" s="138"/>
      <c r="H34" s="138"/>
      <c r="I34" s="139">
        <v>0.20000000000000001</v>
      </c>
      <c r="J34" s="137">
        <f>ROUND(((SUM(BF119:BF158))*I34),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ROUND((SUM(BG119:BG158)),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ROUND((SUM(BH119:BH158)),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ROUND((SUM(BI119:BI158)),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SO-9.1 - Dažďová kanalizácia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298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2630</v>
      </c>
      <c r="E98" s="159"/>
      <c r="F98" s="159"/>
      <c r="G98" s="159"/>
      <c r="H98" s="159"/>
      <c r="I98" s="159"/>
      <c r="J98" s="160">
        <f>J121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2315</v>
      </c>
      <c r="E99" s="159"/>
      <c r="F99" s="159"/>
      <c r="G99" s="159"/>
      <c r="H99" s="159"/>
      <c r="I99" s="159"/>
      <c r="J99" s="160">
        <f>J137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303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Archeoskanzen Bojná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287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SO-9.1 - Dažďová kanalizácia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okrajová časť obce Bojná</v>
      </c>
      <c r="G113" s="34"/>
      <c r="H113" s="34"/>
      <c r="I113" s="28" t="s">
        <v>21</v>
      </c>
      <c r="J113" s="70" t="str">
        <f>IF(J12="","",J12)</f>
        <v>19. 6. 2024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23</v>
      </c>
      <c r="D115" s="34"/>
      <c r="E115" s="34"/>
      <c r="F115" s="23" t="str">
        <f>E15</f>
        <v>Obec Bojná, 201 Bojná, 956 01 Bojná</v>
      </c>
      <c r="G115" s="34"/>
      <c r="H115" s="34"/>
      <c r="I115" s="28" t="s">
        <v>29</v>
      </c>
      <c r="J115" s="32" t="str">
        <f>E21</f>
        <v>Projekt design s.r.o., Brezová 89/1B, Tovarníky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Projekt design s.r.o., Brezová 89/1B, Tovarníky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304</v>
      </c>
      <c r="D118" s="164" t="s">
        <v>60</v>
      </c>
      <c r="E118" s="164" t="s">
        <v>56</v>
      </c>
      <c r="F118" s="164" t="s">
        <v>57</v>
      </c>
      <c r="G118" s="164" t="s">
        <v>305</v>
      </c>
      <c r="H118" s="164" t="s">
        <v>306</v>
      </c>
      <c r="I118" s="164" t="s">
        <v>307</v>
      </c>
      <c r="J118" s="165" t="s">
        <v>295</v>
      </c>
      <c r="K118" s="166" t="s">
        <v>308</v>
      </c>
      <c r="L118" s="167"/>
      <c r="M118" s="87" t="s">
        <v>1</v>
      </c>
      <c r="N118" s="88" t="s">
        <v>39</v>
      </c>
      <c r="O118" s="88" t="s">
        <v>309</v>
      </c>
      <c r="P118" s="88" t="s">
        <v>310</v>
      </c>
      <c r="Q118" s="88" t="s">
        <v>311</v>
      </c>
      <c r="R118" s="88" t="s">
        <v>312</v>
      </c>
      <c r="S118" s="88" t="s">
        <v>313</v>
      </c>
      <c r="T118" s="89" t="s">
        <v>314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296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</f>
        <v>0</v>
      </c>
      <c r="Q119" s="91"/>
      <c r="R119" s="169">
        <f>R120</f>
        <v>68.960131786299996</v>
      </c>
      <c r="S119" s="91"/>
      <c r="T119" s="170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297</v>
      </c>
      <c r="BK119" s="171">
        <f>BK120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315</v>
      </c>
      <c r="F120" s="174" t="s">
        <v>316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P121+P137</f>
        <v>0</v>
      </c>
      <c r="Q120" s="178"/>
      <c r="R120" s="179">
        <f>R121+R137</f>
        <v>68.960131786299996</v>
      </c>
      <c r="S120" s="178"/>
      <c r="T120" s="180">
        <f>T121+T137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82</v>
      </c>
      <c r="AT120" s="181" t="s">
        <v>74</v>
      </c>
      <c r="AU120" s="181" t="s">
        <v>75</v>
      </c>
      <c r="AY120" s="173" t="s">
        <v>317</v>
      </c>
      <c r="BK120" s="182">
        <f>BK121+BK137</f>
        <v>0</v>
      </c>
    </row>
    <row r="121" s="12" customFormat="1" ht="22.8" customHeight="1">
      <c r="A121" s="12"/>
      <c r="B121" s="172"/>
      <c r="C121" s="12"/>
      <c r="D121" s="173" t="s">
        <v>74</v>
      </c>
      <c r="E121" s="183" t="s">
        <v>82</v>
      </c>
      <c r="F121" s="183" t="s">
        <v>2637</v>
      </c>
      <c r="G121" s="12"/>
      <c r="H121" s="12"/>
      <c r="I121" s="175"/>
      <c r="J121" s="184">
        <f>BK121</f>
        <v>0</v>
      </c>
      <c r="K121" s="12"/>
      <c r="L121" s="172"/>
      <c r="M121" s="177"/>
      <c r="N121" s="178"/>
      <c r="O121" s="178"/>
      <c r="P121" s="179">
        <f>SUM(P122:P136)</f>
        <v>0</v>
      </c>
      <c r="Q121" s="178"/>
      <c r="R121" s="179">
        <f>SUM(R122:R136)</f>
        <v>44.911000000000001</v>
      </c>
      <c r="S121" s="178"/>
      <c r="T121" s="180">
        <f>SUM(T122:T136)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3" t="s">
        <v>82</v>
      </c>
      <c r="AT121" s="181" t="s">
        <v>74</v>
      </c>
      <c r="AU121" s="181" t="s">
        <v>82</v>
      </c>
      <c r="AY121" s="173" t="s">
        <v>317</v>
      </c>
      <c r="BK121" s="182">
        <f>SUM(BK122:BK136)</f>
        <v>0</v>
      </c>
    </row>
    <row r="122" s="2" customFormat="1" ht="21.75" customHeight="1">
      <c r="A122" s="34"/>
      <c r="B122" s="185"/>
      <c r="C122" s="186" t="s">
        <v>82</v>
      </c>
      <c r="D122" s="186" t="s">
        <v>319</v>
      </c>
      <c r="E122" s="187" t="s">
        <v>2894</v>
      </c>
      <c r="F122" s="188" t="s">
        <v>2895</v>
      </c>
      <c r="G122" s="189" t="s">
        <v>322</v>
      </c>
      <c r="H122" s="190">
        <v>21.449999999999999</v>
      </c>
      <c r="I122" s="191"/>
      <c r="J122" s="192">
        <f>ROUND(I122*H122,2)</f>
        <v>0</v>
      </c>
      <c r="K122" s="193"/>
      <c r="L122" s="35"/>
      <c r="M122" s="194" t="s">
        <v>1</v>
      </c>
      <c r="N122" s="195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259</v>
      </c>
      <c r="AT122" s="198" t="s">
        <v>319</v>
      </c>
      <c r="AU122" s="198" t="s">
        <v>87</v>
      </c>
      <c r="AY122" s="15" t="s">
        <v>317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87</v>
      </c>
      <c r="BK122" s="199">
        <f>ROUND(I122*H122,2)</f>
        <v>0</v>
      </c>
      <c r="BL122" s="15" t="s">
        <v>259</v>
      </c>
      <c r="BM122" s="198" t="s">
        <v>7243</v>
      </c>
    </row>
    <row r="123" s="2" customFormat="1" ht="24.15" customHeight="1">
      <c r="A123" s="34"/>
      <c r="B123" s="185"/>
      <c r="C123" s="186" t="s">
        <v>87</v>
      </c>
      <c r="D123" s="186" t="s">
        <v>319</v>
      </c>
      <c r="E123" s="187" t="s">
        <v>2644</v>
      </c>
      <c r="F123" s="188" t="s">
        <v>2645</v>
      </c>
      <c r="G123" s="189" t="s">
        <v>322</v>
      </c>
      <c r="H123" s="190">
        <v>10.725</v>
      </c>
      <c r="I123" s="191"/>
      <c r="J123" s="192">
        <f>ROUND(I123*H123,2)</f>
        <v>0</v>
      </c>
      <c r="K123" s="193"/>
      <c r="L123" s="35"/>
      <c r="M123" s="194" t="s">
        <v>1</v>
      </c>
      <c r="N123" s="195" t="s">
        <v>41</v>
      </c>
      <c r="O123" s="7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8" t="s">
        <v>259</v>
      </c>
      <c r="AT123" s="198" t="s">
        <v>319</v>
      </c>
      <c r="AU123" s="198" t="s">
        <v>87</v>
      </c>
      <c r="AY123" s="15" t="s">
        <v>317</v>
      </c>
      <c r="BE123" s="199">
        <f>IF(N123="základná",J123,0)</f>
        <v>0</v>
      </c>
      <c r="BF123" s="199">
        <f>IF(N123="znížená",J123,0)</f>
        <v>0</v>
      </c>
      <c r="BG123" s="199">
        <f>IF(N123="zákl. prenesená",J123,0)</f>
        <v>0</v>
      </c>
      <c r="BH123" s="199">
        <f>IF(N123="zníž. prenesená",J123,0)</f>
        <v>0</v>
      </c>
      <c r="BI123" s="199">
        <f>IF(N123="nulová",J123,0)</f>
        <v>0</v>
      </c>
      <c r="BJ123" s="15" t="s">
        <v>87</v>
      </c>
      <c r="BK123" s="199">
        <f>ROUND(I123*H123,2)</f>
        <v>0</v>
      </c>
      <c r="BL123" s="15" t="s">
        <v>259</v>
      </c>
      <c r="BM123" s="198" t="s">
        <v>7244</v>
      </c>
    </row>
    <row r="124" s="2" customFormat="1" ht="16.5" customHeight="1">
      <c r="A124" s="34"/>
      <c r="B124" s="185"/>
      <c r="C124" s="186" t="s">
        <v>92</v>
      </c>
      <c r="D124" s="186" t="s">
        <v>319</v>
      </c>
      <c r="E124" s="187" t="s">
        <v>2900</v>
      </c>
      <c r="F124" s="188" t="s">
        <v>2901</v>
      </c>
      <c r="G124" s="189" t="s">
        <v>322</v>
      </c>
      <c r="H124" s="190">
        <v>65.855999999999995</v>
      </c>
      <c r="I124" s="191"/>
      <c r="J124" s="192">
        <f>ROUND(I124*H124,2)</f>
        <v>0</v>
      </c>
      <c r="K124" s="193"/>
      <c r="L124" s="35"/>
      <c r="M124" s="194" t="s">
        <v>1</v>
      </c>
      <c r="N124" s="195" t="s">
        <v>41</v>
      </c>
      <c r="O124" s="78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259</v>
      </c>
      <c r="AT124" s="198" t="s">
        <v>319</v>
      </c>
      <c r="AU124" s="198" t="s">
        <v>87</v>
      </c>
      <c r="AY124" s="15" t="s">
        <v>317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87</v>
      </c>
      <c r="BK124" s="199">
        <f>ROUND(I124*H124,2)</f>
        <v>0</v>
      </c>
      <c r="BL124" s="15" t="s">
        <v>259</v>
      </c>
      <c r="BM124" s="198" t="s">
        <v>7245</v>
      </c>
    </row>
    <row r="125" s="2" customFormat="1" ht="37.8" customHeight="1">
      <c r="A125" s="34"/>
      <c r="B125" s="185"/>
      <c r="C125" s="186" t="s">
        <v>259</v>
      </c>
      <c r="D125" s="186" t="s">
        <v>319</v>
      </c>
      <c r="E125" s="187" t="s">
        <v>2903</v>
      </c>
      <c r="F125" s="188" t="s">
        <v>2904</v>
      </c>
      <c r="G125" s="189" t="s">
        <v>322</v>
      </c>
      <c r="H125" s="190">
        <v>32.927999999999997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259</v>
      </c>
      <c r="AT125" s="198" t="s">
        <v>319</v>
      </c>
      <c r="AU125" s="198" t="s">
        <v>87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259</v>
      </c>
      <c r="BM125" s="198" t="s">
        <v>7246</v>
      </c>
    </row>
    <row r="126" s="2" customFormat="1" ht="24.15" customHeight="1">
      <c r="A126" s="34"/>
      <c r="B126" s="185"/>
      <c r="C126" s="186" t="s">
        <v>262</v>
      </c>
      <c r="D126" s="186" t="s">
        <v>319</v>
      </c>
      <c r="E126" s="187" t="s">
        <v>7141</v>
      </c>
      <c r="F126" s="188" t="s">
        <v>4081</v>
      </c>
      <c r="G126" s="189" t="s">
        <v>322</v>
      </c>
      <c r="H126" s="190">
        <v>87.305999999999997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7247</v>
      </c>
    </row>
    <row r="127" s="2" customFormat="1" ht="44.25" customHeight="1">
      <c r="A127" s="34"/>
      <c r="B127" s="185"/>
      <c r="C127" s="186" t="s">
        <v>265</v>
      </c>
      <c r="D127" s="186" t="s">
        <v>319</v>
      </c>
      <c r="E127" s="187" t="s">
        <v>2653</v>
      </c>
      <c r="F127" s="188" t="s">
        <v>2654</v>
      </c>
      <c r="G127" s="189" t="s">
        <v>322</v>
      </c>
      <c r="H127" s="190">
        <v>58.494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7248</v>
      </c>
    </row>
    <row r="128" s="2" customFormat="1" ht="37.8" customHeight="1">
      <c r="A128" s="34"/>
      <c r="B128" s="185"/>
      <c r="C128" s="186" t="s">
        <v>268</v>
      </c>
      <c r="D128" s="186" t="s">
        <v>319</v>
      </c>
      <c r="E128" s="187" t="s">
        <v>7249</v>
      </c>
      <c r="F128" s="188" t="s">
        <v>7250</v>
      </c>
      <c r="G128" s="189" t="s">
        <v>322</v>
      </c>
      <c r="H128" s="190">
        <v>58.494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7251</v>
      </c>
    </row>
    <row r="129" s="2" customFormat="1" ht="21.75" customHeight="1">
      <c r="A129" s="34"/>
      <c r="B129" s="185"/>
      <c r="C129" s="186" t="s">
        <v>271</v>
      </c>
      <c r="D129" s="186" t="s">
        <v>319</v>
      </c>
      <c r="E129" s="187" t="s">
        <v>4085</v>
      </c>
      <c r="F129" s="188" t="s">
        <v>4086</v>
      </c>
      <c r="G129" s="189" t="s">
        <v>322</v>
      </c>
      <c r="H129" s="190">
        <v>58.494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7252</v>
      </c>
    </row>
    <row r="130" s="2" customFormat="1" ht="24.15" customHeight="1">
      <c r="A130" s="34"/>
      <c r="B130" s="185"/>
      <c r="C130" s="186" t="s">
        <v>274</v>
      </c>
      <c r="D130" s="186" t="s">
        <v>319</v>
      </c>
      <c r="E130" s="187" t="s">
        <v>2656</v>
      </c>
      <c r="F130" s="188" t="s">
        <v>2657</v>
      </c>
      <c r="G130" s="189" t="s">
        <v>322</v>
      </c>
      <c r="H130" s="190">
        <v>58.494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7253</v>
      </c>
    </row>
    <row r="131" s="2" customFormat="1" ht="16.5" customHeight="1">
      <c r="A131" s="34"/>
      <c r="B131" s="185"/>
      <c r="C131" s="186" t="s">
        <v>277</v>
      </c>
      <c r="D131" s="186" t="s">
        <v>319</v>
      </c>
      <c r="E131" s="187" t="s">
        <v>7254</v>
      </c>
      <c r="F131" s="188" t="s">
        <v>4090</v>
      </c>
      <c r="G131" s="189" t="s">
        <v>322</v>
      </c>
      <c r="H131" s="190">
        <v>58.494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7255</v>
      </c>
    </row>
    <row r="132" s="2" customFormat="1" ht="24.15" customHeight="1">
      <c r="A132" s="34"/>
      <c r="B132" s="185"/>
      <c r="C132" s="186" t="s">
        <v>280</v>
      </c>
      <c r="D132" s="186" t="s">
        <v>319</v>
      </c>
      <c r="E132" s="187" t="s">
        <v>2662</v>
      </c>
      <c r="F132" s="188" t="s">
        <v>2663</v>
      </c>
      <c r="G132" s="189" t="s">
        <v>356</v>
      </c>
      <c r="H132" s="190">
        <v>87.741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7256</v>
      </c>
    </row>
    <row r="133" s="2" customFormat="1" ht="24.15" customHeight="1">
      <c r="A133" s="34"/>
      <c r="B133" s="185"/>
      <c r="C133" s="186" t="s">
        <v>358</v>
      </c>
      <c r="D133" s="186" t="s">
        <v>319</v>
      </c>
      <c r="E133" s="187" t="s">
        <v>2760</v>
      </c>
      <c r="F133" s="188" t="s">
        <v>2761</v>
      </c>
      <c r="G133" s="189" t="s">
        <v>322</v>
      </c>
      <c r="H133" s="190">
        <v>28.812000000000001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7257</v>
      </c>
    </row>
    <row r="134" s="2" customFormat="1" ht="24.15" customHeight="1">
      <c r="A134" s="34"/>
      <c r="B134" s="185"/>
      <c r="C134" s="186" t="s">
        <v>362</v>
      </c>
      <c r="D134" s="186" t="s">
        <v>319</v>
      </c>
      <c r="E134" s="187" t="s">
        <v>4095</v>
      </c>
      <c r="F134" s="188" t="s">
        <v>4096</v>
      </c>
      <c r="G134" s="189" t="s">
        <v>322</v>
      </c>
      <c r="H134" s="190">
        <v>49.392000000000003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7258</v>
      </c>
    </row>
    <row r="135" s="2" customFormat="1" ht="21.75" customHeight="1">
      <c r="A135" s="34"/>
      <c r="B135" s="185"/>
      <c r="C135" s="200" t="s">
        <v>364</v>
      </c>
      <c r="D135" s="200" t="s">
        <v>353</v>
      </c>
      <c r="E135" s="201" t="s">
        <v>4098</v>
      </c>
      <c r="F135" s="202" t="s">
        <v>7259</v>
      </c>
      <c r="G135" s="203" t="s">
        <v>356</v>
      </c>
      <c r="H135" s="204">
        <v>23.460999999999999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1</v>
      </c>
      <c r="R135" s="196">
        <f>Q135*H135</f>
        <v>23.460999999999999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7260</v>
      </c>
    </row>
    <row r="136" s="2" customFormat="1" ht="16.5" customHeight="1">
      <c r="A136" s="34"/>
      <c r="B136" s="185"/>
      <c r="C136" s="200" t="s">
        <v>368</v>
      </c>
      <c r="D136" s="200" t="s">
        <v>353</v>
      </c>
      <c r="E136" s="201" t="s">
        <v>7261</v>
      </c>
      <c r="F136" s="202" t="s">
        <v>7262</v>
      </c>
      <c r="G136" s="203" t="s">
        <v>356</v>
      </c>
      <c r="H136" s="204">
        <v>21.449999999999999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1</v>
      </c>
      <c r="R136" s="196">
        <f>Q136*H136</f>
        <v>21.449999999999999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7263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271</v>
      </c>
      <c r="F137" s="183" t="s">
        <v>2321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SUM(P138:P158)</f>
        <v>0</v>
      </c>
      <c r="Q137" s="178"/>
      <c r="R137" s="179">
        <f>SUM(R138:R158)</f>
        <v>24.049131786300002</v>
      </c>
      <c r="S137" s="178"/>
      <c r="T137" s="180">
        <f>SUM(T138:T158)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317</v>
      </c>
      <c r="BK137" s="182">
        <f>SUM(BK138:BK158)</f>
        <v>0</v>
      </c>
    </row>
    <row r="138" s="2" customFormat="1" ht="24.15" customHeight="1">
      <c r="A138" s="34"/>
      <c r="B138" s="185"/>
      <c r="C138" s="186" t="s">
        <v>372</v>
      </c>
      <c r="D138" s="186" t="s">
        <v>319</v>
      </c>
      <c r="E138" s="187" t="s">
        <v>7264</v>
      </c>
      <c r="F138" s="188" t="s">
        <v>7265</v>
      </c>
      <c r="G138" s="189" t="s">
        <v>452</v>
      </c>
      <c r="H138" s="190">
        <v>80.849999999999994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0.28000000000000003</v>
      </c>
      <c r="R138" s="196">
        <f>Q138*H138</f>
        <v>22.638000000000002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7266</v>
      </c>
    </row>
    <row r="139" s="2" customFormat="1" ht="21.75" customHeight="1">
      <c r="A139" s="34"/>
      <c r="B139" s="185"/>
      <c r="C139" s="200" t="s">
        <v>377</v>
      </c>
      <c r="D139" s="200" t="s">
        <v>353</v>
      </c>
      <c r="E139" s="201" t="s">
        <v>7267</v>
      </c>
      <c r="F139" s="202" t="s">
        <v>7268</v>
      </c>
      <c r="G139" s="203" t="s">
        <v>452</v>
      </c>
      <c r="H139" s="204">
        <v>80.849999999999994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0.00060999999999999997</v>
      </c>
      <c r="R139" s="196">
        <f>Q139*H139</f>
        <v>0.049318499999999994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7269</v>
      </c>
    </row>
    <row r="140" s="2" customFormat="1" ht="24.15" customHeight="1">
      <c r="A140" s="34"/>
      <c r="B140" s="185"/>
      <c r="C140" s="186" t="s">
        <v>383</v>
      </c>
      <c r="D140" s="186" t="s">
        <v>319</v>
      </c>
      <c r="E140" s="187" t="s">
        <v>7270</v>
      </c>
      <c r="F140" s="188" t="s">
        <v>7271</v>
      </c>
      <c r="G140" s="189" t="s">
        <v>452</v>
      </c>
      <c r="H140" s="190">
        <v>50.399999999999999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0.00142052</v>
      </c>
      <c r="R140" s="196">
        <f>Q140*H140</f>
        <v>0.071594207999999993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7272</v>
      </c>
    </row>
    <row r="141" s="2" customFormat="1" ht="24.15" customHeight="1">
      <c r="A141" s="34"/>
      <c r="B141" s="185"/>
      <c r="C141" s="186" t="s">
        <v>385</v>
      </c>
      <c r="D141" s="186" t="s">
        <v>319</v>
      </c>
      <c r="E141" s="187" t="s">
        <v>7273</v>
      </c>
      <c r="F141" s="188" t="s">
        <v>7274</v>
      </c>
      <c r="G141" s="189" t="s">
        <v>452</v>
      </c>
      <c r="H141" s="190">
        <v>66.150000000000006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0.0021994499999999999</v>
      </c>
      <c r="R141" s="196">
        <f>Q141*H141</f>
        <v>0.14549361750000001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7275</v>
      </c>
    </row>
    <row r="142" s="2" customFormat="1" ht="24.15" customHeight="1">
      <c r="A142" s="34"/>
      <c r="B142" s="185"/>
      <c r="C142" s="186" t="s">
        <v>7</v>
      </c>
      <c r="D142" s="186" t="s">
        <v>319</v>
      </c>
      <c r="E142" s="187" t="s">
        <v>7276</v>
      </c>
      <c r="F142" s="188" t="s">
        <v>7277</v>
      </c>
      <c r="G142" s="189" t="s">
        <v>452</v>
      </c>
      <c r="H142" s="190">
        <v>25.41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0.0043608800000000001</v>
      </c>
      <c r="R142" s="196">
        <f>Q142*H142</f>
        <v>0.11080996080000001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7278</v>
      </c>
    </row>
    <row r="143" s="2" customFormat="1" ht="24.15" customHeight="1">
      <c r="A143" s="34"/>
      <c r="B143" s="185"/>
      <c r="C143" s="186" t="s">
        <v>388</v>
      </c>
      <c r="D143" s="186" t="s">
        <v>319</v>
      </c>
      <c r="E143" s="187" t="s">
        <v>7279</v>
      </c>
      <c r="F143" s="188" t="s">
        <v>7280</v>
      </c>
      <c r="G143" s="189" t="s">
        <v>452</v>
      </c>
      <c r="H143" s="190">
        <v>52.5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0.018567</v>
      </c>
      <c r="R143" s="196">
        <f>Q143*H143</f>
        <v>0.97476750000000001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7281</v>
      </c>
    </row>
    <row r="144" s="2" customFormat="1" ht="16.5" customHeight="1">
      <c r="A144" s="34"/>
      <c r="B144" s="185"/>
      <c r="C144" s="186" t="s">
        <v>392</v>
      </c>
      <c r="D144" s="186" t="s">
        <v>319</v>
      </c>
      <c r="E144" s="187" t="s">
        <v>2348</v>
      </c>
      <c r="F144" s="188" t="s">
        <v>2349</v>
      </c>
      <c r="G144" s="189" t="s">
        <v>433</v>
      </c>
      <c r="H144" s="190">
        <v>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4.3999999999999999E-05</v>
      </c>
      <c r="R144" s="196">
        <f>Q144*H144</f>
        <v>8.7999999999999998E-05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7282</v>
      </c>
    </row>
    <row r="145" s="2" customFormat="1" ht="24.15" customHeight="1">
      <c r="A145" s="34"/>
      <c r="B145" s="185"/>
      <c r="C145" s="200" t="s">
        <v>396</v>
      </c>
      <c r="D145" s="200" t="s">
        <v>353</v>
      </c>
      <c r="E145" s="201" t="s">
        <v>2351</v>
      </c>
      <c r="F145" s="202" t="s">
        <v>2352</v>
      </c>
      <c r="G145" s="203" t="s">
        <v>433</v>
      </c>
      <c r="H145" s="204">
        <v>2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0.00031</v>
      </c>
      <c r="R145" s="196">
        <f>Q145*H145</f>
        <v>0.00062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7283</v>
      </c>
    </row>
    <row r="146" s="2" customFormat="1" ht="16.5" customHeight="1">
      <c r="A146" s="34"/>
      <c r="B146" s="185"/>
      <c r="C146" s="186" t="s">
        <v>398</v>
      </c>
      <c r="D146" s="186" t="s">
        <v>319</v>
      </c>
      <c r="E146" s="187" t="s">
        <v>7284</v>
      </c>
      <c r="F146" s="188" t="s">
        <v>7285</v>
      </c>
      <c r="G146" s="189" t="s">
        <v>433</v>
      </c>
      <c r="H146" s="190">
        <v>4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5.0000000000000002E-05</v>
      </c>
      <c r="R146" s="196">
        <f>Q146*H146</f>
        <v>0.00020000000000000001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7286</v>
      </c>
    </row>
    <row r="147" s="2" customFormat="1" ht="24.15" customHeight="1">
      <c r="A147" s="34"/>
      <c r="B147" s="185"/>
      <c r="C147" s="200" t="s">
        <v>402</v>
      </c>
      <c r="D147" s="200" t="s">
        <v>353</v>
      </c>
      <c r="E147" s="201" t="s">
        <v>7287</v>
      </c>
      <c r="F147" s="202" t="s">
        <v>7288</v>
      </c>
      <c r="G147" s="203" t="s">
        <v>433</v>
      </c>
      <c r="H147" s="204">
        <v>4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0.00072000000000000005</v>
      </c>
      <c r="R147" s="196">
        <f>Q147*H147</f>
        <v>0.0028800000000000002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7289</v>
      </c>
    </row>
    <row r="148" s="2" customFormat="1" ht="16.5" customHeight="1">
      <c r="A148" s="34"/>
      <c r="B148" s="185"/>
      <c r="C148" s="186" t="s">
        <v>408</v>
      </c>
      <c r="D148" s="186" t="s">
        <v>319</v>
      </c>
      <c r="E148" s="187" t="s">
        <v>7284</v>
      </c>
      <c r="F148" s="188" t="s">
        <v>7285</v>
      </c>
      <c r="G148" s="189" t="s">
        <v>433</v>
      </c>
      <c r="H148" s="190">
        <v>4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5.0000000000000002E-05</v>
      </c>
      <c r="R148" s="196">
        <f>Q148*H148</f>
        <v>0.00020000000000000001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7290</v>
      </c>
    </row>
    <row r="149" s="2" customFormat="1" ht="24.15" customHeight="1">
      <c r="A149" s="34"/>
      <c r="B149" s="185"/>
      <c r="C149" s="200" t="s">
        <v>410</v>
      </c>
      <c r="D149" s="200" t="s">
        <v>353</v>
      </c>
      <c r="E149" s="201" t="s">
        <v>7287</v>
      </c>
      <c r="F149" s="202" t="s">
        <v>7288</v>
      </c>
      <c r="G149" s="203" t="s">
        <v>433</v>
      </c>
      <c r="H149" s="204">
        <v>4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0.00072000000000000005</v>
      </c>
      <c r="R149" s="196">
        <f>Q149*H149</f>
        <v>0.0028800000000000002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7291</v>
      </c>
    </row>
    <row r="150" s="2" customFormat="1" ht="16.5" customHeight="1">
      <c r="A150" s="34"/>
      <c r="B150" s="185"/>
      <c r="C150" s="186" t="s">
        <v>412</v>
      </c>
      <c r="D150" s="186" t="s">
        <v>319</v>
      </c>
      <c r="E150" s="187" t="s">
        <v>7292</v>
      </c>
      <c r="F150" s="188" t="s">
        <v>7293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5.0000000000000002E-05</v>
      </c>
      <c r="R150" s="196">
        <f>Q150*H150</f>
        <v>5.0000000000000002E-05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7294</v>
      </c>
    </row>
    <row r="151" s="2" customFormat="1" ht="24.15" customHeight="1">
      <c r="A151" s="34"/>
      <c r="B151" s="185"/>
      <c r="C151" s="200" t="s">
        <v>414</v>
      </c>
      <c r="D151" s="200" t="s">
        <v>353</v>
      </c>
      <c r="E151" s="201" t="s">
        <v>7295</v>
      </c>
      <c r="F151" s="202" t="s">
        <v>7296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0.00123</v>
      </c>
      <c r="R151" s="196">
        <f>Q151*H151</f>
        <v>0.00123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7297</v>
      </c>
    </row>
    <row r="152" s="2" customFormat="1" ht="16.5" customHeight="1">
      <c r="A152" s="34"/>
      <c r="B152" s="185"/>
      <c r="C152" s="186" t="s">
        <v>416</v>
      </c>
      <c r="D152" s="186" t="s">
        <v>319</v>
      </c>
      <c r="E152" s="187" t="s">
        <v>7298</v>
      </c>
      <c r="F152" s="188" t="s">
        <v>7299</v>
      </c>
      <c r="G152" s="189" t="s">
        <v>433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0.00012999999999999999</v>
      </c>
      <c r="R152" s="196">
        <f>Q152*H152</f>
        <v>0.00012999999999999999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7300</v>
      </c>
    </row>
    <row r="153" s="2" customFormat="1" ht="24.15" customHeight="1">
      <c r="A153" s="34"/>
      <c r="B153" s="185"/>
      <c r="C153" s="200" t="s">
        <v>418</v>
      </c>
      <c r="D153" s="200" t="s">
        <v>353</v>
      </c>
      <c r="E153" s="201" t="s">
        <v>7301</v>
      </c>
      <c r="F153" s="202" t="s">
        <v>7302</v>
      </c>
      <c r="G153" s="203" t="s">
        <v>433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0.023140000000000001</v>
      </c>
      <c r="R153" s="196">
        <f>Q153*H153</f>
        <v>0.023140000000000001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7303</v>
      </c>
    </row>
    <row r="154" s="2" customFormat="1" ht="16.5" customHeight="1">
      <c r="A154" s="34"/>
      <c r="B154" s="185"/>
      <c r="C154" s="186" t="s">
        <v>529</v>
      </c>
      <c r="D154" s="186" t="s">
        <v>319</v>
      </c>
      <c r="E154" s="187" t="s">
        <v>7304</v>
      </c>
      <c r="F154" s="188" t="s">
        <v>7305</v>
      </c>
      <c r="G154" s="189" t="s">
        <v>433</v>
      </c>
      <c r="H154" s="190">
        <v>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0.00012999999999999999</v>
      </c>
      <c r="R154" s="196">
        <f>Q154*H154</f>
        <v>0.00025999999999999998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7306</v>
      </c>
    </row>
    <row r="155" s="2" customFormat="1" ht="24.15" customHeight="1">
      <c r="A155" s="34"/>
      <c r="B155" s="185"/>
      <c r="C155" s="200" t="s">
        <v>780</v>
      </c>
      <c r="D155" s="200" t="s">
        <v>353</v>
      </c>
      <c r="E155" s="201" t="s">
        <v>7307</v>
      </c>
      <c r="F155" s="202" t="s">
        <v>7308</v>
      </c>
      <c r="G155" s="203" t="s">
        <v>433</v>
      </c>
      <c r="H155" s="204">
        <v>2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0.01372</v>
      </c>
      <c r="R155" s="196">
        <f>Q155*H155</f>
        <v>0.027439999999999999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7309</v>
      </c>
    </row>
    <row r="156" s="2" customFormat="1" ht="16.5" customHeight="1">
      <c r="A156" s="34"/>
      <c r="B156" s="185"/>
      <c r="C156" s="186" t="s">
        <v>784</v>
      </c>
      <c r="D156" s="186" t="s">
        <v>319</v>
      </c>
      <c r="E156" s="187" t="s">
        <v>4142</v>
      </c>
      <c r="F156" s="188" t="s">
        <v>4143</v>
      </c>
      <c r="G156" s="189" t="s">
        <v>433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3.0000000000000001E-05</v>
      </c>
      <c r="R156" s="196">
        <f>Q156*H156</f>
        <v>3.0000000000000001E-05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7310</v>
      </c>
    </row>
    <row r="157" s="2" customFormat="1" ht="16.5" customHeight="1">
      <c r="A157" s="34"/>
      <c r="B157" s="185"/>
      <c r="C157" s="200" t="s">
        <v>788</v>
      </c>
      <c r="D157" s="200" t="s">
        <v>353</v>
      </c>
      <c r="E157" s="201" t="s">
        <v>4145</v>
      </c>
      <c r="F157" s="202" t="s">
        <v>4146</v>
      </c>
      <c r="G157" s="203" t="s">
        <v>433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7311</v>
      </c>
    </row>
    <row r="158" s="2" customFormat="1">
      <c r="A158" s="34"/>
      <c r="B158" s="35"/>
      <c r="C158" s="34"/>
      <c r="D158" s="216" t="s">
        <v>484</v>
      </c>
      <c r="E158" s="34"/>
      <c r="F158" s="217" t="s">
        <v>4148</v>
      </c>
      <c r="G158" s="34"/>
      <c r="H158" s="34"/>
      <c r="I158" s="218"/>
      <c r="J158" s="34"/>
      <c r="K158" s="34"/>
      <c r="L158" s="35"/>
      <c r="M158" s="224"/>
      <c r="N158" s="225"/>
      <c r="O158" s="213"/>
      <c r="P158" s="213"/>
      <c r="Q158" s="213"/>
      <c r="R158" s="213"/>
      <c r="S158" s="213"/>
      <c r="T158" s="226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5" t="s">
        <v>484</v>
      </c>
      <c r="AU158" s="15" t="s">
        <v>87</v>
      </c>
    </row>
    <row r="159" s="2" customFormat="1" ht="6.96" customHeight="1">
      <c r="A159" s="34"/>
      <c r="B159" s="61"/>
      <c r="C159" s="62"/>
      <c r="D159" s="62"/>
      <c r="E159" s="62"/>
      <c r="F159" s="62"/>
      <c r="G159" s="62"/>
      <c r="H159" s="62"/>
      <c r="I159" s="62"/>
      <c r="J159" s="62"/>
      <c r="K159" s="62"/>
      <c r="L159" s="35"/>
      <c r="M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</row>
  </sheetData>
  <autoFilter ref="C118:K158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254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7313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ROUND((SUM(BE123:BE163)),  2)</f>
        <v>0</v>
      </c>
      <c r="G35" s="138"/>
      <c r="H35" s="138"/>
      <c r="I35" s="139">
        <v>0.20000000000000001</v>
      </c>
      <c r="J35" s="137">
        <f>ROUND(((SUM(BE123:BE163))*I35),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ROUND((SUM(BF123:BF163)),  2)</f>
        <v>0</v>
      </c>
      <c r="G36" s="138"/>
      <c r="H36" s="138"/>
      <c r="I36" s="139">
        <v>0.20000000000000001</v>
      </c>
      <c r="J36" s="137">
        <f>ROUND(((SUM(BF123:BF163))*I36),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ROUND((SUM(BG123:BG163)),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ROUND((SUM(BH123:BH163)),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ROUND((SUM(BI123:BI163)),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1 - STROMY - výsadba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J162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1 - STROMY - výsadba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P125+P162</f>
        <v>0</v>
      </c>
      <c r="Q124" s="178"/>
      <c r="R124" s="179">
        <f>R125+R162</f>
        <v>0</v>
      </c>
      <c r="S124" s="178"/>
      <c r="T124" s="180">
        <f>T125+T162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BK125+BK162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SUM(P126:P161)</f>
        <v>0</v>
      </c>
      <c r="Q125" s="178"/>
      <c r="R125" s="179">
        <f>SUM(R126:R161)</f>
        <v>0</v>
      </c>
      <c r="S125" s="178"/>
      <c r="T125" s="180">
        <f>SUM(T126:T161)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SUM(BK126:BK161)</f>
        <v>0</v>
      </c>
    </row>
    <row r="126" s="2" customFormat="1" ht="76.35" customHeight="1">
      <c r="A126" s="34"/>
      <c r="B126" s="185"/>
      <c r="C126" s="186" t="s">
        <v>82</v>
      </c>
      <c r="D126" s="186" t="s">
        <v>319</v>
      </c>
      <c r="E126" s="187" t="s">
        <v>7314</v>
      </c>
      <c r="F126" s="188" t="s">
        <v>7315</v>
      </c>
      <c r="G126" s="189" t="s">
        <v>433</v>
      </c>
      <c r="H126" s="190">
        <v>42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76.35" customHeight="1">
      <c r="A127" s="34"/>
      <c r="B127" s="185"/>
      <c r="C127" s="200" t="s">
        <v>87</v>
      </c>
      <c r="D127" s="200" t="s">
        <v>353</v>
      </c>
      <c r="E127" s="201" t="s">
        <v>7316</v>
      </c>
      <c r="F127" s="202" t="s">
        <v>7317</v>
      </c>
      <c r="G127" s="203" t="s">
        <v>433</v>
      </c>
      <c r="H127" s="204">
        <v>84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7318</v>
      </c>
      <c r="F128" s="188" t="s">
        <v>7319</v>
      </c>
      <c r="G128" s="189" t="s">
        <v>356</v>
      </c>
      <c r="H128" s="190">
        <v>0.010999999999999999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16.5" customHeight="1">
      <c r="A129" s="34"/>
      <c r="B129" s="185"/>
      <c r="C129" s="200" t="s">
        <v>259</v>
      </c>
      <c r="D129" s="200" t="s">
        <v>353</v>
      </c>
      <c r="E129" s="201" t="s">
        <v>7320</v>
      </c>
      <c r="F129" s="202" t="s">
        <v>7321</v>
      </c>
      <c r="G129" s="203" t="s">
        <v>1711</v>
      </c>
      <c r="H129" s="204">
        <v>10.815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37.8" customHeight="1">
      <c r="A130" s="34"/>
      <c r="B130" s="185"/>
      <c r="C130" s="186" t="s">
        <v>262</v>
      </c>
      <c r="D130" s="186" t="s">
        <v>319</v>
      </c>
      <c r="E130" s="187" t="s">
        <v>7322</v>
      </c>
      <c r="F130" s="188" t="s">
        <v>7323</v>
      </c>
      <c r="G130" s="189" t="s">
        <v>433</v>
      </c>
      <c r="H130" s="190">
        <v>42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16.5" customHeight="1">
      <c r="A131" s="34"/>
      <c r="B131" s="185"/>
      <c r="C131" s="200" t="s">
        <v>265</v>
      </c>
      <c r="D131" s="200" t="s">
        <v>353</v>
      </c>
      <c r="E131" s="201" t="s">
        <v>7324</v>
      </c>
      <c r="F131" s="202" t="s">
        <v>7325</v>
      </c>
      <c r="G131" s="203" t="s">
        <v>433</v>
      </c>
      <c r="H131" s="204">
        <v>5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1.75" customHeight="1">
      <c r="A132" s="34"/>
      <c r="B132" s="185"/>
      <c r="C132" s="200" t="s">
        <v>268</v>
      </c>
      <c r="D132" s="200" t="s">
        <v>353</v>
      </c>
      <c r="E132" s="201" t="s">
        <v>7326</v>
      </c>
      <c r="F132" s="202" t="s">
        <v>7327</v>
      </c>
      <c r="G132" s="203" t="s">
        <v>433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4.15" customHeight="1">
      <c r="A133" s="34"/>
      <c r="B133" s="185"/>
      <c r="C133" s="200" t="s">
        <v>271</v>
      </c>
      <c r="D133" s="200" t="s">
        <v>353</v>
      </c>
      <c r="E133" s="201" t="s">
        <v>7328</v>
      </c>
      <c r="F133" s="202" t="s">
        <v>7329</v>
      </c>
      <c r="G133" s="203" t="s">
        <v>433</v>
      </c>
      <c r="H133" s="204">
        <v>10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200" t="s">
        <v>274</v>
      </c>
      <c r="D134" s="200" t="s">
        <v>353</v>
      </c>
      <c r="E134" s="201" t="s">
        <v>7330</v>
      </c>
      <c r="F134" s="202" t="s">
        <v>7331</v>
      </c>
      <c r="G134" s="203" t="s">
        <v>433</v>
      </c>
      <c r="H134" s="204">
        <v>2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24.15" customHeight="1">
      <c r="A135" s="34"/>
      <c r="B135" s="185"/>
      <c r="C135" s="200" t="s">
        <v>277</v>
      </c>
      <c r="D135" s="200" t="s">
        <v>353</v>
      </c>
      <c r="E135" s="201" t="s">
        <v>7332</v>
      </c>
      <c r="F135" s="202" t="s">
        <v>7333</v>
      </c>
      <c r="G135" s="203" t="s">
        <v>433</v>
      </c>
      <c r="H135" s="204">
        <v>2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2" customFormat="1" ht="24.15" customHeight="1">
      <c r="A136" s="34"/>
      <c r="B136" s="185"/>
      <c r="C136" s="200" t="s">
        <v>280</v>
      </c>
      <c r="D136" s="200" t="s">
        <v>353</v>
      </c>
      <c r="E136" s="201" t="s">
        <v>7334</v>
      </c>
      <c r="F136" s="202" t="s">
        <v>7335</v>
      </c>
      <c r="G136" s="203" t="s">
        <v>433</v>
      </c>
      <c r="H136" s="204">
        <v>4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392</v>
      </c>
    </row>
    <row r="137" s="2" customFormat="1" ht="24.15" customHeight="1">
      <c r="A137" s="34"/>
      <c r="B137" s="185"/>
      <c r="C137" s="200" t="s">
        <v>358</v>
      </c>
      <c r="D137" s="200" t="s">
        <v>353</v>
      </c>
      <c r="E137" s="201" t="s">
        <v>7336</v>
      </c>
      <c r="F137" s="202" t="s">
        <v>7337</v>
      </c>
      <c r="G137" s="203" t="s">
        <v>433</v>
      </c>
      <c r="H137" s="204">
        <v>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398</v>
      </c>
    </row>
    <row r="138" s="2" customFormat="1" ht="16.5" customHeight="1">
      <c r="A138" s="34"/>
      <c r="B138" s="185"/>
      <c r="C138" s="200" t="s">
        <v>362</v>
      </c>
      <c r="D138" s="200" t="s">
        <v>353</v>
      </c>
      <c r="E138" s="201" t="s">
        <v>7338</v>
      </c>
      <c r="F138" s="202" t="s">
        <v>7339</v>
      </c>
      <c r="G138" s="203" t="s">
        <v>433</v>
      </c>
      <c r="H138" s="204">
        <v>5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</v>
      </c>
    </row>
    <row r="139" s="2" customFormat="1" ht="21.75" customHeight="1">
      <c r="A139" s="34"/>
      <c r="B139" s="185"/>
      <c r="C139" s="200" t="s">
        <v>364</v>
      </c>
      <c r="D139" s="200" t="s">
        <v>353</v>
      </c>
      <c r="E139" s="201" t="s">
        <v>7340</v>
      </c>
      <c r="F139" s="202" t="s">
        <v>7341</v>
      </c>
      <c r="G139" s="203" t="s">
        <v>433</v>
      </c>
      <c r="H139" s="204">
        <v>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412</v>
      </c>
    </row>
    <row r="140" s="2" customFormat="1" ht="24.15" customHeight="1">
      <c r="A140" s="34"/>
      <c r="B140" s="185"/>
      <c r="C140" s="200" t="s">
        <v>368</v>
      </c>
      <c r="D140" s="200" t="s">
        <v>353</v>
      </c>
      <c r="E140" s="201" t="s">
        <v>7342</v>
      </c>
      <c r="F140" s="202" t="s">
        <v>7343</v>
      </c>
      <c r="G140" s="203" t="s">
        <v>433</v>
      </c>
      <c r="H140" s="204">
        <v>3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416</v>
      </c>
    </row>
    <row r="141" s="2" customFormat="1" ht="16.5" customHeight="1">
      <c r="A141" s="34"/>
      <c r="B141" s="185"/>
      <c r="C141" s="200" t="s">
        <v>372</v>
      </c>
      <c r="D141" s="200" t="s">
        <v>353</v>
      </c>
      <c r="E141" s="201" t="s">
        <v>7344</v>
      </c>
      <c r="F141" s="202" t="s">
        <v>7345</v>
      </c>
      <c r="G141" s="203" t="s">
        <v>433</v>
      </c>
      <c r="H141" s="204">
        <v>2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529</v>
      </c>
    </row>
    <row r="142" s="2" customFormat="1" ht="24.15" customHeight="1">
      <c r="A142" s="34"/>
      <c r="B142" s="185"/>
      <c r="C142" s="186" t="s">
        <v>377</v>
      </c>
      <c r="D142" s="186" t="s">
        <v>319</v>
      </c>
      <c r="E142" s="187" t="s">
        <v>7346</v>
      </c>
      <c r="F142" s="188" t="s">
        <v>7347</v>
      </c>
      <c r="G142" s="189" t="s">
        <v>452</v>
      </c>
      <c r="H142" s="190">
        <v>126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784</v>
      </c>
    </row>
    <row r="143" s="2" customFormat="1" ht="37.8" customHeight="1">
      <c r="A143" s="34"/>
      <c r="B143" s="185"/>
      <c r="C143" s="200" t="s">
        <v>383</v>
      </c>
      <c r="D143" s="200" t="s">
        <v>353</v>
      </c>
      <c r="E143" s="201" t="s">
        <v>7348</v>
      </c>
      <c r="F143" s="202" t="s">
        <v>7349</v>
      </c>
      <c r="G143" s="203" t="s">
        <v>452</v>
      </c>
      <c r="H143" s="204">
        <v>126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792</v>
      </c>
    </row>
    <row r="144" s="2" customFormat="1" ht="16.5" customHeight="1">
      <c r="A144" s="34"/>
      <c r="B144" s="185"/>
      <c r="C144" s="200" t="s">
        <v>385</v>
      </c>
      <c r="D144" s="200" t="s">
        <v>353</v>
      </c>
      <c r="E144" s="201" t="s">
        <v>7350</v>
      </c>
      <c r="F144" s="202" t="s">
        <v>7351</v>
      </c>
      <c r="G144" s="203" t="s">
        <v>433</v>
      </c>
      <c r="H144" s="204">
        <v>42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800</v>
      </c>
    </row>
    <row r="145" s="2" customFormat="1" ht="44.25" customHeight="1">
      <c r="A145" s="34"/>
      <c r="B145" s="185"/>
      <c r="C145" s="186" t="s">
        <v>7</v>
      </c>
      <c r="D145" s="186" t="s">
        <v>319</v>
      </c>
      <c r="E145" s="187" t="s">
        <v>7352</v>
      </c>
      <c r="F145" s="188" t="s">
        <v>7353</v>
      </c>
      <c r="G145" s="189" t="s">
        <v>433</v>
      </c>
      <c r="H145" s="190">
        <v>42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808</v>
      </c>
    </row>
    <row r="146" s="2" customFormat="1" ht="24.15" customHeight="1">
      <c r="A146" s="34"/>
      <c r="B146" s="185"/>
      <c r="C146" s="200" t="s">
        <v>388</v>
      </c>
      <c r="D146" s="200" t="s">
        <v>353</v>
      </c>
      <c r="E146" s="201" t="s">
        <v>7354</v>
      </c>
      <c r="F146" s="202" t="s">
        <v>7355</v>
      </c>
      <c r="G146" s="203" t="s">
        <v>433</v>
      </c>
      <c r="H146" s="204">
        <v>126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816</v>
      </c>
    </row>
    <row r="147" s="2" customFormat="1" ht="24.15" customHeight="1">
      <c r="A147" s="34"/>
      <c r="B147" s="185"/>
      <c r="C147" s="200" t="s">
        <v>392</v>
      </c>
      <c r="D147" s="200" t="s">
        <v>353</v>
      </c>
      <c r="E147" s="201" t="s">
        <v>7356</v>
      </c>
      <c r="F147" s="202" t="s">
        <v>7357</v>
      </c>
      <c r="G147" s="203" t="s">
        <v>433</v>
      </c>
      <c r="H147" s="204">
        <v>126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824</v>
      </c>
    </row>
    <row r="148" s="2" customFormat="1" ht="16.5" customHeight="1">
      <c r="A148" s="34"/>
      <c r="B148" s="185"/>
      <c r="C148" s="200" t="s">
        <v>396</v>
      </c>
      <c r="D148" s="200" t="s">
        <v>353</v>
      </c>
      <c r="E148" s="201" t="s">
        <v>7358</v>
      </c>
      <c r="F148" s="202" t="s">
        <v>7359</v>
      </c>
      <c r="G148" s="203" t="s">
        <v>433</v>
      </c>
      <c r="H148" s="204">
        <v>42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832</v>
      </c>
    </row>
    <row r="149" s="2" customFormat="1" ht="24.15" customHeight="1">
      <c r="A149" s="34"/>
      <c r="B149" s="185"/>
      <c r="C149" s="186" t="s">
        <v>398</v>
      </c>
      <c r="D149" s="186" t="s">
        <v>319</v>
      </c>
      <c r="E149" s="187" t="s">
        <v>7360</v>
      </c>
      <c r="F149" s="188" t="s">
        <v>7361</v>
      </c>
      <c r="G149" s="189" t="s">
        <v>433</v>
      </c>
      <c r="H149" s="190">
        <v>34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840</v>
      </c>
    </row>
    <row r="150" s="2" customFormat="1" ht="49.05" customHeight="1">
      <c r="A150" s="34"/>
      <c r="B150" s="185"/>
      <c r="C150" s="200" t="s">
        <v>402</v>
      </c>
      <c r="D150" s="200" t="s">
        <v>353</v>
      </c>
      <c r="E150" s="201" t="s">
        <v>7362</v>
      </c>
      <c r="F150" s="202" t="s">
        <v>7363</v>
      </c>
      <c r="G150" s="203" t="s">
        <v>433</v>
      </c>
      <c r="H150" s="204">
        <v>34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848</v>
      </c>
    </row>
    <row r="151" s="2" customFormat="1" ht="37.8" customHeight="1">
      <c r="A151" s="34"/>
      <c r="B151" s="185"/>
      <c r="C151" s="186" t="s">
        <v>408</v>
      </c>
      <c r="D151" s="186" t="s">
        <v>319</v>
      </c>
      <c r="E151" s="187" t="s">
        <v>7364</v>
      </c>
      <c r="F151" s="188" t="s">
        <v>7365</v>
      </c>
      <c r="G151" s="189" t="s">
        <v>433</v>
      </c>
      <c r="H151" s="190">
        <v>42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858</v>
      </c>
    </row>
    <row r="152" s="2" customFormat="1" ht="55.5" customHeight="1">
      <c r="A152" s="34"/>
      <c r="B152" s="185"/>
      <c r="C152" s="200" t="s">
        <v>410</v>
      </c>
      <c r="D152" s="200" t="s">
        <v>353</v>
      </c>
      <c r="E152" s="201" t="s">
        <v>7366</v>
      </c>
      <c r="F152" s="202" t="s">
        <v>7367</v>
      </c>
      <c r="G152" s="203" t="s">
        <v>7368</v>
      </c>
      <c r="H152" s="204">
        <v>126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866</v>
      </c>
    </row>
    <row r="153" s="2" customFormat="1" ht="44.25" customHeight="1">
      <c r="A153" s="34"/>
      <c r="B153" s="185"/>
      <c r="C153" s="200" t="s">
        <v>412</v>
      </c>
      <c r="D153" s="200" t="s">
        <v>353</v>
      </c>
      <c r="E153" s="201" t="s">
        <v>7369</v>
      </c>
      <c r="F153" s="202" t="s">
        <v>7370</v>
      </c>
      <c r="G153" s="203" t="s">
        <v>433</v>
      </c>
      <c r="H153" s="204">
        <v>1260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874</v>
      </c>
    </row>
    <row r="154" s="2" customFormat="1" ht="37.8" customHeight="1">
      <c r="A154" s="34"/>
      <c r="B154" s="185"/>
      <c r="C154" s="186" t="s">
        <v>414</v>
      </c>
      <c r="D154" s="186" t="s">
        <v>319</v>
      </c>
      <c r="E154" s="187" t="s">
        <v>7371</v>
      </c>
      <c r="F154" s="188" t="s">
        <v>7372</v>
      </c>
      <c r="G154" s="189" t="s">
        <v>433</v>
      </c>
      <c r="H154" s="190">
        <v>42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881</v>
      </c>
    </row>
    <row r="155" s="2" customFormat="1" ht="37.8" customHeight="1">
      <c r="A155" s="34"/>
      <c r="B155" s="185"/>
      <c r="C155" s="200" t="s">
        <v>416</v>
      </c>
      <c r="D155" s="200" t="s">
        <v>353</v>
      </c>
      <c r="E155" s="201" t="s">
        <v>7373</v>
      </c>
      <c r="F155" s="202" t="s">
        <v>7374</v>
      </c>
      <c r="G155" s="203" t="s">
        <v>1711</v>
      </c>
      <c r="H155" s="204">
        <v>10.5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891</v>
      </c>
    </row>
    <row r="156" s="2" customFormat="1" ht="24.15" customHeight="1">
      <c r="A156" s="34"/>
      <c r="B156" s="185"/>
      <c r="C156" s="186" t="s">
        <v>418</v>
      </c>
      <c r="D156" s="186" t="s">
        <v>319</v>
      </c>
      <c r="E156" s="187" t="s">
        <v>7375</v>
      </c>
      <c r="F156" s="188" t="s">
        <v>7376</v>
      </c>
      <c r="G156" s="189" t="s">
        <v>375</v>
      </c>
      <c r="H156" s="190">
        <v>34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1240</v>
      </c>
    </row>
    <row r="157" s="2" customFormat="1" ht="24.15" customHeight="1">
      <c r="A157" s="34"/>
      <c r="B157" s="185"/>
      <c r="C157" s="200" t="s">
        <v>529</v>
      </c>
      <c r="D157" s="200" t="s">
        <v>353</v>
      </c>
      <c r="E157" s="201" t="s">
        <v>7377</v>
      </c>
      <c r="F157" s="202" t="s">
        <v>7378</v>
      </c>
      <c r="G157" s="203" t="s">
        <v>322</v>
      </c>
      <c r="H157" s="204">
        <v>3.3999999999999999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453</v>
      </c>
    </row>
    <row r="158" s="2" customFormat="1" ht="76.35" customHeight="1">
      <c r="A158" s="34"/>
      <c r="B158" s="185"/>
      <c r="C158" s="186" t="s">
        <v>780</v>
      </c>
      <c r="D158" s="186" t="s">
        <v>319</v>
      </c>
      <c r="E158" s="187" t="s">
        <v>7379</v>
      </c>
      <c r="F158" s="188" t="s">
        <v>7380</v>
      </c>
      <c r="G158" s="189" t="s">
        <v>433</v>
      </c>
      <c r="H158" s="190">
        <v>42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1255</v>
      </c>
    </row>
    <row r="159" s="2" customFormat="1" ht="21.75" customHeight="1">
      <c r="A159" s="34"/>
      <c r="B159" s="185"/>
      <c r="C159" s="186" t="s">
        <v>784</v>
      </c>
      <c r="D159" s="186" t="s">
        <v>319</v>
      </c>
      <c r="E159" s="187" t="s">
        <v>7381</v>
      </c>
      <c r="F159" s="188" t="s">
        <v>7382</v>
      </c>
      <c r="G159" s="189" t="s">
        <v>322</v>
      </c>
      <c r="H159" s="190">
        <v>10.5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1263</v>
      </c>
    </row>
    <row r="160" s="2" customFormat="1" ht="24.15" customHeight="1">
      <c r="A160" s="34"/>
      <c r="B160" s="185"/>
      <c r="C160" s="186" t="s">
        <v>788</v>
      </c>
      <c r="D160" s="186" t="s">
        <v>319</v>
      </c>
      <c r="E160" s="187" t="s">
        <v>7383</v>
      </c>
      <c r="F160" s="188" t="s">
        <v>7384</v>
      </c>
      <c r="G160" s="189" t="s">
        <v>322</v>
      </c>
      <c r="H160" s="190">
        <v>10.5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1269</v>
      </c>
    </row>
    <row r="161" s="2" customFormat="1" ht="16.5" customHeight="1">
      <c r="A161" s="34"/>
      <c r="B161" s="185"/>
      <c r="C161" s="200" t="s">
        <v>792</v>
      </c>
      <c r="D161" s="200" t="s">
        <v>353</v>
      </c>
      <c r="E161" s="201" t="s">
        <v>7385</v>
      </c>
      <c r="F161" s="202" t="s">
        <v>7386</v>
      </c>
      <c r="G161" s="203" t="s">
        <v>322</v>
      </c>
      <c r="H161" s="204">
        <v>10.5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1278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589</v>
      </c>
      <c r="F162" s="183" t="s">
        <v>2741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P163</f>
        <v>0</v>
      </c>
      <c r="Q162" s="178"/>
      <c r="R162" s="179">
        <f>R163</f>
        <v>0</v>
      </c>
      <c r="S162" s="178"/>
      <c r="T162" s="180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82</v>
      </c>
      <c r="AT162" s="181" t="s">
        <v>74</v>
      </c>
      <c r="AU162" s="181" t="s">
        <v>82</v>
      </c>
      <c r="AY162" s="173" t="s">
        <v>317</v>
      </c>
      <c r="BK162" s="182">
        <f>BK163</f>
        <v>0</v>
      </c>
    </row>
    <row r="163" s="2" customFormat="1" ht="33" customHeight="1">
      <c r="A163" s="34"/>
      <c r="B163" s="185"/>
      <c r="C163" s="186" t="s">
        <v>796</v>
      </c>
      <c r="D163" s="186" t="s">
        <v>319</v>
      </c>
      <c r="E163" s="187" t="s">
        <v>7387</v>
      </c>
      <c r="F163" s="188" t="s">
        <v>7388</v>
      </c>
      <c r="G163" s="189" t="s">
        <v>356</v>
      </c>
      <c r="H163" s="190">
        <v>6.6660000000000004</v>
      </c>
      <c r="I163" s="191"/>
      <c r="J163" s="192">
        <f>ROUND(I163*H163,2)</f>
        <v>0</v>
      </c>
      <c r="K163" s="193"/>
      <c r="L163" s="35"/>
      <c r="M163" s="211" t="s">
        <v>1</v>
      </c>
      <c r="N163" s="212" t="s">
        <v>41</v>
      </c>
      <c r="O163" s="213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1286</v>
      </c>
    </row>
    <row r="164" s="2" customFormat="1" ht="6.96" customHeight="1">
      <c r="A164" s="34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35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autoFilter ref="C122:K16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256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7389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ROUND((SUM(BE123:BE142)),  2)</f>
        <v>0</v>
      </c>
      <c r="G35" s="138"/>
      <c r="H35" s="138"/>
      <c r="I35" s="139">
        <v>0.20000000000000001</v>
      </c>
      <c r="J35" s="137">
        <f>ROUND(((SUM(BE123:BE142))*I35),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ROUND((SUM(BF123:BF142)),  2)</f>
        <v>0</v>
      </c>
      <c r="G36" s="138"/>
      <c r="H36" s="138"/>
      <c r="I36" s="139">
        <v>0.20000000000000001</v>
      </c>
      <c r="J36" s="137">
        <f>ROUND(((SUM(BF123:BF142))*I36),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2 - TRÁVNIK - pochôdzny - vnútorná časť areálu archeoskanzenu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2 - TRÁVNIK - pochôdzny - vnútorná časť areálu archeoskanzenu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P125+P141</f>
        <v>0</v>
      </c>
      <c r="Q124" s="178"/>
      <c r="R124" s="179">
        <f>R125+R141</f>
        <v>0</v>
      </c>
      <c r="S124" s="178"/>
      <c r="T124" s="180">
        <f>T125+T141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BK125+BK141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SUM(P126:P140)</f>
        <v>0</v>
      </c>
      <c r="Q125" s="178"/>
      <c r="R125" s="179">
        <f>SUM(R126:R140)</f>
        <v>0</v>
      </c>
      <c r="S125" s="178"/>
      <c r="T125" s="180">
        <f>SUM(T126:T140)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SUM(BK126:BK140)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7390</v>
      </c>
      <c r="F126" s="188" t="s">
        <v>7391</v>
      </c>
      <c r="G126" s="189" t="s">
        <v>375</v>
      </c>
      <c r="H126" s="190">
        <v>2088.3000000000002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7392</v>
      </c>
      <c r="F127" s="202" t="s">
        <v>7393</v>
      </c>
      <c r="G127" s="203" t="s">
        <v>433</v>
      </c>
      <c r="H127" s="204">
        <v>0.83499999999999996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1.75" customHeight="1">
      <c r="A128" s="34"/>
      <c r="B128" s="185"/>
      <c r="C128" s="186" t="s">
        <v>92</v>
      </c>
      <c r="D128" s="186" t="s">
        <v>319</v>
      </c>
      <c r="E128" s="187" t="s">
        <v>7394</v>
      </c>
      <c r="F128" s="188" t="s">
        <v>7395</v>
      </c>
      <c r="G128" s="189" t="s">
        <v>375</v>
      </c>
      <c r="H128" s="190">
        <v>2088.3000000000002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37.8" customHeight="1">
      <c r="A129" s="34"/>
      <c r="B129" s="185"/>
      <c r="C129" s="186" t="s">
        <v>259</v>
      </c>
      <c r="D129" s="186" t="s">
        <v>319</v>
      </c>
      <c r="E129" s="187" t="s">
        <v>7396</v>
      </c>
      <c r="F129" s="188" t="s">
        <v>7397</v>
      </c>
      <c r="G129" s="189" t="s">
        <v>356</v>
      </c>
      <c r="H129" s="190">
        <v>3.1840000000000002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49.05" customHeight="1">
      <c r="A130" s="34"/>
      <c r="B130" s="185"/>
      <c r="C130" s="200" t="s">
        <v>262</v>
      </c>
      <c r="D130" s="200" t="s">
        <v>353</v>
      </c>
      <c r="E130" s="201" t="s">
        <v>7398</v>
      </c>
      <c r="F130" s="202" t="s">
        <v>7399</v>
      </c>
      <c r="G130" s="203" t="s">
        <v>1711</v>
      </c>
      <c r="H130" s="204">
        <v>53.774000000000001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24.15" customHeight="1">
      <c r="A131" s="34"/>
      <c r="B131" s="185"/>
      <c r="C131" s="200" t="s">
        <v>265</v>
      </c>
      <c r="D131" s="200" t="s">
        <v>353</v>
      </c>
      <c r="E131" s="201" t="s">
        <v>7400</v>
      </c>
      <c r="F131" s="202" t="s">
        <v>7401</v>
      </c>
      <c r="G131" s="203" t="s">
        <v>1711</v>
      </c>
      <c r="H131" s="204">
        <v>3132.4499999999998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4.15" customHeight="1">
      <c r="A132" s="34"/>
      <c r="B132" s="185"/>
      <c r="C132" s="186" t="s">
        <v>268</v>
      </c>
      <c r="D132" s="186" t="s">
        <v>319</v>
      </c>
      <c r="E132" s="187" t="s">
        <v>7402</v>
      </c>
      <c r="F132" s="188" t="s">
        <v>7403</v>
      </c>
      <c r="G132" s="189" t="s">
        <v>375</v>
      </c>
      <c r="H132" s="190">
        <v>4176.6000000000004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4.15" customHeight="1">
      <c r="A133" s="34"/>
      <c r="B133" s="185"/>
      <c r="C133" s="186" t="s">
        <v>271</v>
      </c>
      <c r="D133" s="186" t="s">
        <v>319</v>
      </c>
      <c r="E133" s="187" t="s">
        <v>2681</v>
      </c>
      <c r="F133" s="188" t="s">
        <v>2682</v>
      </c>
      <c r="G133" s="189" t="s">
        <v>375</v>
      </c>
      <c r="H133" s="190">
        <v>6264.8999999999996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186" t="s">
        <v>274</v>
      </c>
      <c r="D134" s="186" t="s">
        <v>319</v>
      </c>
      <c r="E134" s="187" t="s">
        <v>2684</v>
      </c>
      <c r="F134" s="188" t="s">
        <v>2685</v>
      </c>
      <c r="G134" s="189" t="s">
        <v>375</v>
      </c>
      <c r="H134" s="190">
        <v>4176.6000000000004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49.05" customHeight="1">
      <c r="A135" s="34"/>
      <c r="B135" s="185"/>
      <c r="C135" s="186" t="s">
        <v>277</v>
      </c>
      <c r="D135" s="186" t="s">
        <v>319</v>
      </c>
      <c r="E135" s="187" t="s">
        <v>2672</v>
      </c>
      <c r="F135" s="188" t="s">
        <v>7404</v>
      </c>
      <c r="G135" s="189" t="s">
        <v>375</v>
      </c>
      <c r="H135" s="190">
        <v>2088.3000000000002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2" customFormat="1" ht="76.35" customHeight="1">
      <c r="A136" s="34"/>
      <c r="B136" s="185"/>
      <c r="C136" s="200" t="s">
        <v>280</v>
      </c>
      <c r="D136" s="200" t="s">
        <v>353</v>
      </c>
      <c r="E136" s="201" t="s">
        <v>7405</v>
      </c>
      <c r="F136" s="202" t="s">
        <v>7406</v>
      </c>
      <c r="G136" s="203" t="s">
        <v>1711</v>
      </c>
      <c r="H136" s="204">
        <v>75.284000000000006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392</v>
      </c>
    </row>
    <row r="137" s="2" customFormat="1" ht="55.5" customHeight="1">
      <c r="A137" s="34"/>
      <c r="B137" s="185"/>
      <c r="C137" s="186" t="s">
        <v>358</v>
      </c>
      <c r="D137" s="186" t="s">
        <v>319</v>
      </c>
      <c r="E137" s="187" t="s">
        <v>7407</v>
      </c>
      <c r="F137" s="188" t="s">
        <v>7408</v>
      </c>
      <c r="G137" s="189" t="s">
        <v>375</v>
      </c>
      <c r="H137" s="190">
        <v>2088.3000000000002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398</v>
      </c>
    </row>
    <row r="138" s="2" customFormat="1" ht="21.75" customHeight="1">
      <c r="A138" s="34"/>
      <c r="B138" s="185"/>
      <c r="C138" s="186" t="s">
        <v>362</v>
      </c>
      <c r="D138" s="186" t="s">
        <v>319</v>
      </c>
      <c r="E138" s="187" t="s">
        <v>7381</v>
      </c>
      <c r="F138" s="188" t="s">
        <v>7382</v>
      </c>
      <c r="G138" s="189" t="s">
        <v>322</v>
      </c>
      <c r="H138" s="190">
        <v>73.090999999999994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</v>
      </c>
    </row>
    <row r="139" s="2" customFormat="1" ht="24.15" customHeight="1">
      <c r="A139" s="34"/>
      <c r="B139" s="185"/>
      <c r="C139" s="186" t="s">
        <v>364</v>
      </c>
      <c r="D139" s="186" t="s">
        <v>319</v>
      </c>
      <c r="E139" s="187" t="s">
        <v>7383</v>
      </c>
      <c r="F139" s="188" t="s">
        <v>7384</v>
      </c>
      <c r="G139" s="189" t="s">
        <v>322</v>
      </c>
      <c r="H139" s="190">
        <v>73.090999999999994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412</v>
      </c>
    </row>
    <row r="140" s="2" customFormat="1" ht="16.5" customHeight="1">
      <c r="A140" s="34"/>
      <c r="B140" s="185"/>
      <c r="C140" s="200" t="s">
        <v>368</v>
      </c>
      <c r="D140" s="200" t="s">
        <v>353</v>
      </c>
      <c r="E140" s="201" t="s">
        <v>7385</v>
      </c>
      <c r="F140" s="202" t="s">
        <v>7386</v>
      </c>
      <c r="G140" s="203" t="s">
        <v>322</v>
      </c>
      <c r="H140" s="204">
        <v>73.090999999999994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416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589</v>
      </c>
      <c r="F141" s="183" t="s">
        <v>2741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33" customHeight="1">
      <c r="A142" s="34"/>
      <c r="B142" s="185"/>
      <c r="C142" s="186" t="s">
        <v>372</v>
      </c>
      <c r="D142" s="186" t="s">
        <v>319</v>
      </c>
      <c r="E142" s="187" t="s">
        <v>7387</v>
      </c>
      <c r="F142" s="188" t="s">
        <v>7388</v>
      </c>
      <c r="G142" s="189" t="s">
        <v>356</v>
      </c>
      <c r="H142" s="190">
        <v>3.266</v>
      </c>
      <c r="I142" s="191"/>
      <c r="J142" s="192">
        <f>ROUND(I142*H142,2)</f>
        <v>0</v>
      </c>
      <c r="K142" s="193"/>
      <c r="L142" s="35"/>
      <c r="M142" s="211" t="s">
        <v>1</v>
      </c>
      <c r="N142" s="212" t="s">
        <v>41</v>
      </c>
      <c r="O142" s="213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2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258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7409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ROUND((SUM(BE123:BE142)),  2)</f>
        <v>0</v>
      </c>
      <c r="G35" s="138"/>
      <c r="H35" s="138"/>
      <c r="I35" s="139">
        <v>0.20000000000000001</v>
      </c>
      <c r="J35" s="137">
        <f>ROUND(((SUM(BE123:BE142))*I35),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ROUND((SUM(BF123:BF142)),  2)</f>
        <v>0</v>
      </c>
      <c r="G36" s="138"/>
      <c r="H36" s="138"/>
      <c r="I36" s="139">
        <v>0.20000000000000001</v>
      </c>
      <c r="J36" s="137">
        <f>ROUND(((SUM(BF123:BF142))*I36),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3 - TRÁVNIK - svahy obranného valu okolo vnútorného areálu archeoskanzenu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3 - TRÁVNIK - svahy obranného valu okolo vnútorného areálu archeoskanzenu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P125+P141</f>
        <v>0</v>
      </c>
      <c r="Q124" s="178"/>
      <c r="R124" s="179">
        <f>R125+R141</f>
        <v>0</v>
      </c>
      <c r="S124" s="178"/>
      <c r="T124" s="180">
        <f>T125+T141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BK125+BK141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SUM(P126:P140)</f>
        <v>0</v>
      </c>
      <c r="Q125" s="178"/>
      <c r="R125" s="179">
        <f>SUM(R126:R140)</f>
        <v>0</v>
      </c>
      <c r="S125" s="178"/>
      <c r="T125" s="180">
        <f>SUM(T126:T140)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SUM(BK126:BK140)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7410</v>
      </c>
      <c r="F126" s="188" t="s">
        <v>7411</v>
      </c>
      <c r="G126" s="189" t="s">
        <v>375</v>
      </c>
      <c r="H126" s="190">
        <v>2616.6999999999998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7392</v>
      </c>
      <c r="F127" s="202" t="s">
        <v>7393</v>
      </c>
      <c r="G127" s="203" t="s">
        <v>433</v>
      </c>
      <c r="H127" s="204">
        <v>1.0469999999999999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1.75" customHeight="1">
      <c r="A128" s="34"/>
      <c r="B128" s="185"/>
      <c r="C128" s="186" t="s">
        <v>92</v>
      </c>
      <c r="D128" s="186" t="s">
        <v>319</v>
      </c>
      <c r="E128" s="187" t="s">
        <v>7394</v>
      </c>
      <c r="F128" s="188" t="s">
        <v>7395</v>
      </c>
      <c r="G128" s="189" t="s">
        <v>375</v>
      </c>
      <c r="H128" s="190">
        <v>2616.6999999999998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37.8" customHeight="1">
      <c r="A129" s="34"/>
      <c r="B129" s="185"/>
      <c r="C129" s="186" t="s">
        <v>259</v>
      </c>
      <c r="D129" s="186" t="s">
        <v>319</v>
      </c>
      <c r="E129" s="187" t="s">
        <v>7412</v>
      </c>
      <c r="F129" s="188" t="s">
        <v>7413</v>
      </c>
      <c r="G129" s="189" t="s">
        <v>356</v>
      </c>
      <c r="H129" s="190">
        <v>3.9900000000000002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49.05" customHeight="1">
      <c r="A130" s="34"/>
      <c r="B130" s="185"/>
      <c r="C130" s="200" t="s">
        <v>262</v>
      </c>
      <c r="D130" s="200" t="s">
        <v>353</v>
      </c>
      <c r="E130" s="201" t="s">
        <v>7398</v>
      </c>
      <c r="F130" s="202" t="s">
        <v>7399</v>
      </c>
      <c r="G130" s="203" t="s">
        <v>1711</v>
      </c>
      <c r="H130" s="204">
        <v>67.381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24.15" customHeight="1">
      <c r="A131" s="34"/>
      <c r="B131" s="185"/>
      <c r="C131" s="200" t="s">
        <v>265</v>
      </c>
      <c r="D131" s="200" t="s">
        <v>353</v>
      </c>
      <c r="E131" s="201" t="s">
        <v>7400</v>
      </c>
      <c r="F131" s="202" t="s">
        <v>7401</v>
      </c>
      <c r="G131" s="203" t="s">
        <v>1711</v>
      </c>
      <c r="H131" s="204">
        <v>3925.0500000000002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4.15" customHeight="1">
      <c r="A132" s="34"/>
      <c r="B132" s="185"/>
      <c r="C132" s="186" t="s">
        <v>268</v>
      </c>
      <c r="D132" s="186" t="s">
        <v>319</v>
      </c>
      <c r="E132" s="187" t="s">
        <v>7414</v>
      </c>
      <c r="F132" s="188" t="s">
        <v>7415</v>
      </c>
      <c r="G132" s="189" t="s">
        <v>375</v>
      </c>
      <c r="H132" s="190">
        <v>5233.3999999999996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1.75" customHeight="1">
      <c r="A133" s="34"/>
      <c r="B133" s="185"/>
      <c r="C133" s="186" t="s">
        <v>271</v>
      </c>
      <c r="D133" s="186" t="s">
        <v>319</v>
      </c>
      <c r="E133" s="187" t="s">
        <v>7416</v>
      </c>
      <c r="F133" s="188" t="s">
        <v>7417</v>
      </c>
      <c r="G133" s="189" t="s">
        <v>375</v>
      </c>
      <c r="H133" s="190">
        <v>7850.1000000000004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1.75" customHeight="1">
      <c r="A134" s="34"/>
      <c r="B134" s="185"/>
      <c r="C134" s="186" t="s">
        <v>274</v>
      </c>
      <c r="D134" s="186" t="s">
        <v>319</v>
      </c>
      <c r="E134" s="187" t="s">
        <v>7418</v>
      </c>
      <c r="F134" s="188" t="s">
        <v>7419</v>
      </c>
      <c r="G134" s="189" t="s">
        <v>375</v>
      </c>
      <c r="H134" s="190">
        <v>5233.3999999999996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44.25" customHeight="1">
      <c r="A135" s="34"/>
      <c r="B135" s="185"/>
      <c r="C135" s="186" t="s">
        <v>277</v>
      </c>
      <c r="D135" s="186" t="s">
        <v>319</v>
      </c>
      <c r="E135" s="187" t="s">
        <v>7420</v>
      </c>
      <c r="F135" s="188" t="s">
        <v>7421</v>
      </c>
      <c r="G135" s="189" t="s">
        <v>375</v>
      </c>
      <c r="H135" s="190">
        <v>2616.6999999999998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2" customFormat="1" ht="66.75" customHeight="1">
      <c r="A136" s="34"/>
      <c r="B136" s="185"/>
      <c r="C136" s="200" t="s">
        <v>280</v>
      </c>
      <c r="D136" s="200" t="s">
        <v>353</v>
      </c>
      <c r="E136" s="201" t="s">
        <v>7405</v>
      </c>
      <c r="F136" s="202" t="s">
        <v>7422</v>
      </c>
      <c r="G136" s="203" t="s">
        <v>1711</v>
      </c>
      <c r="H136" s="204">
        <v>80.855999999999995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392</v>
      </c>
    </row>
    <row r="137" s="2" customFormat="1" ht="55.5" customHeight="1">
      <c r="A137" s="34"/>
      <c r="B137" s="185"/>
      <c r="C137" s="186" t="s">
        <v>358</v>
      </c>
      <c r="D137" s="186" t="s">
        <v>319</v>
      </c>
      <c r="E137" s="187" t="s">
        <v>7423</v>
      </c>
      <c r="F137" s="188" t="s">
        <v>7424</v>
      </c>
      <c r="G137" s="189" t="s">
        <v>375</v>
      </c>
      <c r="H137" s="190">
        <v>2616.6999999999998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398</v>
      </c>
    </row>
    <row r="138" s="2" customFormat="1" ht="21.75" customHeight="1">
      <c r="A138" s="34"/>
      <c r="B138" s="185"/>
      <c r="C138" s="186" t="s">
        <v>362</v>
      </c>
      <c r="D138" s="186" t="s">
        <v>319</v>
      </c>
      <c r="E138" s="187" t="s">
        <v>7381</v>
      </c>
      <c r="F138" s="188" t="s">
        <v>7382</v>
      </c>
      <c r="G138" s="189" t="s">
        <v>322</v>
      </c>
      <c r="H138" s="190">
        <v>91.584999999999994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</v>
      </c>
    </row>
    <row r="139" s="2" customFormat="1" ht="24.15" customHeight="1">
      <c r="A139" s="34"/>
      <c r="B139" s="185"/>
      <c r="C139" s="186" t="s">
        <v>364</v>
      </c>
      <c r="D139" s="186" t="s">
        <v>319</v>
      </c>
      <c r="E139" s="187" t="s">
        <v>7383</v>
      </c>
      <c r="F139" s="188" t="s">
        <v>7384</v>
      </c>
      <c r="G139" s="189" t="s">
        <v>322</v>
      </c>
      <c r="H139" s="190">
        <v>91.584999999999994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412</v>
      </c>
    </row>
    <row r="140" s="2" customFormat="1" ht="16.5" customHeight="1">
      <c r="A140" s="34"/>
      <c r="B140" s="185"/>
      <c r="C140" s="200" t="s">
        <v>368</v>
      </c>
      <c r="D140" s="200" t="s">
        <v>353</v>
      </c>
      <c r="E140" s="201" t="s">
        <v>7385</v>
      </c>
      <c r="F140" s="202" t="s">
        <v>7386</v>
      </c>
      <c r="G140" s="203" t="s">
        <v>322</v>
      </c>
      <c r="H140" s="204">
        <v>91.584999999999994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416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589</v>
      </c>
      <c r="F141" s="183" t="s">
        <v>2741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33" customHeight="1">
      <c r="A142" s="34"/>
      <c r="B142" s="185"/>
      <c r="C142" s="186" t="s">
        <v>372</v>
      </c>
      <c r="D142" s="186" t="s">
        <v>319</v>
      </c>
      <c r="E142" s="187" t="s">
        <v>7387</v>
      </c>
      <c r="F142" s="188" t="s">
        <v>7388</v>
      </c>
      <c r="G142" s="189" t="s">
        <v>356</v>
      </c>
      <c r="H142" s="190">
        <v>4.0830000000000002</v>
      </c>
      <c r="I142" s="191"/>
      <c r="J142" s="192">
        <f>ROUND(I142*H142,2)</f>
        <v>0</v>
      </c>
      <c r="K142" s="193"/>
      <c r="L142" s="35"/>
      <c r="M142" s="211" t="s">
        <v>1</v>
      </c>
      <c r="N142" s="212" t="s">
        <v>41</v>
      </c>
      <c r="O142" s="213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2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261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7425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ROUND((SUM(BE123:BE137)),  2)</f>
        <v>0</v>
      </c>
      <c r="G35" s="138"/>
      <c r="H35" s="138"/>
      <c r="I35" s="139">
        <v>0.20000000000000001</v>
      </c>
      <c r="J35" s="137">
        <f>ROUND(((SUM(BE123:BE137))*I35),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ROUND((SUM(BF123:BF137)),  2)</f>
        <v>0</v>
      </c>
      <c r="G36" s="138"/>
      <c r="H36" s="138"/>
      <c r="I36" s="139">
        <v>0.20000000000000001</v>
      </c>
      <c r="J36" s="137">
        <f>ROUND(((SUM(BF123:BF137))*I36),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4 - TRÁVNIK - lúčny / bylinný charakter - vonkajšie plochy, okolie parkoviska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J136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4 - TRÁVNIK - lúčny / bylinný charakter - vonkajšie plochy, okolie parkoviska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P125+P136</f>
        <v>0</v>
      </c>
      <c r="Q124" s="178"/>
      <c r="R124" s="179">
        <f>R125+R136</f>
        <v>0</v>
      </c>
      <c r="S124" s="178"/>
      <c r="T124" s="180">
        <f>T125+T136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BK125+BK136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SUM(P126:P135)</f>
        <v>0</v>
      </c>
      <c r="Q125" s="178"/>
      <c r="R125" s="179">
        <f>SUM(R126:R135)</f>
        <v>0</v>
      </c>
      <c r="S125" s="178"/>
      <c r="T125" s="180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SUM(BK126:BK135)</f>
        <v>0</v>
      </c>
    </row>
    <row r="126" s="2" customFormat="1" ht="44.25" customHeight="1">
      <c r="A126" s="34"/>
      <c r="B126" s="185"/>
      <c r="C126" s="186" t="s">
        <v>82</v>
      </c>
      <c r="D126" s="186" t="s">
        <v>319</v>
      </c>
      <c r="E126" s="187" t="s">
        <v>7426</v>
      </c>
      <c r="F126" s="188" t="s">
        <v>7427</v>
      </c>
      <c r="G126" s="189" t="s">
        <v>375</v>
      </c>
      <c r="H126" s="190">
        <v>11337.9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44.25" customHeight="1">
      <c r="A127" s="34"/>
      <c r="B127" s="185"/>
      <c r="C127" s="186" t="s">
        <v>87</v>
      </c>
      <c r="D127" s="186" t="s">
        <v>319</v>
      </c>
      <c r="E127" s="187" t="s">
        <v>7428</v>
      </c>
      <c r="F127" s="188" t="s">
        <v>7429</v>
      </c>
      <c r="G127" s="189" t="s">
        <v>375</v>
      </c>
      <c r="H127" s="190">
        <v>11337.9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4.15" customHeight="1">
      <c r="A128" s="34"/>
      <c r="B128" s="185"/>
      <c r="C128" s="186" t="s">
        <v>92</v>
      </c>
      <c r="D128" s="186" t="s">
        <v>319</v>
      </c>
      <c r="E128" s="187" t="s">
        <v>7402</v>
      </c>
      <c r="F128" s="188" t="s">
        <v>7403</v>
      </c>
      <c r="G128" s="189" t="s">
        <v>375</v>
      </c>
      <c r="H128" s="190">
        <v>11337.9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24.15" customHeight="1">
      <c r="A129" s="34"/>
      <c r="B129" s="185"/>
      <c r="C129" s="186" t="s">
        <v>259</v>
      </c>
      <c r="D129" s="186" t="s">
        <v>319</v>
      </c>
      <c r="E129" s="187" t="s">
        <v>2681</v>
      </c>
      <c r="F129" s="188" t="s">
        <v>2682</v>
      </c>
      <c r="G129" s="189" t="s">
        <v>375</v>
      </c>
      <c r="H129" s="190">
        <v>34013.699999999997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24.15" customHeight="1">
      <c r="A130" s="34"/>
      <c r="B130" s="185"/>
      <c r="C130" s="186" t="s">
        <v>262</v>
      </c>
      <c r="D130" s="186" t="s">
        <v>319</v>
      </c>
      <c r="E130" s="187" t="s">
        <v>2684</v>
      </c>
      <c r="F130" s="188" t="s">
        <v>2685</v>
      </c>
      <c r="G130" s="189" t="s">
        <v>375</v>
      </c>
      <c r="H130" s="190">
        <v>22675.799999999999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49.05" customHeight="1">
      <c r="A131" s="34"/>
      <c r="B131" s="185"/>
      <c r="C131" s="186" t="s">
        <v>265</v>
      </c>
      <c r="D131" s="186" t="s">
        <v>319</v>
      </c>
      <c r="E131" s="187" t="s">
        <v>7430</v>
      </c>
      <c r="F131" s="188" t="s">
        <v>7431</v>
      </c>
      <c r="G131" s="189" t="s">
        <v>375</v>
      </c>
      <c r="H131" s="190">
        <v>11337.9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66.75" customHeight="1">
      <c r="A132" s="34"/>
      <c r="B132" s="185"/>
      <c r="C132" s="200" t="s">
        <v>268</v>
      </c>
      <c r="D132" s="200" t="s">
        <v>353</v>
      </c>
      <c r="E132" s="201" t="s">
        <v>7405</v>
      </c>
      <c r="F132" s="202" t="s">
        <v>7432</v>
      </c>
      <c r="G132" s="203" t="s">
        <v>1711</v>
      </c>
      <c r="H132" s="204">
        <v>35.033999999999999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1.75" customHeight="1">
      <c r="A133" s="34"/>
      <c r="B133" s="185"/>
      <c r="C133" s="186" t="s">
        <v>271</v>
      </c>
      <c r="D133" s="186" t="s">
        <v>319</v>
      </c>
      <c r="E133" s="187" t="s">
        <v>7381</v>
      </c>
      <c r="F133" s="188" t="s">
        <v>7382</v>
      </c>
      <c r="G133" s="189" t="s">
        <v>322</v>
      </c>
      <c r="H133" s="190">
        <v>56.689999999999998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186" t="s">
        <v>274</v>
      </c>
      <c r="D134" s="186" t="s">
        <v>319</v>
      </c>
      <c r="E134" s="187" t="s">
        <v>7383</v>
      </c>
      <c r="F134" s="188" t="s">
        <v>7384</v>
      </c>
      <c r="G134" s="189" t="s">
        <v>322</v>
      </c>
      <c r="H134" s="190">
        <v>56.689999999999998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16.5" customHeight="1">
      <c r="A135" s="34"/>
      <c r="B135" s="185"/>
      <c r="C135" s="200" t="s">
        <v>277</v>
      </c>
      <c r="D135" s="200" t="s">
        <v>353</v>
      </c>
      <c r="E135" s="201" t="s">
        <v>7385</v>
      </c>
      <c r="F135" s="202" t="s">
        <v>7386</v>
      </c>
      <c r="G135" s="203" t="s">
        <v>322</v>
      </c>
      <c r="H135" s="204">
        <v>56.689999999999998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589</v>
      </c>
      <c r="F136" s="183" t="s">
        <v>2741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0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317</v>
      </c>
      <c r="BK136" s="182">
        <f>BK137</f>
        <v>0</v>
      </c>
    </row>
    <row r="137" s="2" customFormat="1" ht="33" customHeight="1">
      <c r="A137" s="34"/>
      <c r="B137" s="185"/>
      <c r="C137" s="186" t="s">
        <v>280</v>
      </c>
      <c r="D137" s="186" t="s">
        <v>319</v>
      </c>
      <c r="E137" s="187" t="s">
        <v>7387</v>
      </c>
      <c r="F137" s="188" t="s">
        <v>7388</v>
      </c>
      <c r="G137" s="189" t="s">
        <v>356</v>
      </c>
      <c r="H137" s="190">
        <v>0.035000000000000003</v>
      </c>
      <c r="I137" s="191"/>
      <c r="J137" s="192">
        <f>ROUND(I137*H137,2)</f>
        <v>0</v>
      </c>
      <c r="K137" s="193"/>
      <c r="L137" s="35"/>
      <c r="M137" s="211" t="s">
        <v>1</v>
      </c>
      <c r="N137" s="212" t="s">
        <v>41</v>
      </c>
      <c r="O137" s="213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6.96" customHeight="1">
      <c r="A138" s="34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35"/>
      <c r="M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</sheetData>
  <autoFilter ref="C122:K1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264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7433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ROUND((SUM(BE123:BE137)),  2)</f>
        <v>0</v>
      </c>
      <c r="G35" s="138"/>
      <c r="H35" s="138"/>
      <c r="I35" s="139">
        <v>0.20000000000000001</v>
      </c>
      <c r="J35" s="137">
        <f>ROUND(((SUM(BE123:BE137))*I35),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ROUND((SUM(BF123:BF137)),  2)</f>
        <v>0</v>
      </c>
      <c r="G36" s="138"/>
      <c r="H36" s="138"/>
      <c r="I36" s="139">
        <v>0.20000000000000001</v>
      </c>
      <c r="J36" s="137">
        <f>ROUND(((SUM(BF123:BF137))*I36),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5 - TRÁVNIK - trávna zmes - pastevná krajinná zmes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J136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5 - TRÁVNIK - trávna zmes - pastevná krajinná zmes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P125+P136</f>
        <v>0</v>
      </c>
      <c r="Q124" s="178"/>
      <c r="R124" s="179">
        <f>R125+R136</f>
        <v>0</v>
      </c>
      <c r="S124" s="178"/>
      <c r="T124" s="180">
        <f>T125+T136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BK125+BK136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SUM(P126:P135)</f>
        <v>0</v>
      </c>
      <c r="Q125" s="178"/>
      <c r="R125" s="179">
        <f>SUM(R126:R135)</f>
        <v>0</v>
      </c>
      <c r="S125" s="178"/>
      <c r="T125" s="180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SUM(BK126:BK135)</f>
        <v>0</v>
      </c>
    </row>
    <row r="126" s="2" customFormat="1" ht="44.25" customHeight="1">
      <c r="A126" s="34"/>
      <c r="B126" s="185"/>
      <c r="C126" s="186" t="s">
        <v>82</v>
      </c>
      <c r="D126" s="186" t="s">
        <v>319</v>
      </c>
      <c r="E126" s="187" t="s">
        <v>7426</v>
      </c>
      <c r="F126" s="188" t="s">
        <v>7427</v>
      </c>
      <c r="G126" s="189" t="s">
        <v>375</v>
      </c>
      <c r="H126" s="190">
        <v>29621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44.25" customHeight="1">
      <c r="A127" s="34"/>
      <c r="B127" s="185"/>
      <c r="C127" s="186" t="s">
        <v>87</v>
      </c>
      <c r="D127" s="186" t="s">
        <v>319</v>
      </c>
      <c r="E127" s="187" t="s">
        <v>7428</v>
      </c>
      <c r="F127" s="188" t="s">
        <v>7429</v>
      </c>
      <c r="G127" s="189" t="s">
        <v>375</v>
      </c>
      <c r="H127" s="190">
        <v>29621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4.15" customHeight="1">
      <c r="A128" s="34"/>
      <c r="B128" s="185"/>
      <c r="C128" s="186" t="s">
        <v>92</v>
      </c>
      <c r="D128" s="186" t="s">
        <v>319</v>
      </c>
      <c r="E128" s="187" t="s">
        <v>7402</v>
      </c>
      <c r="F128" s="188" t="s">
        <v>7403</v>
      </c>
      <c r="G128" s="189" t="s">
        <v>375</v>
      </c>
      <c r="H128" s="190">
        <v>29621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24.15" customHeight="1">
      <c r="A129" s="34"/>
      <c r="B129" s="185"/>
      <c r="C129" s="186" t="s">
        <v>259</v>
      </c>
      <c r="D129" s="186" t="s">
        <v>319</v>
      </c>
      <c r="E129" s="187" t="s">
        <v>2681</v>
      </c>
      <c r="F129" s="188" t="s">
        <v>2682</v>
      </c>
      <c r="G129" s="189" t="s">
        <v>375</v>
      </c>
      <c r="H129" s="190">
        <v>59242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24.15" customHeight="1">
      <c r="A130" s="34"/>
      <c r="B130" s="185"/>
      <c r="C130" s="186" t="s">
        <v>262</v>
      </c>
      <c r="D130" s="186" t="s">
        <v>319</v>
      </c>
      <c r="E130" s="187" t="s">
        <v>2684</v>
      </c>
      <c r="F130" s="188" t="s">
        <v>2685</v>
      </c>
      <c r="G130" s="189" t="s">
        <v>375</v>
      </c>
      <c r="H130" s="190">
        <v>59242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49.05" customHeight="1">
      <c r="A131" s="34"/>
      <c r="B131" s="185"/>
      <c r="C131" s="186" t="s">
        <v>265</v>
      </c>
      <c r="D131" s="186" t="s">
        <v>319</v>
      </c>
      <c r="E131" s="187" t="s">
        <v>7430</v>
      </c>
      <c r="F131" s="188" t="s">
        <v>7431</v>
      </c>
      <c r="G131" s="189" t="s">
        <v>375</v>
      </c>
      <c r="H131" s="190">
        <v>29621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66.75" customHeight="1">
      <c r="A132" s="34"/>
      <c r="B132" s="185"/>
      <c r="C132" s="200" t="s">
        <v>268</v>
      </c>
      <c r="D132" s="200" t="s">
        <v>353</v>
      </c>
      <c r="E132" s="201" t="s">
        <v>7405</v>
      </c>
      <c r="F132" s="202" t="s">
        <v>7434</v>
      </c>
      <c r="G132" s="203" t="s">
        <v>1711</v>
      </c>
      <c r="H132" s="204">
        <v>122.039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1.75" customHeight="1">
      <c r="A133" s="34"/>
      <c r="B133" s="185"/>
      <c r="C133" s="186" t="s">
        <v>271</v>
      </c>
      <c r="D133" s="186" t="s">
        <v>319</v>
      </c>
      <c r="E133" s="187" t="s">
        <v>7381</v>
      </c>
      <c r="F133" s="188" t="s">
        <v>7382</v>
      </c>
      <c r="G133" s="189" t="s">
        <v>322</v>
      </c>
      <c r="H133" s="190">
        <v>148.10499999999999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186" t="s">
        <v>274</v>
      </c>
      <c r="D134" s="186" t="s">
        <v>319</v>
      </c>
      <c r="E134" s="187" t="s">
        <v>7383</v>
      </c>
      <c r="F134" s="188" t="s">
        <v>7384</v>
      </c>
      <c r="G134" s="189" t="s">
        <v>322</v>
      </c>
      <c r="H134" s="190">
        <v>148.10499999999999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16.5" customHeight="1">
      <c r="A135" s="34"/>
      <c r="B135" s="185"/>
      <c r="C135" s="200" t="s">
        <v>277</v>
      </c>
      <c r="D135" s="200" t="s">
        <v>353</v>
      </c>
      <c r="E135" s="201" t="s">
        <v>7385</v>
      </c>
      <c r="F135" s="202" t="s">
        <v>7386</v>
      </c>
      <c r="G135" s="203" t="s">
        <v>322</v>
      </c>
      <c r="H135" s="204">
        <v>148.10499999999999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589</v>
      </c>
      <c r="F136" s="183" t="s">
        <v>2741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0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317</v>
      </c>
      <c r="BK136" s="182">
        <f>BK137</f>
        <v>0</v>
      </c>
    </row>
    <row r="137" s="2" customFormat="1" ht="33" customHeight="1">
      <c r="A137" s="34"/>
      <c r="B137" s="185"/>
      <c r="C137" s="186" t="s">
        <v>280</v>
      </c>
      <c r="D137" s="186" t="s">
        <v>319</v>
      </c>
      <c r="E137" s="187" t="s">
        <v>7387</v>
      </c>
      <c r="F137" s="188" t="s">
        <v>7388</v>
      </c>
      <c r="G137" s="189" t="s">
        <v>356</v>
      </c>
      <c r="H137" s="190">
        <v>0.122</v>
      </c>
      <c r="I137" s="191"/>
      <c r="J137" s="192">
        <f>ROUND(I137*H137,2)</f>
        <v>0</v>
      </c>
      <c r="K137" s="193"/>
      <c r="L137" s="35"/>
      <c r="M137" s="211" t="s">
        <v>1</v>
      </c>
      <c r="N137" s="212" t="s">
        <v>41</v>
      </c>
      <c r="O137" s="213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6.96" customHeight="1">
      <c r="A138" s="34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35"/>
      <c r="M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</sheetData>
  <autoFilter ref="C122:K1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267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7435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ROUND((SUM(BE124:BE147)),  2)</f>
        <v>0</v>
      </c>
      <c r="G35" s="138"/>
      <c r="H35" s="138"/>
      <c r="I35" s="139">
        <v>0.20000000000000001</v>
      </c>
      <c r="J35" s="137">
        <f>ROUND(((SUM(BE124:BE147))*I35),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ROUND((SUM(BF124:BF147)),  2)</f>
        <v>0</v>
      </c>
      <c r="G36" s="138"/>
      <c r="H36" s="138"/>
      <c r="I36" s="139">
        <v>0.20000000000000001</v>
      </c>
      <c r="J36" s="137">
        <f>ROUND(((SUM(BF124:BF147))*I36),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ROUND((SUM(BG124:BG147)),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ROUND((SUM(BH124:BH147)),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ROUND((SUM(BI124:BI147)),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6 - KRY - krovité výsadby na vonkajšom obrannom vale (pôdopokryvné, zapojené výsadby)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2631</v>
      </c>
      <c r="E100" s="159"/>
      <c r="F100" s="159"/>
      <c r="G100" s="159"/>
      <c r="H100" s="159"/>
      <c r="I100" s="159"/>
      <c r="J100" s="160">
        <f>J126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2630</v>
      </c>
      <c r="E101" s="159"/>
      <c r="F101" s="159"/>
      <c r="G101" s="159"/>
      <c r="H101" s="159"/>
      <c r="I101" s="159"/>
      <c r="J101" s="160">
        <f>J131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2636</v>
      </c>
      <c r="E102" s="159"/>
      <c r="F102" s="159"/>
      <c r="G102" s="159"/>
      <c r="H102" s="159"/>
      <c r="I102" s="159"/>
      <c r="J102" s="160">
        <f>J146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2" customFormat="1" ht="16.5" customHeight="1">
      <c r="A114" s="34"/>
      <c r="B114" s="35"/>
      <c r="C114" s="34"/>
      <c r="D114" s="34"/>
      <c r="E114" s="131" t="s">
        <v>7312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289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30" customHeight="1">
      <c r="A116" s="34"/>
      <c r="B116" s="35"/>
      <c r="C116" s="34"/>
      <c r="D116" s="34"/>
      <c r="E116" s="68" t="str">
        <f>E11</f>
        <v>6 - KRY - krovité výsadby na vonkajšom obrannom vale (pôdopokryvné, zapojené výsadby)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okrajová časť obce Bojná</v>
      </c>
      <c r="G118" s="34"/>
      <c r="H118" s="34"/>
      <c r="I118" s="28" t="s">
        <v>21</v>
      </c>
      <c r="J118" s="70" t="str">
        <f>IF(J14="","",J14)</f>
        <v>19. 6. 2024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23</v>
      </c>
      <c r="D120" s="34"/>
      <c r="E120" s="34"/>
      <c r="F120" s="23" t="str">
        <f>E17</f>
        <v>Obec Bojná, 201 Bojná, 956 01 Bojná</v>
      </c>
      <c r="G120" s="34"/>
      <c r="H120" s="34"/>
      <c r="I120" s="28" t="s">
        <v>29</v>
      </c>
      <c r="J120" s="32" t="str">
        <f>E23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0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>Projekt design s.r.o., Brezová 89/1B, Tovarníky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1"/>
      <c r="B123" s="162"/>
      <c r="C123" s="163" t="s">
        <v>304</v>
      </c>
      <c r="D123" s="164" t="s">
        <v>60</v>
      </c>
      <c r="E123" s="164" t="s">
        <v>56</v>
      </c>
      <c r="F123" s="164" t="s">
        <v>57</v>
      </c>
      <c r="G123" s="164" t="s">
        <v>305</v>
      </c>
      <c r="H123" s="164" t="s">
        <v>306</v>
      </c>
      <c r="I123" s="164" t="s">
        <v>307</v>
      </c>
      <c r="J123" s="165" t="s">
        <v>295</v>
      </c>
      <c r="K123" s="166" t="s">
        <v>308</v>
      </c>
      <c r="L123" s="167"/>
      <c r="M123" s="87" t="s">
        <v>1</v>
      </c>
      <c r="N123" s="88" t="s">
        <v>39</v>
      </c>
      <c r="O123" s="88" t="s">
        <v>309</v>
      </c>
      <c r="P123" s="88" t="s">
        <v>310</v>
      </c>
      <c r="Q123" s="88" t="s">
        <v>311</v>
      </c>
      <c r="R123" s="88" t="s">
        <v>312</v>
      </c>
      <c r="S123" s="88" t="s">
        <v>313</v>
      </c>
      <c r="T123" s="89" t="s">
        <v>314</v>
      </c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</row>
    <row r="124" s="2" customFormat="1" ht="22.8" customHeight="1">
      <c r="A124" s="34"/>
      <c r="B124" s="35"/>
      <c r="C124" s="94" t="s">
        <v>296</v>
      </c>
      <c r="D124" s="34"/>
      <c r="E124" s="34"/>
      <c r="F124" s="34"/>
      <c r="G124" s="34"/>
      <c r="H124" s="34"/>
      <c r="I124" s="34"/>
      <c r="J124" s="168">
        <f>BK124</f>
        <v>0</v>
      </c>
      <c r="K124" s="34"/>
      <c r="L124" s="35"/>
      <c r="M124" s="90"/>
      <c r="N124" s="74"/>
      <c r="O124" s="91"/>
      <c r="P124" s="169">
        <f>P125</f>
        <v>0</v>
      </c>
      <c r="Q124" s="91"/>
      <c r="R124" s="169">
        <f>R125</f>
        <v>0</v>
      </c>
      <c r="S124" s="91"/>
      <c r="T124" s="170">
        <f>T125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297</v>
      </c>
      <c r="BK124" s="171">
        <f>BK125</f>
        <v>0</v>
      </c>
    </row>
    <row r="125" s="12" customFormat="1" ht="25.92" customHeight="1">
      <c r="A125" s="12"/>
      <c r="B125" s="172"/>
      <c r="C125" s="12"/>
      <c r="D125" s="173" t="s">
        <v>74</v>
      </c>
      <c r="E125" s="174" t="s">
        <v>315</v>
      </c>
      <c r="F125" s="174" t="s">
        <v>316</v>
      </c>
      <c r="G125" s="12"/>
      <c r="H125" s="12"/>
      <c r="I125" s="175"/>
      <c r="J125" s="176">
        <f>BK125</f>
        <v>0</v>
      </c>
      <c r="K125" s="12"/>
      <c r="L125" s="172"/>
      <c r="M125" s="177"/>
      <c r="N125" s="178"/>
      <c r="O125" s="178"/>
      <c r="P125" s="179">
        <f>P126+P131+P146</f>
        <v>0</v>
      </c>
      <c r="Q125" s="178"/>
      <c r="R125" s="179">
        <f>R126+R131+R146</f>
        <v>0</v>
      </c>
      <c r="S125" s="178"/>
      <c r="T125" s="180">
        <f>T126+T131+T146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75</v>
      </c>
      <c r="AY125" s="173" t="s">
        <v>317</v>
      </c>
      <c r="BK125" s="182">
        <f>BK126+BK131+BK146</f>
        <v>0</v>
      </c>
    </row>
    <row r="126" s="12" customFormat="1" ht="22.8" customHeight="1">
      <c r="A126" s="12"/>
      <c r="B126" s="172"/>
      <c r="C126" s="12"/>
      <c r="D126" s="173" t="s">
        <v>74</v>
      </c>
      <c r="E126" s="183" t="s">
        <v>87</v>
      </c>
      <c r="F126" s="183" t="s">
        <v>2702</v>
      </c>
      <c r="G126" s="12"/>
      <c r="H126" s="12"/>
      <c r="I126" s="175"/>
      <c r="J126" s="184">
        <f>BK126</f>
        <v>0</v>
      </c>
      <c r="K126" s="12"/>
      <c r="L126" s="172"/>
      <c r="M126" s="177"/>
      <c r="N126" s="178"/>
      <c r="O126" s="178"/>
      <c r="P126" s="179">
        <f>SUM(P127:P130)</f>
        <v>0</v>
      </c>
      <c r="Q126" s="178"/>
      <c r="R126" s="179">
        <f>SUM(R127:R130)</f>
        <v>0</v>
      </c>
      <c r="S126" s="178"/>
      <c r="T126" s="180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82</v>
      </c>
      <c r="AY126" s="173" t="s">
        <v>317</v>
      </c>
      <c r="BK126" s="182">
        <f>SUM(BK127:BK130)</f>
        <v>0</v>
      </c>
    </row>
    <row r="127" s="2" customFormat="1" ht="37.8" customHeight="1">
      <c r="A127" s="34"/>
      <c r="B127" s="185"/>
      <c r="C127" s="186" t="s">
        <v>82</v>
      </c>
      <c r="D127" s="186" t="s">
        <v>319</v>
      </c>
      <c r="E127" s="187" t="s">
        <v>7436</v>
      </c>
      <c r="F127" s="188" t="s">
        <v>7437</v>
      </c>
      <c r="G127" s="189" t="s">
        <v>375</v>
      </c>
      <c r="H127" s="190">
        <v>1198.2000000000001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87</v>
      </c>
    </row>
    <row r="128" s="2" customFormat="1">
      <c r="A128" s="34"/>
      <c r="B128" s="35"/>
      <c r="C128" s="34"/>
      <c r="D128" s="216" t="s">
        <v>484</v>
      </c>
      <c r="E128" s="34"/>
      <c r="F128" s="217" t="s">
        <v>7438</v>
      </c>
      <c r="G128" s="34"/>
      <c r="H128" s="34"/>
      <c r="I128" s="218"/>
      <c r="J128" s="34"/>
      <c r="K128" s="34"/>
      <c r="L128" s="35"/>
      <c r="M128" s="219"/>
      <c r="N128" s="220"/>
      <c r="O128" s="78"/>
      <c r="P128" s="78"/>
      <c r="Q128" s="78"/>
      <c r="R128" s="78"/>
      <c r="S128" s="78"/>
      <c r="T128" s="79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484</v>
      </c>
      <c r="AU128" s="15" t="s">
        <v>87</v>
      </c>
    </row>
    <row r="129" s="2" customFormat="1" ht="24.15" customHeight="1">
      <c r="A129" s="34"/>
      <c r="B129" s="185"/>
      <c r="C129" s="186" t="s">
        <v>87</v>
      </c>
      <c r="D129" s="186" t="s">
        <v>319</v>
      </c>
      <c r="E129" s="187" t="s">
        <v>7439</v>
      </c>
      <c r="F129" s="188" t="s">
        <v>7440</v>
      </c>
      <c r="G129" s="189" t="s">
        <v>375</v>
      </c>
      <c r="H129" s="190">
        <v>1198.2000000000001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259</v>
      </c>
    </row>
    <row r="130" s="2" customFormat="1" ht="44.25" customHeight="1">
      <c r="A130" s="34"/>
      <c r="B130" s="185"/>
      <c r="C130" s="200" t="s">
        <v>92</v>
      </c>
      <c r="D130" s="200" t="s">
        <v>353</v>
      </c>
      <c r="E130" s="201" t="s">
        <v>354</v>
      </c>
      <c r="F130" s="202" t="s">
        <v>7441</v>
      </c>
      <c r="G130" s="203" t="s">
        <v>356</v>
      </c>
      <c r="H130" s="204">
        <v>197.703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265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2637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SUM(P132:P145)</f>
        <v>0</v>
      </c>
      <c r="Q131" s="178"/>
      <c r="R131" s="179">
        <f>SUM(R132:R145)</f>
        <v>0</v>
      </c>
      <c r="S131" s="178"/>
      <c r="T131" s="180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SUM(BK132:BK145)</f>
        <v>0</v>
      </c>
    </row>
    <row r="132" s="2" customFormat="1" ht="33" customHeight="1">
      <c r="A132" s="34"/>
      <c r="B132" s="185"/>
      <c r="C132" s="186" t="s">
        <v>259</v>
      </c>
      <c r="D132" s="186" t="s">
        <v>319</v>
      </c>
      <c r="E132" s="187" t="s">
        <v>7442</v>
      </c>
      <c r="F132" s="188" t="s">
        <v>7443</v>
      </c>
      <c r="G132" s="189" t="s">
        <v>375</v>
      </c>
      <c r="H132" s="190">
        <v>1198.2000000000001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271</v>
      </c>
    </row>
    <row r="133" s="2" customFormat="1" ht="33" customHeight="1">
      <c r="A133" s="34"/>
      <c r="B133" s="185"/>
      <c r="C133" s="186" t="s">
        <v>262</v>
      </c>
      <c r="D133" s="186" t="s">
        <v>319</v>
      </c>
      <c r="E133" s="187" t="s">
        <v>3188</v>
      </c>
      <c r="F133" s="188" t="s">
        <v>7444</v>
      </c>
      <c r="G133" s="189" t="s">
        <v>375</v>
      </c>
      <c r="H133" s="190">
        <v>849.60000000000002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277</v>
      </c>
    </row>
    <row r="134" s="2" customFormat="1" ht="24.15" customHeight="1">
      <c r="A134" s="34"/>
      <c r="B134" s="185"/>
      <c r="C134" s="200" t="s">
        <v>265</v>
      </c>
      <c r="D134" s="200" t="s">
        <v>353</v>
      </c>
      <c r="E134" s="201" t="s">
        <v>7445</v>
      </c>
      <c r="F134" s="202" t="s">
        <v>7446</v>
      </c>
      <c r="G134" s="203" t="s">
        <v>375</v>
      </c>
      <c r="H134" s="204">
        <v>2354.9699999999998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358</v>
      </c>
    </row>
    <row r="135" s="2" customFormat="1" ht="24.15" customHeight="1">
      <c r="A135" s="34"/>
      <c r="B135" s="185"/>
      <c r="C135" s="200" t="s">
        <v>268</v>
      </c>
      <c r="D135" s="200" t="s">
        <v>353</v>
      </c>
      <c r="E135" s="201" t="s">
        <v>7447</v>
      </c>
      <c r="F135" s="202" t="s">
        <v>7448</v>
      </c>
      <c r="G135" s="203" t="s">
        <v>433</v>
      </c>
      <c r="H135" s="204">
        <v>24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364</v>
      </c>
    </row>
    <row r="136" s="2" customFormat="1" ht="66.75" customHeight="1">
      <c r="A136" s="34"/>
      <c r="B136" s="185"/>
      <c r="C136" s="186" t="s">
        <v>271</v>
      </c>
      <c r="D136" s="186" t="s">
        <v>319</v>
      </c>
      <c r="E136" s="187" t="s">
        <v>7449</v>
      </c>
      <c r="F136" s="188" t="s">
        <v>7450</v>
      </c>
      <c r="G136" s="189" t="s">
        <v>433</v>
      </c>
      <c r="H136" s="190">
        <v>9470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372</v>
      </c>
    </row>
    <row r="137" s="2" customFormat="1" ht="66.75" customHeight="1">
      <c r="A137" s="34"/>
      <c r="B137" s="185"/>
      <c r="C137" s="200" t="s">
        <v>274</v>
      </c>
      <c r="D137" s="200" t="s">
        <v>353</v>
      </c>
      <c r="E137" s="201" t="s">
        <v>7451</v>
      </c>
      <c r="F137" s="202" t="s">
        <v>7452</v>
      </c>
      <c r="G137" s="203" t="s">
        <v>433</v>
      </c>
      <c r="H137" s="204">
        <v>253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383</v>
      </c>
    </row>
    <row r="138" s="2" customFormat="1" ht="37.8" customHeight="1">
      <c r="A138" s="34"/>
      <c r="B138" s="185"/>
      <c r="C138" s="186" t="s">
        <v>277</v>
      </c>
      <c r="D138" s="186" t="s">
        <v>319</v>
      </c>
      <c r="E138" s="187" t="s">
        <v>7453</v>
      </c>
      <c r="F138" s="188" t="s">
        <v>7454</v>
      </c>
      <c r="G138" s="189" t="s">
        <v>433</v>
      </c>
      <c r="H138" s="190">
        <v>9470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</v>
      </c>
    </row>
    <row r="139" s="2" customFormat="1" ht="16.5" customHeight="1">
      <c r="A139" s="34"/>
      <c r="B139" s="185"/>
      <c r="C139" s="200" t="s">
        <v>280</v>
      </c>
      <c r="D139" s="200" t="s">
        <v>353</v>
      </c>
      <c r="E139" s="201" t="s">
        <v>7455</v>
      </c>
      <c r="F139" s="202" t="s">
        <v>7456</v>
      </c>
      <c r="G139" s="203" t="s">
        <v>433</v>
      </c>
      <c r="H139" s="204">
        <v>9470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392</v>
      </c>
    </row>
    <row r="140" s="2" customFormat="1" ht="21.75" customHeight="1">
      <c r="A140" s="34"/>
      <c r="B140" s="185"/>
      <c r="C140" s="186" t="s">
        <v>358</v>
      </c>
      <c r="D140" s="186" t="s">
        <v>319</v>
      </c>
      <c r="E140" s="187" t="s">
        <v>7457</v>
      </c>
      <c r="F140" s="188" t="s">
        <v>7458</v>
      </c>
      <c r="G140" s="189" t="s">
        <v>375</v>
      </c>
      <c r="H140" s="190">
        <v>2124.3000000000002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398</v>
      </c>
    </row>
    <row r="141" s="2" customFormat="1" ht="24.15" customHeight="1">
      <c r="A141" s="34"/>
      <c r="B141" s="185"/>
      <c r="C141" s="200" t="s">
        <v>362</v>
      </c>
      <c r="D141" s="200" t="s">
        <v>353</v>
      </c>
      <c r="E141" s="201" t="s">
        <v>7377</v>
      </c>
      <c r="F141" s="202" t="s">
        <v>7459</v>
      </c>
      <c r="G141" s="203" t="s">
        <v>322</v>
      </c>
      <c r="H141" s="204">
        <v>148.70099999999999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408</v>
      </c>
    </row>
    <row r="142" s="2" customFormat="1" ht="76.35" customHeight="1">
      <c r="A142" s="34"/>
      <c r="B142" s="185"/>
      <c r="C142" s="186" t="s">
        <v>364</v>
      </c>
      <c r="D142" s="186" t="s">
        <v>319</v>
      </c>
      <c r="E142" s="187" t="s">
        <v>7460</v>
      </c>
      <c r="F142" s="188" t="s">
        <v>7461</v>
      </c>
      <c r="G142" s="189" t="s">
        <v>375</v>
      </c>
      <c r="H142" s="190">
        <v>2124.3000000000002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412</v>
      </c>
    </row>
    <row r="143" s="2" customFormat="1" ht="21.75" customHeight="1">
      <c r="A143" s="34"/>
      <c r="B143" s="185"/>
      <c r="C143" s="186" t="s">
        <v>368</v>
      </c>
      <c r="D143" s="186" t="s">
        <v>319</v>
      </c>
      <c r="E143" s="187" t="s">
        <v>7381</v>
      </c>
      <c r="F143" s="188" t="s">
        <v>7382</v>
      </c>
      <c r="G143" s="189" t="s">
        <v>322</v>
      </c>
      <c r="H143" s="190">
        <v>23.675000000000001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416</v>
      </c>
    </row>
    <row r="144" s="2" customFormat="1" ht="24.15" customHeight="1">
      <c r="A144" s="34"/>
      <c r="B144" s="185"/>
      <c r="C144" s="186" t="s">
        <v>372</v>
      </c>
      <c r="D144" s="186" t="s">
        <v>319</v>
      </c>
      <c r="E144" s="187" t="s">
        <v>7383</v>
      </c>
      <c r="F144" s="188" t="s">
        <v>7384</v>
      </c>
      <c r="G144" s="189" t="s">
        <v>322</v>
      </c>
      <c r="H144" s="190">
        <v>23.675000000000001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529</v>
      </c>
    </row>
    <row r="145" s="2" customFormat="1" ht="16.5" customHeight="1">
      <c r="A145" s="34"/>
      <c r="B145" s="185"/>
      <c r="C145" s="200" t="s">
        <v>377</v>
      </c>
      <c r="D145" s="200" t="s">
        <v>353</v>
      </c>
      <c r="E145" s="201" t="s">
        <v>7385</v>
      </c>
      <c r="F145" s="202" t="s">
        <v>7386</v>
      </c>
      <c r="G145" s="203" t="s">
        <v>322</v>
      </c>
      <c r="H145" s="204">
        <v>23.675000000000001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784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589</v>
      </c>
      <c r="F146" s="183" t="s">
        <v>2741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317</v>
      </c>
      <c r="BK146" s="182">
        <f>BK147</f>
        <v>0</v>
      </c>
    </row>
    <row r="147" s="2" customFormat="1" ht="33" customHeight="1">
      <c r="A147" s="34"/>
      <c r="B147" s="185"/>
      <c r="C147" s="186" t="s">
        <v>383</v>
      </c>
      <c r="D147" s="186" t="s">
        <v>319</v>
      </c>
      <c r="E147" s="187" t="s">
        <v>7387</v>
      </c>
      <c r="F147" s="188" t="s">
        <v>7388</v>
      </c>
      <c r="G147" s="189" t="s">
        <v>356</v>
      </c>
      <c r="H147" s="190">
        <v>215.19800000000001</v>
      </c>
      <c r="I147" s="191"/>
      <c r="J147" s="192">
        <f>ROUND(I147*H147,2)</f>
        <v>0</v>
      </c>
      <c r="K147" s="193"/>
      <c r="L147" s="35"/>
      <c r="M147" s="211" t="s">
        <v>1</v>
      </c>
      <c r="N147" s="212" t="s">
        <v>41</v>
      </c>
      <c r="O147" s="213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792</v>
      </c>
    </row>
    <row r="148" s="2" customFormat="1" ht="6.96" customHeight="1">
      <c r="A148" s="34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35"/>
      <c r="M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</sheetData>
  <autoFilter ref="C123:K14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7462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ROUND((SUM(BE123:BE157)),  2)</f>
        <v>0</v>
      </c>
      <c r="G35" s="138"/>
      <c r="H35" s="138"/>
      <c r="I35" s="139">
        <v>0.20000000000000001</v>
      </c>
      <c r="J35" s="137">
        <f>ROUND(((SUM(BE123:BE157))*I35),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ROUND((SUM(BF123:BF157)),  2)</f>
        <v>0</v>
      </c>
      <c r="G36" s="138"/>
      <c r="H36" s="138"/>
      <c r="I36" s="139">
        <v>0.20000000000000001</v>
      </c>
      <c r="J36" s="137">
        <f>ROUND(((SUM(BF123:BF157))*I36),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7 - OKRASNÉ ZÁHONY (pohľadové z kaviarne, pred vstupom do múzea)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J156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7 - OKRASNÉ ZÁHONY (pohľadové z kaviarne, pred vstupom do múzea)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P125+P156</f>
        <v>0</v>
      </c>
      <c r="Q124" s="178"/>
      <c r="R124" s="179">
        <f>R125+R156</f>
        <v>0</v>
      </c>
      <c r="S124" s="178"/>
      <c r="T124" s="180">
        <f>T125+T156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BK125+BK156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SUM(P126:P155)</f>
        <v>0</v>
      </c>
      <c r="Q125" s="178"/>
      <c r="R125" s="179">
        <f>SUM(R126:R155)</f>
        <v>0</v>
      </c>
      <c r="S125" s="178"/>
      <c r="T125" s="180">
        <f>SUM(T126:T155)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SUM(BK126:BK155)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7390</v>
      </c>
      <c r="F126" s="188" t="s">
        <v>7391</v>
      </c>
      <c r="G126" s="189" t="s">
        <v>375</v>
      </c>
      <c r="H126" s="190">
        <v>100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7392</v>
      </c>
      <c r="F127" s="202" t="s">
        <v>7393</v>
      </c>
      <c r="G127" s="203" t="s">
        <v>433</v>
      </c>
      <c r="H127" s="204">
        <v>0.040000000000000001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7463</v>
      </c>
      <c r="F128" s="188" t="s">
        <v>7464</v>
      </c>
      <c r="G128" s="189" t="s">
        <v>322</v>
      </c>
      <c r="H128" s="190">
        <v>20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49.05" customHeight="1">
      <c r="A129" s="34"/>
      <c r="B129" s="185"/>
      <c r="C129" s="186" t="s">
        <v>259</v>
      </c>
      <c r="D129" s="186" t="s">
        <v>319</v>
      </c>
      <c r="E129" s="187" t="s">
        <v>327</v>
      </c>
      <c r="F129" s="188" t="s">
        <v>7465</v>
      </c>
      <c r="G129" s="189" t="s">
        <v>322</v>
      </c>
      <c r="H129" s="190">
        <v>6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55.5" customHeight="1">
      <c r="A130" s="34"/>
      <c r="B130" s="185"/>
      <c r="C130" s="186" t="s">
        <v>262</v>
      </c>
      <c r="D130" s="186" t="s">
        <v>319</v>
      </c>
      <c r="E130" s="187" t="s">
        <v>4190</v>
      </c>
      <c r="F130" s="188" t="s">
        <v>7466</v>
      </c>
      <c r="G130" s="189" t="s">
        <v>322</v>
      </c>
      <c r="H130" s="190">
        <v>20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7467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87</v>
      </c>
    </row>
    <row r="132" s="2" customFormat="1" ht="66.75" customHeight="1">
      <c r="A132" s="34"/>
      <c r="B132" s="185"/>
      <c r="C132" s="186" t="s">
        <v>265</v>
      </c>
      <c r="D132" s="186" t="s">
        <v>319</v>
      </c>
      <c r="E132" s="187" t="s">
        <v>7468</v>
      </c>
      <c r="F132" s="188" t="s">
        <v>7469</v>
      </c>
      <c r="G132" s="189" t="s">
        <v>375</v>
      </c>
      <c r="H132" s="190">
        <v>100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55.5" customHeight="1">
      <c r="A133" s="34"/>
      <c r="B133" s="185"/>
      <c r="C133" s="200" t="s">
        <v>268</v>
      </c>
      <c r="D133" s="200" t="s">
        <v>353</v>
      </c>
      <c r="E133" s="201" t="s">
        <v>7470</v>
      </c>
      <c r="F133" s="202" t="s">
        <v>7471</v>
      </c>
      <c r="G133" s="203" t="s">
        <v>322</v>
      </c>
      <c r="H133" s="204">
        <v>17.25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33" customHeight="1">
      <c r="A134" s="34"/>
      <c r="B134" s="185"/>
      <c r="C134" s="200" t="s">
        <v>271</v>
      </c>
      <c r="D134" s="200" t="s">
        <v>353</v>
      </c>
      <c r="E134" s="201" t="s">
        <v>7472</v>
      </c>
      <c r="F134" s="202" t="s">
        <v>7473</v>
      </c>
      <c r="G134" s="203" t="s">
        <v>322</v>
      </c>
      <c r="H134" s="204">
        <v>17.25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37.8" customHeight="1">
      <c r="A135" s="34"/>
      <c r="B135" s="185"/>
      <c r="C135" s="186" t="s">
        <v>274</v>
      </c>
      <c r="D135" s="186" t="s">
        <v>319</v>
      </c>
      <c r="E135" s="187" t="s">
        <v>7396</v>
      </c>
      <c r="F135" s="188" t="s">
        <v>7397</v>
      </c>
      <c r="G135" s="189" t="s">
        <v>356</v>
      </c>
      <c r="H135" s="190">
        <v>0.012999999999999999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24.15" customHeight="1">
      <c r="A136" s="34"/>
      <c r="B136" s="185"/>
      <c r="C136" s="200" t="s">
        <v>277</v>
      </c>
      <c r="D136" s="200" t="s">
        <v>353</v>
      </c>
      <c r="E136" s="201" t="s">
        <v>7474</v>
      </c>
      <c r="F136" s="202" t="s">
        <v>7475</v>
      </c>
      <c r="G136" s="203" t="s">
        <v>1711</v>
      </c>
      <c r="H136" s="204">
        <v>3.0899999999999999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16.5" customHeight="1">
      <c r="A137" s="34"/>
      <c r="B137" s="185"/>
      <c r="C137" s="200" t="s">
        <v>280</v>
      </c>
      <c r="D137" s="200" t="s">
        <v>353</v>
      </c>
      <c r="E137" s="201" t="s">
        <v>7476</v>
      </c>
      <c r="F137" s="202" t="s">
        <v>7477</v>
      </c>
      <c r="G137" s="203" t="s">
        <v>1711</v>
      </c>
      <c r="H137" s="204">
        <v>10.300000000000001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33" customHeight="1">
      <c r="A138" s="34"/>
      <c r="B138" s="185"/>
      <c r="C138" s="186" t="s">
        <v>358</v>
      </c>
      <c r="D138" s="186" t="s">
        <v>319</v>
      </c>
      <c r="E138" s="187" t="s">
        <v>2693</v>
      </c>
      <c r="F138" s="188" t="s">
        <v>2694</v>
      </c>
      <c r="G138" s="189" t="s">
        <v>452</v>
      </c>
      <c r="H138" s="190">
        <v>52.700000000000003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24.15" customHeight="1">
      <c r="A139" s="34"/>
      <c r="B139" s="185"/>
      <c r="C139" s="200" t="s">
        <v>362</v>
      </c>
      <c r="D139" s="200" t="s">
        <v>353</v>
      </c>
      <c r="E139" s="201" t="s">
        <v>2696</v>
      </c>
      <c r="F139" s="202" t="s">
        <v>2697</v>
      </c>
      <c r="G139" s="203" t="s">
        <v>433</v>
      </c>
      <c r="H139" s="204">
        <v>210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24.15" customHeight="1">
      <c r="A140" s="34"/>
      <c r="B140" s="185"/>
      <c r="C140" s="200" t="s">
        <v>364</v>
      </c>
      <c r="D140" s="200" t="s">
        <v>353</v>
      </c>
      <c r="E140" s="201" t="s">
        <v>7478</v>
      </c>
      <c r="F140" s="202" t="s">
        <v>2700</v>
      </c>
      <c r="G140" s="203" t="s">
        <v>433</v>
      </c>
      <c r="H140" s="204">
        <v>54.280999999999999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2" customFormat="1" ht="49.05" customHeight="1">
      <c r="A141" s="34"/>
      <c r="B141" s="185"/>
      <c r="C141" s="186" t="s">
        <v>368</v>
      </c>
      <c r="D141" s="186" t="s">
        <v>319</v>
      </c>
      <c r="E141" s="187" t="s">
        <v>2678</v>
      </c>
      <c r="F141" s="188" t="s">
        <v>7479</v>
      </c>
      <c r="G141" s="189" t="s">
        <v>375</v>
      </c>
      <c r="H141" s="190">
        <v>100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416</v>
      </c>
    </row>
    <row r="142" s="2" customFormat="1" ht="55.5" customHeight="1">
      <c r="A142" s="34"/>
      <c r="B142" s="185"/>
      <c r="C142" s="186" t="s">
        <v>372</v>
      </c>
      <c r="D142" s="186" t="s">
        <v>319</v>
      </c>
      <c r="E142" s="187" t="s">
        <v>7480</v>
      </c>
      <c r="F142" s="188" t="s">
        <v>7481</v>
      </c>
      <c r="G142" s="189" t="s">
        <v>375</v>
      </c>
      <c r="H142" s="190">
        <v>100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66.75" customHeight="1">
      <c r="A143" s="34"/>
      <c r="B143" s="185"/>
      <c r="C143" s="186" t="s">
        <v>377</v>
      </c>
      <c r="D143" s="186" t="s">
        <v>319</v>
      </c>
      <c r="E143" s="187" t="s">
        <v>7482</v>
      </c>
      <c r="F143" s="188" t="s">
        <v>7483</v>
      </c>
      <c r="G143" s="189" t="s">
        <v>433</v>
      </c>
      <c r="H143" s="190">
        <v>496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784</v>
      </c>
    </row>
    <row r="144" s="2" customFormat="1" ht="24.15" customHeight="1">
      <c r="A144" s="34"/>
      <c r="B144" s="185"/>
      <c r="C144" s="186" t="s">
        <v>383</v>
      </c>
      <c r="D144" s="186" t="s">
        <v>319</v>
      </c>
      <c r="E144" s="187" t="s">
        <v>7484</v>
      </c>
      <c r="F144" s="188" t="s">
        <v>7485</v>
      </c>
      <c r="G144" s="189" t="s">
        <v>433</v>
      </c>
      <c r="H144" s="190">
        <v>496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792</v>
      </c>
    </row>
    <row r="145" s="2" customFormat="1" ht="16.5" customHeight="1">
      <c r="A145" s="34"/>
      <c r="B145" s="185"/>
      <c r="C145" s="200" t="s">
        <v>385</v>
      </c>
      <c r="D145" s="200" t="s">
        <v>353</v>
      </c>
      <c r="E145" s="201" t="s">
        <v>7486</v>
      </c>
      <c r="F145" s="202" t="s">
        <v>7487</v>
      </c>
      <c r="G145" s="203" t="s">
        <v>433</v>
      </c>
      <c r="H145" s="204">
        <v>85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800</v>
      </c>
    </row>
    <row r="146" s="2" customFormat="1" ht="16.5" customHeight="1">
      <c r="A146" s="34"/>
      <c r="B146" s="185"/>
      <c r="C146" s="200" t="s">
        <v>7</v>
      </c>
      <c r="D146" s="200" t="s">
        <v>353</v>
      </c>
      <c r="E146" s="201" t="s">
        <v>7488</v>
      </c>
      <c r="F146" s="202" t="s">
        <v>7489</v>
      </c>
      <c r="G146" s="203" t="s">
        <v>433</v>
      </c>
      <c r="H146" s="204">
        <v>411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808</v>
      </c>
    </row>
    <row r="147" s="2" customFormat="1" ht="24.15" customHeight="1">
      <c r="A147" s="34"/>
      <c r="B147" s="185"/>
      <c r="C147" s="186" t="s">
        <v>388</v>
      </c>
      <c r="D147" s="186" t="s">
        <v>319</v>
      </c>
      <c r="E147" s="187" t="s">
        <v>7490</v>
      </c>
      <c r="F147" s="188" t="s">
        <v>7491</v>
      </c>
      <c r="G147" s="189" t="s">
        <v>375</v>
      </c>
      <c r="H147" s="190">
        <v>100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816</v>
      </c>
    </row>
    <row r="148" s="2" customFormat="1" ht="24.15" customHeight="1">
      <c r="A148" s="34"/>
      <c r="B148" s="185"/>
      <c r="C148" s="200" t="s">
        <v>392</v>
      </c>
      <c r="D148" s="200" t="s">
        <v>353</v>
      </c>
      <c r="E148" s="201" t="s">
        <v>7492</v>
      </c>
      <c r="F148" s="202" t="s">
        <v>7493</v>
      </c>
      <c r="G148" s="203" t="s">
        <v>1609</v>
      </c>
      <c r="H148" s="204">
        <v>110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824</v>
      </c>
    </row>
    <row r="149" s="2" customFormat="1" ht="16.5" customHeight="1">
      <c r="A149" s="34"/>
      <c r="B149" s="185"/>
      <c r="C149" s="200" t="s">
        <v>396</v>
      </c>
      <c r="D149" s="200" t="s">
        <v>353</v>
      </c>
      <c r="E149" s="201" t="s">
        <v>7494</v>
      </c>
      <c r="F149" s="202" t="s">
        <v>7495</v>
      </c>
      <c r="G149" s="203" t="s">
        <v>433</v>
      </c>
      <c r="H149" s="204">
        <v>400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832</v>
      </c>
    </row>
    <row r="150" s="2" customFormat="1" ht="33" customHeight="1">
      <c r="A150" s="34"/>
      <c r="B150" s="185"/>
      <c r="C150" s="186" t="s">
        <v>398</v>
      </c>
      <c r="D150" s="186" t="s">
        <v>319</v>
      </c>
      <c r="E150" s="187" t="s">
        <v>7496</v>
      </c>
      <c r="F150" s="188" t="s">
        <v>7497</v>
      </c>
      <c r="G150" s="189" t="s">
        <v>375</v>
      </c>
      <c r="H150" s="190">
        <v>100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840</v>
      </c>
    </row>
    <row r="151" s="2" customFormat="1" ht="16.5" customHeight="1">
      <c r="A151" s="34"/>
      <c r="B151" s="185"/>
      <c r="C151" s="200" t="s">
        <v>402</v>
      </c>
      <c r="D151" s="200" t="s">
        <v>353</v>
      </c>
      <c r="E151" s="201" t="s">
        <v>7498</v>
      </c>
      <c r="F151" s="202" t="s">
        <v>7499</v>
      </c>
      <c r="G151" s="203" t="s">
        <v>356</v>
      </c>
      <c r="H151" s="204">
        <v>8.0600000000000005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848</v>
      </c>
    </row>
    <row r="152" s="2" customFormat="1" ht="49.05" customHeight="1">
      <c r="A152" s="34"/>
      <c r="B152" s="185"/>
      <c r="C152" s="186" t="s">
        <v>408</v>
      </c>
      <c r="D152" s="186" t="s">
        <v>319</v>
      </c>
      <c r="E152" s="187" t="s">
        <v>7500</v>
      </c>
      <c r="F152" s="188" t="s">
        <v>7501</v>
      </c>
      <c r="G152" s="189" t="s">
        <v>375</v>
      </c>
      <c r="H152" s="190">
        <v>100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858</v>
      </c>
    </row>
    <row r="153" s="2" customFormat="1" ht="21.75" customHeight="1">
      <c r="A153" s="34"/>
      <c r="B153" s="185"/>
      <c r="C153" s="186" t="s">
        <v>410</v>
      </c>
      <c r="D153" s="186" t="s">
        <v>319</v>
      </c>
      <c r="E153" s="187" t="s">
        <v>7381</v>
      </c>
      <c r="F153" s="188" t="s">
        <v>7382</v>
      </c>
      <c r="G153" s="189" t="s">
        <v>322</v>
      </c>
      <c r="H153" s="190">
        <v>1.24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866</v>
      </c>
    </row>
    <row r="154" s="2" customFormat="1" ht="24.15" customHeight="1">
      <c r="A154" s="34"/>
      <c r="B154" s="185"/>
      <c r="C154" s="186" t="s">
        <v>412</v>
      </c>
      <c r="D154" s="186" t="s">
        <v>319</v>
      </c>
      <c r="E154" s="187" t="s">
        <v>7383</v>
      </c>
      <c r="F154" s="188" t="s">
        <v>7384</v>
      </c>
      <c r="G154" s="189" t="s">
        <v>322</v>
      </c>
      <c r="H154" s="190">
        <v>1.24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874</v>
      </c>
    </row>
    <row r="155" s="2" customFormat="1" ht="16.5" customHeight="1">
      <c r="A155" s="34"/>
      <c r="B155" s="185"/>
      <c r="C155" s="200" t="s">
        <v>414</v>
      </c>
      <c r="D155" s="200" t="s">
        <v>353</v>
      </c>
      <c r="E155" s="201" t="s">
        <v>7385</v>
      </c>
      <c r="F155" s="202" t="s">
        <v>7386</v>
      </c>
      <c r="G155" s="203" t="s">
        <v>322</v>
      </c>
      <c r="H155" s="204">
        <v>1.24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881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589</v>
      </c>
      <c r="F156" s="183" t="s">
        <v>2741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1" t="s">
        <v>74</v>
      </c>
      <c r="AU156" s="181" t="s">
        <v>82</v>
      </c>
      <c r="AY156" s="173" t="s">
        <v>317</v>
      </c>
      <c r="BK156" s="182">
        <f>BK157</f>
        <v>0</v>
      </c>
    </row>
    <row r="157" s="2" customFormat="1" ht="33" customHeight="1">
      <c r="A157" s="34"/>
      <c r="B157" s="185"/>
      <c r="C157" s="186" t="s">
        <v>416</v>
      </c>
      <c r="D157" s="186" t="s">
        <v>319</v>
      </c>
      <c r="E157" s="187" t="s">
        <v>7387</v>
      </c>
      <c r="F157" s="188" t="s">
        <v>7388</v>
      </c>
      <c r="G157" s="189" t="s">
        <v>356</v>
      </c>
      <c r="H157" s="190">
        <v>9.1669999999999998</v>
      </c>
      <c r="I157" s="191"/>
      <c r="J157" s="192">
        <f>ROUND(I157*H157,2)</f>
        <v>0</v>
      </c>
      <c r="K157" s="193"/>
      <c r="L157" s="35"/>
      <c r="M157" s="211" t="s">
        <v>1</v>
      </c>
      <c r="N157" s="212" t="s">
        <v>41</v>
      </c>
      <c r="O157" s="213"/>
      <c r="P157" s="214">
        <f>O157*H157</f>
        <v>0</v>
      </c>
      <c r="Q157" s="214">
        <v>0</v>
      </c>
      <c r="R157" s="214">
        <f>Q157*H157</f>
        <v>0</v>
      </c>
      <c r="S157" s="214">
        <v>0</v>
      </c>
      <c r="T157" s="21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891</v>
      </c>
    </row>
    <row r="158" s="2" customFormat="1" ht="6.96" customHeight="1">
      <c r="A158" s="34"/>
      <c r="B158" s="61"/>
      <c r="C158" s="62"/>
      <c r="D158" s="62"/>
      <c r="E158" s="62"/>
      <c r="F158" s="62"/>
      <c r="G158" s="62"/>
      <c r="H158" s="62"/>
      <c r="I158" s="62"/>
      <c r="J158" s="62"/>
      <c r="K158" s="62"/>
      <c r="L158" s="35"/>
      <c r="M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</row>
  </sheetData>
  <autoFilter ref="C122:K1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7502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ROUND((SUM(BE123:BE154)),  2)</f>
        <v>0</v>
      </c>
      <c r="G35" s="138"/>
      <c r="H35" s="138"/>
      <c r="I35" s="139">
        <v>0.20000000000000001</v>
      </c>
      <c r="J35" s="137">
        <f>ROUND(((SUM(BE123:BE154))*I35),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ROUND((SUM(BF123:BF154)),  2)</f>
        <v>0</v>
      </c>
      <c r="G36" s="138"/>
      <c r="H36" s="138"/>
      <c r="I36" s="139">
        <v>0.20000000000000001</v>
      </c>
      <c r="J36" s="137">
        <f>ROUND(((SUM(BF123:BF154))*I36),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8 - OKRASNÉ ZÁHONY - sprievodné záhonové plochy s výsadbou tráv pozdĺž chodníka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8 - OKRASNÉ ZÁHONY - sprievodné záhonové plochy s výsadbou tráv pozdĺž chodníka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P125+P153</f>
        <v>0</v>
      </c>
      <c r="Q124" s="178"/>
      <c r="R124" s="179">
        <f>R125+R153</f>
        <v>0</v>
      </c>
      <c r="S124" s="178"/>
      <c r="T124" s="180">
        <f>T125+T153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BK125+BK153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SUM(P126:P152)</f>
        <v>0</v>
      </c>
      <c r="Q125" s="178"/>
      <c r="R125" s="179">
        <f>SUM(R126:R152)</f>
        <v>0</v>
      </c>
      <c r="S125" s="178"/>
      <c r="T125" s="180">
        <f>SUM(T126:T152)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SUM(BK126:BK152)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7390</v>
      </c>
      <c r="F126" s="188" t="s">
        <v>7391</v>
      </c>
      <c r="G126" s="189" t="s">
        <v>375</v>
      </c>
      <c r="H126" s="190">
        <v>396.30000000000001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7392</v>
      </c>
      <c r="F127" s="202" t="s">
        <v>7393</v>
      </c>
      <c r="G127" s="203" t="s">
        <v>433</v>
      </c>
      <c r="H127" s="204">
        <v>0.159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7463</v>
      </c>
      <c r="F128" s="188" t="s">
        <v>7464</v>
      </c>
      <c r="G128" s="189" t="s">
        <v>322</v>
      </c>
      <c r="H128" s="190">
        <v>79.260000000000005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49.05" customHeight="1">
      <c r="A129" s="34"/>
      <c r="B129" s="185"/>
      <c r="C129" s="186" t="s">
        <v>259</v>
      </c>
      <c r="D129" s="186" t="s">
        <v>319</v>
      </c>
      <c r="E129" s="187" t="s">
        <v>327</v>
      </c>
      <c r="F129" s="188" t="s">
        <v>7465</v>
      </c>
      <c r="G129" s="189" t="s">
        <v>322</v>
      </c>
      <c r="H129" s="190">
        <v>23.777999999999999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55.5" customHeight="1">
      <c r="A130" s="34"/>
      <c r="B130" s="185"/>
      <c r="C130" s="186" t="s">
        <v>262</v>
      </c>
      <c r="D130" s="186" t="s">
        <v>319</v>
      </c>
      <c r="E130" s="187" t="s">
        <v>4190</v>
      </c>
      <c r="F130" s="188" t="s">
        <v>7466</v>
      </c>
      <c r="G130" s="189" t="s">
        <v>322</v>
      </c>
      <c r="H130" s="190">
        <v>79.260000000000005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7503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87</v>
      </c>
    </row>
    <row r="132" s="2" customFormat="1" ht="66.75" customHeight="1">
      <c r="A132" s="34"/>
      <c r="B132" s="185"/>
      <c r="C132" s="186" t="s">
        <v>265</v>
      </c>
      <c r="D132" s="186" t="s">
        <v>319</v>
      </c>
      <c r="E132" s="187" t="s">
        <v>7468</v>
      </c>
      <c r="F132" s="188" t="s">
        <v>7469</v>
      </c>
      <c r="G132" s="189" t="s">
        <v>375</v>
      </c>
      <c r="H132" s="190">
        <v>396.30000000000001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55.5" customHeight="1">
      <c r="A133" s="34"/>
      <c r="B133" s="185"/>
      <c r="C133" s="200" t="s">
        <v>268</v>
      </c>
      <c r="D133" s="200" t="s">
        <v>353</v>
      </c>
      <c r="E133" s="201" t="s">
        <v>7470</v>
      </c>
      <c r="F133" s="202" t="s">
        <v>7471</v>
      </c>
      <c r="G133" s="203" t="s">
        <v>322</v>
      </c>
      <c r="H133" s="204">
        <v>68.361999999999995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33" customHeight="1">
      <c r="A134" s="34"/>
      <c r="B134" s="185"/>
      <c r="C134" s="200" t="s">
        <v>271</v>
      </c>
      <c r="D134" s="200" t="s">
        <v>353</v>
      </c>
      <c r="E134" s="201" t="s">
        <v>7472</v>
      </c>
      <c r="F134" s="202" t="s">
        <v>7473</v>
      </c>
      <c r="G134" s="203" t="s">
        <v>322</v>
      </c>
      <c r="H134" s="204">
        <v>68.361999999999995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37.8" customHeight="1">
      <c r="A135" s="34"/>
      <c r="B135" s="185"/>
      <c r="C135" s="186" t="s">
        <v>274</v>
      </c>
      <c r="D135" s="186" t="s">
        <v>319</v>
      </c>
      <c r="E135" s="187" t="s">
        <v>7396</v>
      </c>
      <c r="F135" s="188" t="s">
        <v>7397</v>
      </c>
      <c r="G135" s="189" t="s">
        <v>356</v>
      </c>
      <c r="H135" s="190">
        <v>0.051999999999999998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24.15" customHeight="1">
      <c r="A136" s="34"/>
      <c r="B136" s="185"/>
      <c r="C136" s="200" t="s">
        <v>277</v>
      </c>
      <c r="D136" s="200" t="s">
        <v>353</v>
      </c>
      <c r="E136" s="201" t="s">
        <v>7474</v>
      </c>
      <c r="F136" s="202" t="s">
        <v>7475</v>
      </c>
      <c r="G136" s="203" t="s">
        <v>1711</v>
      </c>
      <c r="H136" s="204">
        <v>12.246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16.5" customHeight="1">
      <c r="A137" s="34"/>
      <c r="B137" s="185"/>
      <c r="C137" s="200" t="s">
        <v>280</v>
      </c>
      <c r="D137" s="200" t="s">
        <v>353</v>
      </c>
      <c r="E137" s="201" t="s">
        <v>7476</v>
      </c>
      <c r="F137" s="202" t="s">
        <v>7477</v>
      </c>
      <c r="G137" s="203" t="s">
        <v>1711</v>
      </c>
      <c r="H137" s="204">
        <v>40.819000000000003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49.05" customHeight="1">
      <c r="A138" s="34"/>
      <c r="B138" s="185"/>
      <c r="C138" s="186" t="s">
        <v>358</v>
      </c>
      <c r="D138" s="186" t="s">
        <v>319</v>
      </c>
      <c r="E138" s="187" t="s">
        <v>2678</v>
      </c>
      <c r="F138" s="188" t="s">
        <v>7479</v>
      </c>
      <c r="G138" s="189" t="s">
        <v>375</v>
      </c>
      <c r="H138" s="190">
        <v>396.30000000000001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55.5" customHeight="1">
      <c r="A139" s="34"/>
      <c r="B139" s="185"/>
      <c r="C139" s="186" t="s">
        <v>362</v>
      </c>
      <c r="D139" s="186" t="s">
        <v>319</v>
      </c>
      <c r="E139" s="187" t="s">
        <v>7480</v>
      </c>
      <c r="F139" s="188" t="s">
        <v>7481</v>
      </c>
      <c r="G139" s="189" t="s">
        <v>375</v>
      </c>
      <c r="H139" s="190">
        <v>396.30000000000001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66.75" customHeight="1">
      <c r="A140" s="34"/>
      <c r="B140" s="185"/>
      <c r="C140" s="186" t="s">
        <v>364</v>
      </c>
      <c r="D140" s="186" t="s">
        <v>319</v>
      </c>
      <c r="E140" s="187" t="s">
        <v>7482</v>
      </c>
      <c r="F140" s="188" t="s">
        <v>7483</v>
      </c>
      <c r="G140" s="189" t="s">
        <v>433</v>
      </c>
      <c r="H140" s="190">
        <v>1191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2" customFormat="1" ht="24.15" customHeight="1">
      <c r="A141" s="34"/>
      <c r="B141" s="185"/>
      <c r="C141" s="186" t="s">
        <v>368</v>
      </c>
      <c r="D141" s="186" t="s">
        <v>319</v>
      </c>
      <c r="E141" s="187" t="s">
        <v>7484</v>
      </c>
      <c r="F141" s="188" t="s">
        <v>7485</v>
      </c>
      <c r="G141" s="189" t="s">
        <v>433</v>
      </c>
      <c r="H141" s="190">
        <v>1191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416</v>
      </c>
    </row>
    <row r="142" s="2" customFormat="1" ht="16.5" customHeight="1">
      <c r="A142" s="34"/>
      <c r="B142" s="185"/>
      <c r="C142" s="200" t="s">
        <v>372</v>
      </c>
      <c r="D142" s="200" t="s">
        <v>353</v>
      </c>
      <c r="E142" s="201" t="s">
        <v>7486</v>
      </c>
      <c r="F142" s="202" t="s">
        <v>7487</v>
      </c>
      <c r="G142" s="203" t="s">
        <v>433</v>
      </c>
      <c r="H142" s="204">
        <v>1191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24.15" customHeight="1">
      <c r="A143" s="34"/>
      <c r="B143" s="185"/>
      <c r="C143" s="186" t="s">
        <v>377</v>
      </c>
      <c r="D143" s="186" t="s">
        <v>319</v>
      </c>
      <c r="E143" s="187" t="s">
        <v>7490</v>
      </c>
      <c r="F143" s="188" t="s">
        <v>7491</v>
      </c>
      <c r="G143" s="189" t="s">
        <v>375</v>
      </c>
      <c r="H143" s="190">
        <v>396.30000000000001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784</v>
      </c>
    </row>
    <row r="144" s="2" customFormat="1" ht="24.15" customHeight="1">
      <c r="A144" s="34"/>
      <c r="B144" s="185"/>
      <c r="C144" s="200" t="s">
        <v>383</v>
      </c>
      <c r="D144" s="200" t="s">
        <v>353</v>
      </c>
      <c r="E144" s="201" t="s">
        <v>7492</v>
      </c>
      <c r="F144" s="202" t="s">
        <v>7493</v>
      </c>
      <c r="G144" s="203" t="s">
        <v>1609</v>
      </c>
      <c r="H144" s="204">
        <v>435.93000000000001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792</v>
      </c>
    </row>
    <row r="145" s="2" customFormat="1" ht="16.5" customHeight="1">
      <c r="A145" s="34"/>
      <c r="B145" s="185"/>
      <c r="C145" s="200" t="s">
        <v>385</v>
      </c>
      <c r="D145" s="200" t="s">
        <v>353</v>
      </c>
      <c r="E145" s="201" t="s">
        <v>7494</v>
      </c>
      <c r="F145" s="202" t="s">
        <v>7495</v>
      </c>
      <c r="G145" s="203" t="s">
        <v>433</v>
      </c>
      <c r="H145" s="204">
        <v>1760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800</v>
      </c>
    </row>
    <row r="146" s="2" customFormat="1" ht="24.15" customHeight="1">
      <c r="A146" s="34"/>
      <c r="B146" s="185"/>
      <c r="C146" s="186" t="s">
        <v>7</v>
      </c>
      <c r="D146" s="186" t="s">
        <v>319</v>
      </c>
      <c r="E146" s="187" t="s">
        <v>7375</v>
      </c>
      <c r="F146" s="188" t="s">
        <v>7376</v>
      </c>
      <c r="G146" s="189" t="s">
        <v>375</v>
      </c>
      <c r="H146" s="190">
        <v>396.30000000000001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808</v>
      </c>
    </row>
    <row r="147" s="2" customFormat="1" ht="24.15" customHeight="1">
      <c r="A147" s="34"/>
      <c r="B147" s="185"/>
      <c r="C147" s="200" t="s">
        <v>388</v>
      </c>
      <c r="D147" s="200" t="s">
        <v>353</v>
      </c>
      <c r="E147" s="201" t="s">
        <v>7377</v>
      </c>
      <c r="F147" s="202" t="s">
        <v>7459</v>
      </c>
      <c r="G147" s="203" t="s">
        <v>322</v>
      </c>
      <c r="H147" s="204">
        <v>27.741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816</v>
      </c>
    </row>
    <row r="148" s="2" customFormat="1" ht="49.05" customHeight="1">
      <c r="A148" s="34"/>
      <c r="B148" s="185"/>
      <c r="C148" s="186" t="s">
        <v>392</v>
      </c>
      <c r="D148" s="186" t="s">
        <v>319</v>
      </c>
      <c r="E148" s="187" t="s">
        <v>7500</v>
      </c>
      <c r="F148" s="188" t="s">
        <v>7504</v>
      </c>
      <c r="G148" s="189" t="s">
        <v>375</v>
      </c>
      <c r="H148" s="190">
        <v>396.30000000000001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824</v>
      </c>
    </row>
    <row r="149" s="2" customFormat="1" ht="44.25" customHeight="1">
      <c r="A149" s="34"/>
      <c r="B149" s="185"/>
      <c r="C149" s="186" t="s">
        <v>396</v>
      </c>
      <c r="D149" s="186" t="s">
        <v>319</v>
      </c>
      <c r="E149" s="187" t="s">
        <v>7505</v>
      </c>
      <c r="F149" s="188" t="s">
        <v>7506</v>
      </c>
      <c r="G149" s="189" t="s">
        <v>452</v>
      </c>
      <c r="H149" s="190">
        <v>154.30000000000001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832</v>
      </c>
    </row>
    <row r="150" s="2" customFormat="1" ht="21.75" customHeight="1">
      <c r="A150" s="34"/>
      <c r="B150" s="185"/>
      <c r="C150" s="186" t="s">
        <v>398</v>
      </c>
      <c r="D150" s="186" t="s">
        <v>319</v>
      </c>
      <c r="E150" s="187" t="s">
        <v>7381</v>
      </c>
      <c r="F150" s="188" t="s">
        <v>7382</v>
      </c>
      <c r="G150" s="189" t="s">
        <v>322</v>
      </c>
      <c r="H150" s="190">
        <v>2.9780000000000002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840</v>
      </c>
    </row>
    <row r="151" s="2" customFormat="1" ht="24.15" customHeight="1">
      <c r="A151" s="34"/>
      <c r="B151" s="185"/>
      <c r="C151" s="186" t="s">
        <v>402</v>
      </c>
      <c r="D151" s="186" t="s">
        <v>319</v>
      </c>
      <c r="E151" s="187" t="s">
        <v>7383</v>
      </c>
      <c r="F151" s="188" t="s">
        <v>7384</v>
      </c>
      <c r="G151" s="189" t="s">
        <v>322</v>
      </c>
      <c r="H151" s="190">
        <v>2.9780000000000002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848</v>
      </c>
    </row>
    <row r="152" s="2" customFormat="1" ht="16.5" customHeight="1">
      <c r="A152" s="34"/>
      <c r="B152" s="185"/>
      <c r="C152" s="200" t="s">
        <v>408</v>
      </c>
      <c r="D152" s="200" t="s">
        <v>353</v>
      </c>
      <c r="E152" s="201" t="s">
        <v>7385</v>
      </c>
      <c r="F152" s="202" t="s">
        <v>7386</v>
      </c>
      <c r="G152" s="203" t="s">
        <v>322</v>
      </c>
      <c r="H152" s="204">
        <v>2.9780000000000002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858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2741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410</v>
      </c>
      <c r="D154" s="186" t="s">
        <v>319</v>
      </c>
      <c r="E154" s="187" t="s">
        <v>7387</v>
      </c>
      <c r="F154" s="188" t="s">
        <v>7388</v>
      </c>
      <c r="G154" s="189" t="s">
        <v>356</v>
      </c>
      <c r="H154" s="190">
        <v>4.593</v>
      </c>
      <c r="I154" s="191"/>
      <c r="J154" s="192">
        <f>ROUND(I154*H154,2)</f>
        <v>0</v>
      </c>
      <c r="K154" s="193"/>
      <c r="L154" s="35"/>
      <c r="M154" s="211" t="s">
        <v>1</v>
      </c>
      <c r="N154" s="212" t="s">
        <v>41</v>
      </c>
      <c r="O154" s="213"/>
      <c r="P154" s="214">
        <f>O154*H154</f>
        <v>0</v>
      </c>
      <c r="Q154" s="214">
        <v>0</v>
      </c>
      <c r="R154" s="214">
        <f>Q154*H154</f>
        <v>0</v>
      </c>
      <c r="S154" s="214">
        <v>0</v>
      </c>
      <c r="T154" s="21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866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2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7507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ROUND((SUM(BE123:BE154)),  2)</f>
        <v>0</v>
      </c>
      <c r="G35" s="138"/>
      <c r="H35" s="138"/>
      <c r="I35" s="139">
        <v>0.20000000000000001</v>
      </c>
      <c r="J35" s="137">
        <f>ROUND(((SUM(BE123:BE154))*I35),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ROUND((SUM(BF123:BF154)),  2)</f>
        <v>0</v>
      </c>
      <c r="G36" s="138"/>
      <c r="H36" s="138"/>
      <c r="I36" s="139">
        <v>0.20000000000000001</v>
      </c>
      <c r="J36" s="137">
        <f>ROUND(((SUM(BF123:BF154))*I36),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9 - KRY - krovité výsadby (pôdopokryvné, zapojené výsadby) - úzke pásy medzi parkovacími plochami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9 - KRY - krovité výsadby (pôdopokryvné, zapojené výsadby) - úzke pásy medzi parkovacími plochami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P125+P153</f>
        <v>0</v>
      </c>
      <c r="Q124" s="178"/>
      <c r="R124" s="179">
        <f>R125+R153</f>
        <v>0</v>
      </c>
      <c r="S124" s="178"/>
      <c r="T124" s="180">
        <f>T125+T153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BK125+BK153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SUM(P126:P152)</f>
        <v>0</v>
      </c>
      <c r="Q125" s="178"/>
      <c r="R125" s="179">
        <f>SUM(R126:R152)</f>
        <v>0</v>
      </c>
      <c r="S125" s="178"/>
      <c r="T125" s="180">
        <f>SUM(T126:T152)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SUM(BK126:BK152)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7390</v>
      </c>
      <c r="F126" s="188" t="s">
        <v>7391</v>
      </c>
      <c r="G126" s="189" t="s">
        <v>375</v>
      </c>
      <c r="H126" s="190">
        <v>132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7392</v>
      </c>
      <c r="F127" s="202" t="s">
        <v>7393</v>
      </c>
      <c r="G127" s="203" t="s">
        <v>433</v>
      </c>
      <c r="H127" s="204">
        <v>0.052999999999999998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7463</v>
      </c>
      <c r="F128" s="188" t="s">
        <v>7464</v>
      </c>
      <c r="G128" s="189" t="s">
        <v>322</v>
      </c>
      <c r="H128" s="190">
        <v>26.399999999999999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49.05" customHeight="1">
      <c r="A129" s="34"/>
      <c r="B129" s="185"/>
      <c r="C129" s="186" t="s">
        <v>259</v>
      </c>
      <c r="D129" s="186" t="s">
        <v>319</v>
      </c>
      <c r="E129" s="187" t="s">
        <v>327</v>
      </c>
      <c r="F129" s="188" t="s">
        <v>7465</v>
      </c>
      <c r="G129" s="189" t="s">
        <v>322</v>
      </c>
      <c r="H129" s="190">
        <v>7.9199999999999999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55.5" customHeight="1">
      <c r="A130" s="34"/>
      <c r="B130" s="185"/>
      <c r="C130" s="186" t="s">
        <v>262</v>
      </c>
      <c r="D130" s="186" t="s">
        <v>319</v>
      </c>
      <c r="E130" s="187" t="s">
        <v>4190</v>
      </c>
      <c r="F130" s="188" t="s">
        <v>7466</v>
      </c>
      <c r="G130" s="189" t="s">
        <v>322</v>
      </c>
      <c r="H130" s="190">
        <v>26.399999999999999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7467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87</v>
      </c>
    </row>
    <row r="132" s="2" customFormat="1" ht="66.75" customHeight="1">
      <c r="A132" s="34"/>
      <c r="B132" s="185"/>
      <c r="C132" s="186" t="s">
        <v>265</v>
      </c>
      <c r="D132" s="186" t="s">
        <v>319</v>
      </c>
      <c r="E132" s="187" t="s">
        <v>7468</v>
      </c>
      <c r="F132" s="188" t="s">
        <v>7469</v>
      </c>
      <c r="G132" s="189" t="s">
        <v>375</v>
      </c>
      <c r="H132" s="190">
        <v>132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55.5" customHeight="1">
      <c r="A133" s="34"/>
      <c r="B133" s="185"/>
      <c r="C133" s="200" t="s">
        <v>268</v>
      </c>
      <c r="D133" s="200" t="s">
        <v>353</v>
      </c>
      <c r="E133" s="201" t="s">
        <v>7470</v>
      </c>
      <c r="F133" s="202" t="s">
        <v>7471</v>
      </c>
      <c r="G133" s="203" t="s">
        <v>322</v>
      </c>
      <c r="H133" s="204">
        <v>22.77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33" customHeight="1">
      <c r="A134" s="34"/>
      <c r="B134" s="185"/>
      <c r="C134" s="200" t="s">
        <v>271</v>
      </c>
      <c r="D134" s="200" t="s">
        <v>353</v>
      </c>
      <c r="E134" s="201" t="s">
        <v>7472</v>
      </c>
      <c r="F134" s="202" t="s">
        <v>7473</v>
      </c>
      <c r="G134" s="203" t="s">
        <v>322</v>
      </c>
      <c r="H134" s="204">
        <v>22.77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37.8" customHeight="1">
      <c r="A135" s="34"/>
      <c r="B135" s="185"/>
      <c r="C135" s="186" t="s">
        <v>274</v>
      </c>
      <c r="D135" s="186" t="s">
        <v>319</v>
      </c>
      <c r="E135" s="187" t="s">
        <v>7396</v>
      </c>
      <c r="F135" s="188" t="s">
        <v>7397</v>
      </c>
      <c r="G135" s="189" t="s">
        <v>356</v>
      </c>
      <c r="H135" s="190">
        <v>0.017000000000000001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24.15" customHeight="1">
      <c r="A136" s="34"/>
      <c r="B136" s="185"/>
      <c r="C136" s="200" t="s">
        <v>277</v>
      </c>
      <c r="D136" s="200" t="s">
        <v>353</v>
      </c>
      <c r="E136" s="201" t="s">
        <v>7474</v>
      </c>
      <c r="F136" s="202" t="s">
        <v>7475</v>
      </c>
      <c r="G136" s="203" t="s">
        <v>1711</v>
      </c>
      <c r="H136" s="204">
        <v>4.0789999999999997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16.5" customHeight="1">
      <c r="A137" s="34"/>
      <c r="B137" s="185"/>
      <c r="C137" s="200" t="s">
        <v>280</v>
      </c>
      <c r="D137" s="200" t="s">
        <v>353</v>
      </c>
      <c r="E137" s="201" t="s">
        <v>7476</v>
      </c>
      <c r="F137" s="202" t="s">
        <v>7477</v>
      </c>
      <c r="G137" s="203" t="s">
        <v>1711</v>
      </c>
      <c r="H137" s="204">
        <v>13.596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49.05" customHeight="1">
      <c r="A138" s="34"/>
      <c r="B138" s="185"/>
      <c r="C138" s="186" t="s">
        <v>358</v>
      </c>
      <c r="D138" s="186" t="s">
        <v>319</v>
      </c>
      <c r="E138" s="187" t="s">
        <v>2678</v>
      </c>
      <c r="F138" s="188" t="s">
        <v>7479</v>
      </c>
      <c r="G138" s="189" t="s">
        <v>375</v>
      </c>
      <c r="H138" s="190">
        <v>132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55.5" customHeight="1">
      <c r="A139" s="34"/>
      <c r="B139" s="185"/>
      <c r="C139" s="186" t="s">
        <v>362</v>
      </c>
      <c r="D139" s="186" t="s">
        <v>319</v>
      </c>
      <c r="E139" s="187" t="s">
        <v>7480</v>
      </c>
      <c r="F139" s="188" t="s">
        <v>7481</v>
      </c>
      <c r="G139" s="189" t="s">
        <v>375</v>
      </c>
      <c r="H139" s="190">
        <v>132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66.75" customHeight="1">
      <c r="A140" s="34"/>
      <c r="B140" s="185"/>
      <c r="C140" s="186" t="s">
        <v>364</v>
      </c>
      <c r="D140" s="186" t="s">
        <v>319</v>
      </c>
      <c r="E140" s="187" t="s">
        <v>7482</v>
      </c>
      <c r="F140" s="188" t="s">
        <v>7483</v>
      </c>
      <c r="G140" s="189" t="s">
        <v>433</v>
      </c>
      <c r="H140" s="190">
        <v>661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2" customFormat="1" ht="37.8" customHeight="1">
      <c r="A141" s="34"/>
      <c r="B141" s="185"/>
      <c r="C141" s="186" t="s">
        <v>368</v>
      </c>
      <c r="D141" s="186" t="s">
        <v>319</v>
      </c>
      <c r="E141" s="187" t="s">
        <v>7508</v>
      </c>
      <c r="F141" s="188" t="s">
        <v>7509</v>
      </c>
      <c r="G141" s="189" t="s">
        <v>433</v>
      </c>
      <c r="H141" s="190">
        <v>661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416</v>
      </c>
    </row>
    <row r="142" s="2" customFormat="1" ht="16.5" customHeight="1">
      <c r="A142" s="34"/>
      <c r="B142" s="185"/>
      <c r="C142" s="200" t="s">
        <v>372</v>
      </c>
      <c r="D142" s="200" t="s">
        <v>353</v>
      </c>
      <c r="E142" s="201" t="s">
        <v>7455</v>
      </c>
      <c r="F142" s="202" t="s">
        <v>7510</v>
      </c>
      <c r="G142" s="203" t="s">
        <v>433</v>
      </c>
      <c r="H142" s="204">
        <v>661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24.15" customHeight="1">
      <c r="A143" s="34"/>
      <c r="B143" s="185"/>
      <c r="C143" s="186" t="s">
        <v>377</v>
      </c>
      <c r="D143" s="186" t="s">
        <v>319</v>
      </c>
      <c r="E143" s="187" t="s">
        <v>7490</v>
      </c>
      <c r="F143" s="188" t="s">
        <v>7491</v>
      </c>
      <c r="G143" s="189" t="s">
        <v>375</v>
      </c>
      <c r="H143" s="190">
        <v>132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784</v>
      </c>
    </row>
    <row r="144" s="2" customFormat="1" ht="24.15" customHeight="1">
      <c r="A144" s="34"/>
      <c r="B144" s="185"/>
      <c r="C144" s="200" t="s">
        <v>383</v>
      </c>
      <c r="D144" s="200" t="s">
        <v>353</v>
      </c>
      <c r="E144" s="201" t="s">
        <v>7492</v>
      </c>
      <c r="F144" s="202" t="s">
        <v>7493</v>
      </c>
      <c r="G144" s="203" t="s">
        <v>1609</v>
      </c>
      <c r="H144" s="204">
        <v>145.19999999999999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792</v>
      </c>
    </row>
    <row r="145" s="2" customFormat="1" ht="16.5" customHeight="1">
      <c r="A145" s="34"/>
      <c r="B145" s="185"/>
      <c r="C145" s="200" t="s">
        <v>385</v>
      </c>
      <c r="D145" s="200" t="s">
        <v>353</v>
      </c>
      <c r="E145" s="201" t="s">
        <v>7494</v>
      </c>
      <c r="F145" s="202" t="s">
        <v>7495</v>
      </c>
      <c r="G145" s="203" t="s">
        <v>433</v>
      </c>
      <c r="H145" s="204">
        <v>550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800</v>
      </c>
    </row>
    <row r="146" s="2" customFormat="1" ht="24.15" customHeight="1">
      <c r="A146" s="34"/>
      <c r="B146" s="185"/>
      <c r="C146" s="186" t="s">
        <v>7</v>
      </c>
      <c r="D146" s="186" t="s">
        <v>319</v>
      </c>
      <c r="E146" s="187" t="s">
        <v>7375</v>
      </c>
      <c r="F146" s="188" t="s">
        <v>7376</v>
      </c>
      <c r="G146" s="189" t="s">
        <v>375</v>
      </c>
      <c r="H146" s="190">
        <v>132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808</v>
      </c>
    </row>
    <row r="147" s="2" customFormat="1" ht="24.15" customHeight="1">
      <c r="A147" s="34"/>
      <c r="B147" s="185"/>
      <c r="C147" s="200" t="s">
        <v>388</v>
      </c>
      <c r="D147" s="200" t="s">
        <v>353</v>
      </c>
      <c r="E147" s="201" t="s">
        <v>7377</v>
      </c>
      <c r="F147" s="202" t="s">
        <v>7459</v>
      </c>
      <c r="G147" s="203" t="s">
        <v>322</v>
      </c>
      <c r="H147" s="204">
        <v>9.2400000000000002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816</v>
      </c>
    </row>
    <row r="148" s="2" customFormat="1" ht="76.35" customHeight="1">
      <c r="A148" s="34"/>
      <c r="B148" s="185"/>
      <c r="C148" s="186" t="s">
        <v>392</v>
      </c>
      <c r="D148" s="186" t="s">
        <v>319</v>
      </c>
      <c r="E148" s="187" t="s">
        <v>7511</v>
      </c>
      <c r="F148" s="188" t="s">
        <v>7512</v>
      </c>
      <c r="G148" s="189" t="s">
        <v>375</v>
      </c>
      <c r="H148" s="190">
        <v>132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824</v>
      </c>
    </row>
    <row r="149" s="2" customFormat="1" ht="21.75" customHeight="1">
      <c r="A149" s="34"/>
      <c r="B149" s="185"/>
      <c r="C149" s="186" t="s">
        <v>396</v>
      </c>
      <c r="D149" s="186" t="s">
        <v>319</v>
      </c>
      <c r="E149" s="187" t="s">
        <v>7381</v>
      </c>
      <c r="F149" s="188" t="s">
        <v>7382</v>
      </c>
      <c r="G149" s="189" t="s">
        <v>322</v>
      </c>
      <c r="H149" s="190">
        <v>1.653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832</v>
      </c>
    </row>
    <row r="150" s="2" customFormat="1" ht="24.15" customHeight="1">
      <c r="A150" s="34"/>
      <c r="B150" s="185"/>
      <c r="C150" s="186" t="s">
        <v>398</v>
      </c>
      <c r="D150" s="186" t="s">
        <v>319</v>
      </c>
      <c r="E150" s="187" t="s">
        <v>7383</v>
      </c>
      <c r="F150" s="188" t="s">
        <v>7384</v>
      </c>
      <c r="G150" s="189" t="s">
        <v>322</v>
      </c>
      <c r="H150" s="190">
        <v>1.653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840</v>
      </c>
    </row>
    <row r="151" s="2" customFormat="1" ht="16.5" customHeight="1">
      <c r="A151" s="34"/>
      <c r="B151" s="185"/>
      <c r="C151" s="200" t="s">
        <v>402</v>
      </c>
      <c r="D151" s="200" t="s">
        <v>353</v>
      </c>
      <c r="E151" s="201" t="s">
        <v>7385</v>
      </c>
      <c r="F151" s="202" t="s">
        <v>7386</v>
      </c>
      <c r="G151" s="203" t="s">
        <v>322</v>
      </c>
      <c r="H151" s="204">
        <v>1.653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848</v>
      </c>
    </row>
    <row r="152" s="2" customFormat="1" ht="44.25" customHeight="1">
      <c r="A152" s="34"/>
      <c r="B152" s="185"/>
      <c r="C152" s="186" t="s">
        <v>408</v>
      </c>
      <c r="D152" s="186" t="s">
        <v>319</v>
      </c>
      <c r="E152" s="187" t="s">
        <v>7505</v>
      </c>
      <c r="F152" s="188" t="s">
        <v>7506</v>
      </c>
      <c r="G152" s="189" t="s">
        <v>452</v>
      </c>
      <c r="H152" s="190">
        <v>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858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2741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410</v>
      </c>
      <c r="D154" s="186" t="s">
        <v>319</v>
      </c>
      <c r="E154" s="187" t="s">
        <v>7387</v>
      </c>
      <c r="F154" s="188" t="s">
        <v>7388</v>
      </c>
      <c r="G154" s="189" t="s">
        <v>356</v>
      </c>
      <c r="H154" s="190">
        <v>1.625</v>
      </c>
      <c r="I154" s="191"/>
      <c r="J154" s="192">
        <f>ROUND(I154*H154,2)</f>
        <v>0</v>
      </c>
      <c r="K154" s="193"/>
      <c r="L154" s="35"/>
      <c r="M154" s="211" t="s">
        <v>1</v>
      </c>
      <c r="N154" s="212" t="s">
        <v>41</v>
      </c>
      <c r="O154" s="213"/>
      <c r="P154" s="214">
        <f>O154*H154</f>
        <v>0</v>
      </c>
      <c r="Q154" s="214">
        <v>0</v>
      </c>
      <c r="R154" s="214">
        <f>Q154*H154</f>
        <v>0</v>
      </c>
      <c r="S154" s="214">
        <v>0</v>
      </c>
      <c r="T154" s="21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866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2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685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ROUND((SUM(BE135:BE210)),  2)</f>
        <v>0</v>
      </c>
      <c r="G35" s="138"/>
      <c r="H35" s="138"/>
      <c r="I35" s="139">
        <v>0.20000000000000001</v>
      </c>
      <c r="J35" s="137">
        <f>ROUND(((SUM(BE135:BE210))*I35),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ROUND((SUM(BF135:BF210)),  2)</f>
        <v>0</v>
      </c>
      <c r="G36" s="138"/>
      <c r="H36" s="138"/>
      <c r="I36" s="139">
        <v>0.20000000000000001</v>
      </c>
      <c r="J36" s="137">
        <f>ROUND(((SUM(BF135:BF210))*I36),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ROUND((SUM(BG135:BG210)),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ROUND((SUM(BH135:BH210)),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ROUND((SUM(BI135:BI210)),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SO-1.4 - Veža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533</v>
      </c>
      <c r="E99" s="155"/>
      <c r="F99" s="155"/>
      <c r="G99" s="155"/>
      <c r="H99" s="155"/>
      <c r="I99" s="155"/>
      <c r="J99" s="156">
        <f>J136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534</v>
      </c>
      <c r="E100" s="159"/>
      <c r="F100" s="159"/>
      <c r="G100" s="159"/>
      <c r="H100" s="159"/>
      <c r="I100" s="159"/>
      <c r="J100" s="160">
        <f>J137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535</v>
      </c>
      <c r="E101" s="159"/>
      <c r="F101" s="159"/>
      <c r="G101" s="159"/>
      <c r="H101" s="159"/>
      <c r="I101" s="159"/>
      <c r="J101" s="160">
        <f>J148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686</v>
      </c>
      <c r="E102" s="159"/>
      <c r="F102" s="159"/>
      <c r="G102" s="159"/>
      <c r="H102" s="159"/>
      <c r="I102" s="159"/>
      <c r="J102" s="160">
        <f>J159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537</v>
      </c>
      <c r="E103" s="159"/>
      <c r="F103" s="159"/>
      <c r="G103" s="159"/>
      <c r="H103" s="159"/>
      <c r="I103" s="159"/>
      <c r="J103" s="160">
        <f>J164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538</v>
      </c>
      <c r="E104" s="159"/>
      <c r="F104" s="159"/>
      <c r="G104" s="159"/>
      <c r="H104" s="159"/>
      <c r="I104" s="159"/>
      <c r="J104" s="160">
        <f>J171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539</v>
      </c>
      <c r="E105" s="155"/>
      <c r="F105" s="155"/>
      <c r="G105" s="155"/>
      <c r="H105" s="155"/>
      <c r="I105" s="155"/>
      <c r="J105" s="156">
        <f>J173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540</v>
      </c>
      <c r="E106" s="159"/>
      <c r="F106" s="159"/>
      <c r="G106" s="159"/>
      <c r="H106" s="159"/>
      <c r="I106" s="159"/>
      <c r="J106" s="160">
        <f>J174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541</v>
      </c>
      <c r="E107" s="155"/>
      <c r="F107" s="155"/>
      <c r="G107" s="155"/>
      <c r="H107" s="155"/>
      <c r="I107" s="155"/>
      <c r="J107" s="156">
        <f>J176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543</v>
      </c>
      <c r="E108" s="159"/>
      <c r="F108" s="159"/>
      <c r="G108" s="159"/>
      <c r="H108" s="159"/>
      <c r="I108" s="159"/>
      <c r="J108" s="160">
        <f>J177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687</v>
      </c>
      <c r="E109" s="159"/>
      <c r="F109" s="159"/>
      <c r="G109" s="159"/>
      <c r="H109" s="159"/>
      <c r="I109" s="159"/>
      <c r="J109" s="160">
        <f>J193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688</v>
      </c>
      <c r="E110" s="159"/>
      <c r="F110" s="159"/>
      <c r="G110" s="159"/>
      <c r="H110" s="159"/>
      <c r="I110" s="159"/>
      <c r="J110" s="160">
        <f>J198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544</v>
      </c>
      <c r="E111" s="159"/>
      <c r="F111" s="159"/>
      <c r="G111" s="159"/>
      <c r="H111" s="159"/>
      <c r="I111" s="159"/>
      <c r="J111" s="160">
        <f>J202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545</v>
      </c>
      <c r="E112" s="159"/>
      <c r="F112" s="159"/>
      <c r="G112" s="159"/>
      <c r="H112" s="159"/>
      <c r="I112" s="159"/>
      <c r="J112" s="160">
        <f>J207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53"/>
      <c r="C113" s="9"/>
      <c r="D113" s="154" t="s">
        <v>689</v>
      </c>
      <c r="E113" s="155"/>
      <c r="F113" s="155"/>
      <c r="G113" s="155"/>
      <c r="H113" s="155"/>
      <c r="I113" s="155"/>
      <c r="J113" s="156">
        <f>J209</f>
        <v>0</v>
      </c>
      <c r="K113" s="9"/>
      <c r="L113" s="153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303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31" t="str">
        <f>E7</f>
        <v>Archeoskanzen Bojná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287</v>
      </c>
      <c r="L124" s="18"/>
    </row>
    <row r="125" s="2" customFormat="1" ht="16.5" customHeight="1">
      <c r="A125" s="34"/>
      <c r="B125" s="35"/>
      <c r="C125" s="34"/>
      <c r="D125" s="34"/>
      <c r="E125" s="131" t="s">
        <v>288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289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E11</f>
        <v>SO-1.4 - Veža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F14</f>
        <v>okrajová časť obce Bojná</v>
      </c>
      <c r="G129" s="34"/>
      <c r="H129" s="34"/>
      <c r="I129" s="28" t="s">
        <v>21</v>
      </c>
      <c r="J129" s="70" t="str">
        <f>IF(J14="","",J14)</f>
        <v>19. 6. 2024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40.05" customHeight="1">
      <c r="A131" s="34"/>
      <c r="B131" s="35"/>
      <c r="C131" s="28" t="s">
        <v>23</v>
      </c>
      <c r="D131" s="34"/>
      <c r="E131" s="34"/>
      <c r="F131" s="23" t="str">
        <f>E17</f>
        <v>Obec Bojná, 201 Bojná, 956 01 Bojná</v>
      </c>
      <c r="G131" s="34"/>
      <c r="H131" s="34"/>
      <c r="I131" s="28" t="s">
        <v>29</v>
      </c>
      <c r="J131" s="32" t="str">
        <f>E23</f>
        <v>Projekt design s.r.o., Brezová 89/1B, Tovarníky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40.05" customHeight="1">
      <c r="A132" s="34"/>
      <c r="B132" s="35"/>
      <c r="C132" s="28" t="s">
        <v>27</v>
      </c>
      <c r="D132" s="34"/>
      <c r="E132" s="34"/>
      <c r="F132" s="23" t="str">
        <f>IF(E20="","",E20)</f>
        <v>Vyplň údaj</v>
      </c>
      <c r="G132" s="34"/>
      <c r="H132" s="34"/>
      <c r="I132" s="28" t="s">
        <v>32</v>
      </c>
      <c r="J132" s="32" t="str">
        <f>E26</f>
        <v>Projekt design s.r.o., Brezová 89/1B, Tovarníky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1"/>
      <c r="B134" s="162"/>
      <c r="C134" s="163" t="s">
        <v>304</v>
      </c>
      <c r="D134" s="164" t="s">
        <v>60</v>
      </c>
      <c r="E134" s="164" t="s">
        <v>56</v>
      </c>
      <c r="F134" s="164" t="s">
        <v>57</v>
      </c>
      <c r="G134" s="164" t="s">
        <v>305</v>
      </c>
      <c r="H134" s="164" t="s">
        <v>306</v>
      </c>
      <c r="I134" s="164" t="s">
        <v>307</v>
      </c>
      <c r="J134" s="165" t="s">
        <v>295</v>
      </c>
      <c r="K134" s="166" t="s">
        <v>308</v>
      </c>
      <c r="L134" s="167"/>
      <c r="M134" s="87" t="s">
        <v>1</v>
      </c>
      <c r="N134" s="88" t="s">
        <v>39</v>
      </c>
      <c r="O134" s="88" t="s">
        <v>309</v>
      </c>
      <c r="P134" s="88" t="s">
        <v>310</v>
      </c>
      <c r="Q134" s="88" t="s">
        <v>311</v>
      </c>
      <c r="R134" s="88" t="s">
        <v>312</v>
      </c>
      <c r="S134" s="88" t="s">
        <v>313</v>
      </c>
      <c r="T134" s="89" t="s">
        <v>314</v>
      </c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</row>
    <row r="135" s="2" customFormat="1" ht="22.8" customHeight="1">
      <c r="A135" s="34"/>
      <c r="B135" s="35"/>
      <c r="C135" s="94" t="s">
        <v>296</v>
      </c>
      <c r="D135" s="34"/>
      <c r="E135" s="34"/>
      <c r="F135" s="34"/>
      <c r="G135" s="34"/>
      <c r="H135" s="34"/>
      <c r="I135" s="34"/>
      <c r="J135" s="168">
        <f>BK135</f>
        <v>0</v>
      </c>
      <c r="K135" s="34"/>
      <c r="L135" s="35"/>
      <c r="M135" s="90"/>
      <c r="N135" s="74"/>
      <c r="O135" s="91"/>
      <c r="P135" s="169">
        <f>P136+P173+P176+P209</f>
        <v>0</v>
      </c>
      <c r="Q135" s="91"/>
      <c r="R135" s="169">
        <f>R136+R173+R176+R209</f>
        <v>459.938086</v>
      </c>
      <c r="S135" s="91"/>
      <c r="T135" s="170">
        <f>T136+T173+T176+T209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74</v>
      </c>
      <c r="AU135" s="15" t="s">
        <v>297</v>
      </c>
      <c r="BK135" s="171">
        <f>BK136+BK173+BK176+BK209</f>
        <v>0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546</v>
      </c>
      <c r="F136" s="174" t="s">
        <v>547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P137+P148+P159+P164+P171</f>
        <v>0</v>
      </c>
      <c r="Q136" s="178"/>
      <c r="R136" s="179">
        <f>R137+R148+R159+R164+R171</f>
        <v>376.22157299999998</v>
      </c>
      <c r="S136" s="178"/>
      <c r="T136" s="180">
        <f>T137+T148+T159+T164+T171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75</v>
      </c>
      <c r="AY136" s="173" t="s">
        <v>317</v>
      </c>
      <c r="BK136" s="182">
        <f>BK137+BK148+BK159+BK164+BK171</f>
        <v>0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82</v>
      </c>
      <c r="F137" s="183" t="s">
        <v>548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SUM(P138:P147)</f>
        <v>0</v>
      </c>
      <c r="Q137" s="178"/>
      <c r="R137" s="179">
        <f>SUM(R138:R147)</f>
        <v>0</v>
      </c>
      <c r="S137" s="178"/>
      <c r="T137" s="180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317</v>
      </c>
      <c r="BK137" s="182">
        <f>SUM(BK138:BK147)</f>
        <v>0</v>
      </c>
    </row>
    <row r="138" s="2" customFormat="1" ht="37.8" customHeight="1">
      <c r="A138" s="34"/>
      <c r="B138" s="185"/>
      <c r="C138" s="186" t="s">
        <v>82</v>
      </c>
      <c r="D138" s="186" t="s">
        <v>319</v>
      </c>
      <c r="E138" s="187" t="s">
        <v>690</v>
      </c>
      <c r="F138" s="188" t="s">
        <v>691</v>
      </c>
      <c r="G138" s="189" t="s">
        <v>322</v>
      </c>
      <c r="H138" s="190">
        <v>1.0940000000000001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692</v>
      </c>
    </row>
    <row r="139" s="2" customFormat="1" ht="24.15" customHeight="1">
      <c r="A139" s="34"/>
      <c r="B139" s="185"/>
      <c r="C139" s="186" t="s">
        <v>87</v>
      </c>
      <c r="D139" s="186" t="s">
        <v>319</v>
      </c>
      <c r="E139" s="187" t="s">
        <v>693</v>
      </c>
      <c r="F139" s="188" t="s">
        <v>694</v>
      </c>
      <c r="G139" s="189" t="s">
        <v>322</v>
      </c>
      <c r="H139" s="190">
        <v>23.501999999999999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695</v>
      </c>
    </row>
    <row r="140" s="2" customFormat="1" ht="24.15" customHeight="1">
      <c r="A140" s="34"/>
      <c r="B140" s="185"/>
      <c r="C140" s="186" t="s">
        <v>92</v>
      </c>
      <c r="D140" s="186" t="s">
        <v>319</v>
      </c>
      <c r="E140" s="187" t="s">
        <v>696</v>
      </c>
      <c r="F140" s="188" t="s">
        <v>697</v>
      </c>
      <c r="G140" s="189" t="s">
        <v>322</v>
      </c>
      <c r="H140" s="190">
        <v>7.0510000000000002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698</v>
      </c>
    </row>
    <row r="141" s="2" customFormat="1" ht="24.15" customHeight="1">
      <c r="A141" s="34"/>
      <c r="B141" s="185"/>
      <c r="C141" s="186" t="s">
        <v>259</v>
      </c>
      <c r="D141" s="186" t="s">
        <v>319</v>
      </c>
      <c r="E141" s="187" t="s">
        <v>699</v>
      </c>
      <c r="F141" s="188" t="s">
        <v>700</v>
      </c>
      <c r="G141" s="189" t="s">
        <v>322</v>
      </c>
      <c r="H141" s="190">
        <v>59.034999999999997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701</v>
      </c>
    </row>
    <row r="142" s="2" customFormat="1" ht="24.15" customHeight="1">
      <c r="A142" s="34"/>
      <c r="B142" s="185"/>
      <c r="C142" s="186" t="s">
        <v>262</v>
      </c>
      <c r="D142" s="186" t="s">
        <v>319</v>
      </c>
      <c r="E142" s="187" t="s">
        <v>702</v>
      </c>
      <c r="F142" s="188" t="s">
        <v>703</v>
      </c>
      <c r="G142" s="189" t="s">
        <v>322</v>
      </c>
      <c r="H142" s="190">
        <v>17.710999999999999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704</v>
      </c>
    </row>
    <row r="143" s="2" customFormat="1" ht="24.15" customHeight="1">
      <c r="A143" s="34"/>
      <c r="B143" s="185"/>
      <c r="C143" s="186" t="s">
        <v>265</v>
      </c>
      <c r="D143" s="186" t="s">
        <v>319</v>
      </c>
      <c r="E143" s="187" t="s">
        <v>705</v>
      </c>
      <c r="F143" s="188" t="s">
        <v>706</v>
      </c>
      <c r="G143" s="189" t="s">
        <v>322</v>
      </c>
      <c r="H143" s="190">
        <v>1.8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707</v>
      </c>
    </row>
    <row r="144" s="2" customFormat="1" ht="24.15" customHeight="1">
      <c r="A144" s="34"/>
      <c r="B144" s="185"/>
      <c r="C144" s="186" t="s">
        <v>268</v>
      </c>
      <c r="D144" s="186" t="s">
        <v>319</v>
      </c>
      <c r="E144" s="187" t="s">
        <v>708</v>
      </c>
      <c r="F144" s="188" t="s">
        <v>709</v>
      </c>
      <c r="G144" s="189" t="s">
        <v>322</v>
      </c>
      <c r="H144" s="190">
        <v>1.8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710</v>
      </c>
    </row>
    <row r="145" s="2" customFormat="1" ht="37.8" customHeight="1">
      <c r="A145" s="34"/>
      <c r="B145" s="185"/>
      <c r="C145" s="186" t="s">
        <v>271</v>
      </c>
      <c r="D145" s="186" t="s">
        <v>319</v>
      </c>
      <c r="E145" s="187" t="s">
        <v>558</v>
      </c>
      <c r="F145" s="188" t="s">
        <v>559</v>
      </c>
      <c r="G145" s="189" t="s">
        <v>322</v>
      </c>
      <c r="H145" s="190">
        <v>84.337000000000003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711</v>
      </c>
    </row>
    <row r="146" s="2" customFormat="1" ht="16.5" customHeight="1">
      <c r="A146" s="34"/>
      <c r="B146" s="185"/>
      <c r="C146" s="186" t="s">
        <v>274</v>
      </c>
      <c r="D146" s="186" t="s">
        <v>319</v>
      </c>
      <c r="E146" s="187" t="s">
        <v>561</v>
      </c>
      <c r="F146" s="188" t="s">
        <v>562</v>
      </c>
      <c r="G146" s="189" t="s">
        <v>322</v>
      </c>
      <c r="H146" s="190">
        <v>84.337000000000003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712</v>
      </c>
    </row>
    <row r="147" s="2" customFormat="1" ht="37.8" customHeight="1">
      <c r="A147" s="34"/>
      <c r="B147" s="185"/>
      <c r="C147" s="186" t="s">
        <v>277</v>
      </c>
      <c r="D147" s="186" t="s">
        <v>319</v>
      </c>
      <c r="E147" s="187" t="s">
        <v>713</v>
      </c>
      <c r="F147" s="188" t="s">
        <v>714</v>
      </c>
      <c r="G147" s="189" t="s">
        <v>322</v>
      </c>
      <c r="H147" s="190">
        <v>54.920999999999999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715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87</v>
      </c>
      <c r="F148" s="183" t="s">
        <v>564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SUM(P149:P158)</f>
        <v>0</v>
      </c>
      <c r="Q148" s="178"/>
      <c r="R148" s="179">
        <f>SUM(R149:R158)</f>
        <v>20.836219</v>
      </c>
      <c r="S148" s="178"/>
      <c r="T148" s="180">
        <f>SUM(T149:T158)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SUM(BK149:BK158)</f>
        <v>0</v>
      </c>
    </row>
    <row r="149" s="2" customFormat="1" ht="24.15" customHeight="1">
      <c r="A149" s="34"/>
      <c r="B149" s="185"/>
      <c r="C149" s="186" t="s">
        <v>280</v>
      </c>
      <c r="D149" s="186" t="s">
        <v>319</v>
      </c>
      <c r="E149" s="187" t="s">
        <v>716</v>
      </c>
      <c r="F149" s="188" t="s">
        <v>717</v>
      </c>
      <c r="G149" s="189" t="s">
        <v>322</v>
      </c>
      <c r="H149" s="190">
        <v>0.025000000000000001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0.051999999999999998</v>
      </c>
      <c r="R149" s="196">
        <f>Q149*H149</f>
        <v>0.0012999999999999999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718</v>
      </c>
    </row>
    <row r="150" s="2" customFormat="1" ht="24.15" customHeight="1">
      <c r="A150" s="34"/>
      <c r="B150" s="185"/>
      <c r="C150" s="186" t="s">
        <v>358</v>
      </c>
      <c r="D150" s="186" t="s">
        <v>319</v>
      </c>
      <c r="E150" s="187" t="s">
        <v>719</v>
      </c>
      <c r="F150" s="188" t="s">
        <v>720</v>
      </c>
      <c r="G150" s="189" t="s">
        <v>322</v>
      </c>
      <c r="H150" s="190">
        <v>0.76500000000000001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1.7529999999999999</v>
      </c>
      <c r="R150" s="196">
        <f>Q150*H150</f>
        <v>1.341045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721</v>
      </c>
    </row>
    <row r="151" s="2" customFormat="1" ht="24.15" customHeight="1">
      <c r="A151" s="34"/>
      <c r="B151" s="185"/>
      <c r="C151" s="186" t="s">
        <v>362</v>
      </c>
      <c r="D151" s="186" t="s">
        <v>319</v>
      </c>
      <c r="E151" s="187" t="s">
        <v>722</v>
      </c>
      <c r="F151" s="188" t="s">
        <v>723</v>
      </c>
      <c r="G151" s="189" t="s">
        <v>322</v>
      </c>
      <c r="H151" s="190">
        <v>1.9139999999999999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4.2329999999999997</v>
      </c>
      <c r="R151" s="196">
        <f>Q151*H151</f>
        <v>8.1019619999999986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724</v>
      </c>
    </row>
    <row r="152" s="2" customFormat="1" ht="21.75" customHeight="1">
      <c r="A152" s="34"/>
      <c r="B152" s="185"/>
      <c r="C152" s="186" t="s">
        <v>364</v>
      </c>
      <c r="D152" s="186" t="s">
        <v>319</v>
      </c>
      <c r="E152" s="187" t="s">
        <v>725</v>
      </c>
      <c r="F152" s="188" t="s">
        <v>726</v>
      </c>
      <c r="G152" s="189" t="s">
        <v>375</v>
      </c>
      <c r="H152" s="190">
        <v>2.7000000000000002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0.002</v>
      </c>
      <c r="R152" s="196">
        <f>Q152*H152</f>
        <v>0.0054000000000000003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727</v>
      </c>
    </row>
    <row r="153" s="2" customFormat="1" ht="21.75" customHeight="1">
      <c r="A153" s="34"/>
      <c r="B153" s="185"/>
      <c r="C153" s="186" t="s">
        <v>368</v>
      </c>
      <c r="D153" s="186" t="s">
        <v>319</v>
      </c>
      <c r="E153" s="187" t="s">
        <v>728</v>
      </c>
      <c r="F153" s="188" t="s">
        <v>729</v>
      </c>
      <c r="G153" s="189" t="s">
        <v>375</v>
      </c>
      <c r="H153" s="190">
        <v>2.7000000000000002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730</v>
      </c>
    </row>
    <row r="154" s="2" customFormat="1" ht="21.75" customHeight="1">
      <c r="A154" s="34"/>
      <c r="B154" s="185"/>
      <c r="C154" s="186" t="s">
        <v>372</v>
      </c>
      <c r="D154" s="186" t="s">
        <v>319</v>
      </c>
      <c r="E154" s="187" t="s">
        <v>731</v>
      </c>
      <c r="F154" s="188" t="s">
        <v>732</v>
      </c>
      <c r="G154" s="189" t="s">
        <v>356</v>
      </c>
      <c r="H154" s="190">
        <v>0.083000000000000004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0.085000000000000006</v>
      </c>
      <c r="R154" s="196">
        <f>Q154*H154</f>
        <v>0.0070550000000000005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733</v>
      </c>
    </row>
    <row r="155" s="2" customFormat="1" ht="16.5" customHeight="1">
      <c r="A155" s="34"/>
      <c r="B155" s="185"/>
      <c r="C155" s="186" t="s">
        <v>377</v>
      </c>
      <c r="D155" s="186" t="s">
        <v>319</v>
      </c>
      <c r="E155" s="187" t="s">
        <v>734</v>
      </c>
      <c r="F155" s="188" t="s">
        <v>735</v>
      </c>
      <c r="G155" s="189" t="s">
        <v>322</v>
      </c>
      <c r="H155" s="190">
        <v>2.238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4.9489999999999998</v>
      </c>
      <c r="R155" s="196">
        <f>Q155*H155</f>
        <v>11.075861999999999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736</v>
      </c>
    </row>
    <row r="156" s="2" customFormat="1" ht="16.5" customHeight="1">
      <c r="A156" s="34"/>
      <c r="B156" s="185"/>
      <c r="C156" s="186" t="s">
        <v>383</v>
      </c>
      <c r="D156" s="186" t="s">
        <v>319</v>
      </c>
      <c r="E156" s="187" t="s">
        <v>737</v>
      </c>
      <c r="F156" s="188" t="s">
        <v>738</v>
      </c>
      <c r="G156" s="189" t="s">
        <v>375</v>
      </c>
      <c r="H156" s="190">
        <v>17.899999999999999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0.012</v>
      </c>
      <c r="R156" s="196">
        <f>Q156*H156</f>
        <v>0.21479999999999999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739</v>
      </c>
    </row>
    <row r="157" s="2" customFormat="1" ht="16.5" customHeight="1">
      <c r="A157" s="34"/>
      <c r="B157" s="185"/>
      <c r="C157" s="186" t="s">
        <v>385</v>
      </c>
      <c r="D157" s="186" t="s">
        <v>319</v>
      </c>
      <c r="E157" s="187" t="s">
        <v>740</v>
      </c>
      <c r="F157" s="188" t="s">
        <v>741</v>
      </c>
      <c r="G157" s="189" t="s">
        <v>375</v>
      </c>
      <c r="H157" s="190">
        <v>17.899999999999999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742</v>
      </c>
    </row>
    <row r="158" s="2" customFormat="1" ht="16.5" customHeight="1">
      <c r="A158" s="34"/>
      <c r="B158" s="185"/>
      <c r="C158" s="186" t="s">
        <v>7</v>
      </c>
      <c r="D158" s="186" t="s">
        <v>319</v>
      </c>
      <c r="E158" s="187" t="s">
        <v>743</v>
      </c>
      <c r="F158" s="188" t="s">
        <v>744</v>
      </c>
      <c r="G158" s="189" t="s">
        <v>356</v>
      </c>
      <c r="H158" s="190">
        <v>0.29499999999999998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0.30099999999999999</v>
      </c>
      <c r="R158" s="196">
        <f>Q158*H158</f>
        <v>0.088794999999999999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745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262</v>
      </c>
      <c r="F159" s="183" t="s">
        <v>746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SUM(P160:P163)</f>
        <v>0</v>
      </c>
      <c r="Q159" s="178"/>
      <c r="R159" s="179">
        <f>SUM(R160:R163)</f>
        <v>23.501354000000003</v>
      </c>
      <c r="S159" s="178"/>
      <c r="T159" s="180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SUM(BK160:BK163)</f>
        <v>0</v>
      </c>
    </row>
    <row r="160" s="2" customFormat="1" ht="37.8" customHeight="1">
      <c r="A160" s="34"/>
      <c r="B160" s="185"/>
      <c r="C160" s="186" t="s">
        <v>388</v>
      </c>
      <c r="D160" s="186" t="s">
        <v>319</v>
      </c>
      <c r="E160" s="187" t="s">
        <v>747</v>
      </c>
      <c r="F160" s="188" t="s">
        <v>748</v>
      </c>
      <c r="G160" s="189" t="s">
        <v>375</v>
      </c>
      <c r="H160" s="190">
        <v>5.29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749</v>
      </c>
    </row>
    <row r="161" s="2" customFormat="1" ht="21.75" customHeight="1">
      <c r="A161" s="34"/>
      <c r="B161" s="185"/>
      <c r="C161" s="186" t="s">
        <v>392</v>
      </c>
      <c r="D161" s="186" t="s">
        <v>319</v>
      </c>
      <c r="E161" s="187" t="s">
        <v>750</v>
      </c>
      <c r="F161" s="188" t="s">
        <v>751</v>
      </c>
      <c r="G161" s="189" t="s">
        <v>375</v>
      </c>
      <c r="H161" s="190">
        <v>5.29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1.7130000000000001</v>
      </c>
      <c r="R161" s="196">
        <f>Q161*H161</f>
        <v>9.061770000000001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752</v>
      </c>
    </row>
    <row r="162" s="2" customFormat="1" ht="24.15" customHeight="1">
      <c r="A162" s="34"/>
      <c r="B162" s="185"/>
      <c r="C162" s="186" t="s">
        <v>396</v>
      </c>
      <c r="D162" s="186" t="s">
        <v>319</v>
      </c>
      <c r="E162" s="187" t="s">
        <v>753</v>
      </c>
      <c r="F162" s="188" t="s">
        <v>754</v>
      </c>
      <c r="G162" s="189" t="s">
        <v>375</v>
      </c>
      <c r="H162" s="190">
        <v>5.29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2.3210000000000002</v>
      </c>
      <c r="R162" s="196">
        <f>Q162*H162</f>
        <v>12.278090000000001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755</v>
      </c>
    </row>
    <row r="163" s="2" customFormat="1" ht="24.15" customHeight="1">
      <c r="A163" s="34"/>
      <c r="B163" s="185"/>
      <c r="C163" s="186" t="s">
        <v>398</v>
      </c>
      <c r="D163" s="186" t="s">
        <v>319</v>
      </c>
      <c r="E163" s="187" t="s">
        <v>756</v>
      </c>
      <c r="F163" s="188" t="s">
        <v>757</v>
      </c>
      <c r="G163" s="189" t="s">
        <v>322</v>
      </c>
      <c r="H163" s="190">
        <v>1.0580000000000001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2.0430000000000001</v>
      </c>
      <c r="R163" s="196">
        <f>Q163*H163</f>
        <v>2.1614940000000002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758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274</v>
      </c>
      <c r="F164" s="183" t="s">
        <v>585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SUM(P165:P170)</f>
        <v>0</v>
      </c>
      <c r="Q164" s="178"/>
      <c r="R164" s="179">
        <f>SUM(R165:R170)</f>
        <v>331.88399999999996</v>
      </c>
      <c r="S164" s="178"/>
      <c r="T164" s="180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82</v>
      </c>
      <c r="AY164" s="173" t="s">
        <v>317</v>
      </c>
      <c r="BK164" s="182">
        <f>SUM(BK165:BK170)</f>
        <v>0</v>
      </c>
    </row>
    <row r="165" s="2" customFormat="1" ht="24.15" customHeight="1">
      <c r="A165" s="34"/>
      <c r="B165" s="185"/>
      <c r="C165" s="186" t="s">
        <v>402</v>
      </c>
      <c r="D165" s="186" t="s">
        <v>319</v>
      </c>
      <c r="E165" s="187" t="s">
        <v>759</v>
      </c>
      <c r="F165" s="188" t="s">
        <v>760</v>
      </c>
      <c r="G165" s="189" t="s">
        <v>648</v>
      </c>
      <c r="H165" s="190">
        <v>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0.010999999999999999</v>
      </c>
      <c r="R165" s="196">
        <f>Q165*H165</f>
        <v>0.054999999999999993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761</v>
      </c>
    </row>
    <row r="166" s="2" customFormat="1" ht="24.15" customHeight="1">
      <c r="A166" s="34"/>
      <c r="B166" s="185"/>
      <c r="C166" s="186" t="s">
        <v>408</v>
      </c>
      <c r="D166" s="186" t="s">
        <v>319</v>
      </c>
      <c r="E166" s="187" t="s">
        <v>762</v>
      </c>
      <c r="F166" s="188" t="s">
        <v>763</v>
      </c>
      <c r="G166" s="189" t="s">
        <v>375</v>
      </c>
      <c r="H166" s="190">
        <v>80.299999999999997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2.0649999999999999</v>
      </c>
      <c r="R166" s="196">
        <f>Q166*H166</f>
        <v>165.81949999999998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764</v>
      </c>
    </row>
    <row r="167" s="2" customFormat="1" ht="33" customHeight="1">
      <c r="A167" s="34"/>
      <c r="B167" s="185"/>
      <c r="C167" s="186" t="s">
        <v>410</v>
      </c>
      <c r="D167" s="186" t="s">
        <v>319</v>
      </c>
      <c r="E167" s="187" t="s">
        <v>765</v>
      </c>
      <c r="F167" s="188" t="s">
        <v>766</v>
      </c>
      <c r="G167" s="189" t="s">
        <v>375</v>
      </c>
      <c r="H167" s="190">
        <v>80.299999999999997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767</v>
      </c>
    </row>
    <row r="168" s="2" customFormat="1" ht="24.15" customHeight="1">
      <c r="A168" s="34"/>
      <c r="B168" s="185"/>
      <c r="C168" s="186" t="s">
        <v>412</v>
      </c>
      <c r="D168" s="186" t="s">
        <v>319</v>
      </c>
      <c r="E168" s="187" t="s">
        <v>768</v>
      </c>
      <c r="F168" s="188" t="s">
        <v>769</v>
      </c>
      <c r="G168" s="189" t="s">
        <v>375</v>
      </c>
      <c r="H168" s="190">
        <v>80.299999999999997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2.0649999999999999</v>
      </c>
      <c r="R168" s="196">
        <f>Q168*H168</f>
        <v>165.81949999999998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770</v>
      </c>
    </row>
    <row r="169" s="2" customFormat="1" ht="24.15" customHeight="1">
      <c r="A169" s="34"/>
      <c r="B169" s="185"/>
      <c r="C169" s="186" t="s">
        <v>414</v>
      </c>
      <c r="D169" s="186" t="s">
        <v>319</v>
      </c>
      <c r="E169" s="187" t="s">
        <v>586</v>
      </c>
      <c r="F169" s="188" t="s">
        <v>587</v>
      </c>
      <c r="G169" s="189" t="s">
        <v>375</v>
      </c>
      <c r="H169" s="190">
        <v>10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0.019</v>
      </c>
      <c r="R169" s="196">
        <f>Q169*H169</f>
        <v>0.19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771</v>
      </c>
    </row>
    <row r="170" s="2" customFormat="1" ht="24.15" customHeight="1">
      <c r="A170" s="34"/>
      <c r="B170" s="185"/>
      <c r="C170" s="186" t="s">
        <v>416</v>
      </c>
      <c r="D170" s="186" t="s">
        <v>319</v>
      </c>
      <c r="E170" s="187" t="s">
        <v>772</v>
      </c>
      <c r="F170" s="188" t="s">
        <v>773</v>
      </c>
      <c r="G170" s="189" t="s">
        <v>375</v>
      </c>
      <c r="H170" s="190">
        <v>5.7800000000000002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774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589</v>
      </c>
      <c r="F171" s="183" t="s">
        <v>590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P172</f>
        <v>0</v>
      </c>
      <c r="Q171" s="178"/>
      <c r="R171" s="179">
        <f>R172</f>
        <v>0</v>
      </c>
      <c r="S171" s="178"/>
      <c r="T171" s="18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82</v>
      </c>
      <c r="AT171" s="181" t="s">
        <v>74</v>
      </c>
      <c r="AU171" s="181" t="s">
        <v>82</v>
      </c>
      <c r="AY171" s="173" t="s">
        <v>317</v>
      </c>
      <c r="BK171" s="182">
        <f>BK172</f>
        <v>0</v>
      </c>
    </row>
    <row r="172" s="2" customFormat="1" ht="16.5" customHeight="1">
      <c r="A172" s="34"/>
      <c r="B172" s="185"/>
      <c r="C172" s="186" t="s">
        <v>418</v>
      </c>
      <c r="D172" s="186" t="s">
        <v>319</v>
      </c>
      <c r="E172" s="187" t="s">
        <v>775</v>
      </c>
      <c r="F172" s="188" t="s">
        <v>776</v>
      </c>
      <c r="G172" s="189" t="s">
        <v>356</v>
      </c>
      <c r="H172" s="190">
        <v>21.623999999999999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777</v>
      </c>
    </row>
    <row r="173" s="12" customFormat="1" ht="25.92" customHeight="1">
      <c r="A173" s="12"/>
      <c r="B173" s="172"/>
      <c r="C173" s="12"/>
      <c r="D173" s="173" t="s">
        <v>74</v>
      </c>
      <c r="E173" s="174" t="s">
        <v>594</v>
      </c>
      <c r="F173" s="174" t="s">
        <v>595</v>
      </c>
      <c r="G173" s="12"/>
      <c r="H173" s="12"/>
      <c r="I173" s="175"/>
      <c r="J173" s="176">
        <f>BK173</f>
        <v>0</v>
      </c>
      <c r="K173" s="12"/>
      <c r="L173" s="172"/>
      <c r="M173" s="177"/>
      <c r="N173" s="178"/>
      <c r="O173" s="178"/>
      <c r="P173" s="179">
        <f>P174</f>
        <v>0</v>
      </c>
      <c r="Q173" s="178"/>
      <c r="R173" s="179">
        <f>R174</f>
        <v>0</v>
      </c>
      <c r="S173" s="178"/>
      <c r="T173" s="180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75</v>
      </c>
      <c r="AY173" s="173" t="s">
        <v>317</v>
      </c>
      <c r="BK173" s="182">
        <f>BK174</f>
        <v>0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75</v>
      </c>
      <c r="F174" s="183" t="s">
        <v>596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P175</f>
        <v>0</v>
      </c>
      <c r="Q174" s="178"/>
      <c r="R174" s="179">
        <f>R175</f>
        <v>0</v>
      </c>
      <c r="S174" s="178"/>
      <c r="T174" s="18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82</v>
      </c>
      <c r="AT174" s="181" t="s">
        <v>74</v>
      </c>
      <c r="AU174" s="181" t="s">
        <v>82</v>
      </c>
      <c r="AY174" s="173" t="s">
        <v>317</v>
      </c>
      <c r="BK174" s="182">
        <f>BK175</f>
        <v>0</v>
      </c>
    </row>
    <row r="175" s="2" customFormat="1" ht="24.15" customHeight="1">
      <c r="A175" s="34"/>
      <c r="B175" s="185"/>
      <c r="C175" s="186" t="s">
        <v>529</v>
      </c>
      <c r="D175" s="186" t="s">
        <v>319</v>
      </c>
      <c r="E175" s="187" t="s">
        <v>778</v>
      </c>
      <c r="F175" s="188" t="s">
        <v>598</v>
      </c>
      <c r="G175" s="189" t="s">
        <v>599</v>
      </c>
      <c r="H175" s="190">
        <v>35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779</v>
      </c>
    </row>
    <row r="176" s="12" customFormat="1" ht="25.92" customHeight="1">
      <c r="A176" s="12"/>
      <c r="B176" s="172"/>
      <c r="C176" s="12"/>
      <c r="D176" s="173" t="s">
        <v>74</v>
      </c>
      <c r="E176" s="174" t="s">
        <v>601</v>
      </c>
      <c r="F176" s="174" t="s">
        <v>602</v>
      </c>
      <c r="G176" s="12"/>
      <c r="H176" s="12"/>
      <c r="I176" s="175"/>
      <c r="J176" s="176">
        <f>BK176</f>
        <v>0</v>
      </c>
      <c r="K176" s="12"/>
      <c r="L176" s="172"/>
      <c r="M176" s="177"/>
      <c r="N176" s="178"/>
      <c r="O176" s="178"/>
      <c r="P176" s="179">
        <f>P177+P193+P198+P202+P207</f>
        <v>0</v>
      </c>
      <c r="Q176" s="178"/>
      <c r="R176" s="179">
        <f>R177+R193+R198+R202+R207</f>
        <v>83.716513000000006</v>
      </c>
      <c r="S176" s="178"/>
      <c r="T176" s="180">
        <f>T177+T193+T198+T202+T207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87</v>
      </c>
      <c r="AT176" s="181" t="s">
        <v>74</v>
      </c>
      <c r="AU176" s="181" t="s">
        <v>75</v>
      </c>
      <c r="AY176" s="173" t="s">
        <v>317</v>
      </c>
      <c r="BK176" s="182">
        <f>BK177+BK193+BK198+BK202+BK207</f>
        <v>0</v>
      </c>
    </row>
    <row r="177" s="12" customFormat="1" ht="22.8" customHeight="1">
      <c r="A177" s="12"/>
      <c r="B177" s="172"/>
      <c r="C177" s="12"/>
      <c r="D177" s="173" t="s">
        <v>74</v>
      </c>
      <c r="E177" s="183" t="s">
        <v>617</v>
      </c>
      <c r="F177" s="183" t="s">
        <v>618</v>
      </c>
      <c r="G177" s="12"/>
      <c r="H177" s="12"/>
      <c r="I177" s="175"/>
      <c r="J177" s="184">
        <f>BK177</f>
        <v>0</v>
      </c>
      <c r="K177" s="12"/>
      <c r="L177" s="172"/>
      <c r="M177" s="177"/>
      <c r="N177" s="178"/>
      <c r="O177" s="178"/>
      <c r="P177" s="179">
        <f>SUM(P178:P192)</f>
        <v>0</v>
      </c>
      <c r="Q177" s="178"/>
      <c r="R177" s="179">
        <f>SUM(R178:R192)</f>
        <v>21.364539000000001</v>
      </c>
      <c r="S177" s="178"/>
      <c r="T177" s="180">
        <f>SUM(T178:T192)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3" t="s">
        <v>87</v>
      </c>
      <c r="AT177" s="181" t="s">
        <v>74</v>
      </c>
      <c r="AU177" s="181" t="s">
        <v>82</v>
      </c>
      <c r="AY177" s="173" t="s">
        <v>317</v>
      </c>
      <c r="BK177" s="182">
        <f>SUM(BK178:BK192)</f>
        <v>0</v>
      </c>
    </row>
    <row r="178" s="2" customFormat="1" ht="16.5" customHeight="1">
      <c r="A178" s="34"/>
      <c r="B178" s="185"/>
      <c r="C178" s="186" t="s">
        <v>780</v>
      </c>
      <c r="D178" s="186" t="s">
        <v>319</v>
      </c>
      <c r="E178" s="187" t="s">
        <v>781</v>
      </c>
      <c r="F178" s="188" t="s">
        <v>782</v>
      </c>
      <c r="G178" s="189" t="s">
        <v>433</v>
      </c>
      <c r="H178" s="190">
        <v>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783</v>
      </c>
    </row>
    <row r="179" s="2" customFormat="1" ht="21.75" customHeight="1">
      <c r="A179" s="34"/>
      <c r="B179" s="185"/>
      <c r="C179" s="200" t="s">
        <v>784</v>
      </c>
      <c r="D179" s="200" t="s">
        <v>353</v>
      </c>
      <c r="E179" s="201" t="s">
        <v>785</v>
      </c>
      <c r="F179" s="202" t="s">
        <v>786</v>
      </c>
      <c r="G179" s="203" t="s">
        <v>624</v>
      </c>
      <c r="H179" s="204">
        <v>1.821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1.1839999999999999</v>
      </c>
      <c r="R179" s="196">
        <f>Q179*H179</f>
        <v>2.1560639999999998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529</v>
      </c>
      <c r="AT179" s="198" t="s">
        <v>353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787</v>
      </c>
    </row>
    <row r="180" s="2" customFormat="1" ht="24.15" customHeight="1">
      <c r="A180" s="34"/>
      <c r="B180" s="185"/>
      <c r="C180" s="200" t="s">
        <v>788</v>
      </c>
      <c r="D180" s="200" t="s">
        <v>353</v>
      </c>
      <c r="E180" s="201" t="s">
        <v>789</v>
      </c>
      <c r="F180" s="202" t="s">
        <v>790</v>
      </c>
      <c r="G180" s="203" t="s">
        <v>624</v>
      </c>
      <c r="H180" s="204">
        <v>4.8259999999999996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3.137</v>
      </c>
      <c r="R180" s="196">
        <f>Q180*H180</f>
        <v>15.139161999999999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529</v>
      </c>
      <c r="AT180" s="198" t="s">
        <v>353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791</v>
      </c>
    </row>
    <row r="181" s="2" customFormat="1" ht="24.15" customHeight="1">
      <c r="A181" s="34"/>
      <c r="B181" s="185"/>
      <c r="C181" s="200" t="s">
        <v>792</v>
      </c>
      <c r="D181" s="200" t="s">
        <v>353</v>
      </c>
      <c r="E181" s="201" t="s">
        <v>793</v>
      </c>
      <c r="F181" s="202" t="s">
        <v>794</v>
      </c>
      <c r="G181" s="203" t="s">
        <v>624</v>
      </c>
      <c r="H181" s="204">
        <v>0.52000000000000002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0.33800000000000002</v>
      </c>
      <c r="R181" s="196">
        <f>Q181*H181</f>
        <v>0.17576000000000003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529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795</v>
      </c>
    </row>
    <row r="182" s="2" customFormat="1" ht="21.75" customHeight="1">
      <c r="A182" s="34"/>
      <c r="B182" s="185"/>
      <c r="C182" s="200" t="s">
        <v>796</v>
      </c>
      <c r="D182" s="200" t="s">
        <v>353</v>
      </c>
      <c r="E182" s="201" t="s">
        <v>797</v>
      </c>
      <c r="F182" s="202" t="s">
        <v>798</v>
      </c>
      <c r="G182" s="203" t="s">
        <v>624</v>
      </c>
      <c r="H182" s="204">
        <v>0.311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0.20200000000000001</v>
      </c>
      <c r="R182" s="196">
        <f>Q182*H182</f>
        <v>0.062822000000000003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529</v>
      </c>
      <c r="AT182" s="198" t="s">
        <v>353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799</v>
      </c>
    </row>
    <row r="183" s="2" customFormat="1" ht="21.75" customHeight="1">
      <c r="A183" s="34"/>
      <c r="B183" s="185"/>
      <c r="C183" s="200" t="s">
        <v>800</v>
      </c>
      <c r="D183" s="200" t="s">
        <v>353</v>
      </c>
      <c r="E183" s="201" t="s">
        <v>801</v>
      </c>
      <c r="F183" s="202" t="s">
        <v>802</v>
      </c>
      <c r="G183" s="203" t="s">
        <v>624</v>
      </c>
      <c r="H183" s="204">
        <v>1.218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0.79200000000000004</v>
      </c>
      <c r="R183" s="196">
        <f>Q183*H183</f>
        <v>0.96465600000000007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529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803</v>
      </c>
    </row>
    <row r="184" s="2" customFormat="1" ht="24.15" customHeight="1">
      <c r="A184" s="34"/>
      <c r="B184" s="185"/>
      <c r="C184" s="186" t="s">
        <v>804</v>
      </c>
      <c r="D184" s="186" t="s">
        <v>319</v>
      </c>
      <c r="E184" s="187" t="s">
        <v>805</v>
      </c>
      <c r="F184" s="188" t="s">
        <v>806</v>
      </c>
      <c r="G184" s="189" t="s">
        <v>452</v>
      </c>
      <c r="H184" s="190">
        <v>123.75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0.0040000000000000001</v>
      </c>
      <c r="R184" s="196">
        <f>Q184*H184</f>
        <v>0.495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807</v>
      </c>
    </row>
    <row r="185" s="2" customFormat="1" ht="24.15" customHeight="1">
      <c r="A185" s="34"/>
      <c r="B185" s="185"/>
      <c r="C185" s="186" t="s">
        <v>808</v>
      </c>
      <c r="D185" s="186" t="s">
        <v>319</v>
      </c>
      <c r="E185" s="187" t="s">
        <v>809</v>
      </c>
      <c r="F185" s="188" t="s">
        <v>810</v>
      </c>
      <c r="G185" s="189" t="s">
        <v>452</v>
      </c>
      <c r="H185" s="190">
        <v>69.209999999999994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0.017999999999999999</v>
      </c>
      <c r="R185" s="196">
        <f>Q185*H185</f>
        <v>1.2457799999999999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811</v>
      </c>
    </row>
    <row r="186" s="2" customFormat="1" ht="33" customHeight="1">
      <c r="A186" s="34"/>
      <c r="B186" s="185"/>
      <c r="C186" s="186" t="s">
        <v>812</v>
      </c>
      <c r="D186" s="186" t="s">
        <v>319</v>
      </c>
      <c r="E186" s="187" t="s">
        <v>813</v>
      </c>
      <c r="F186" s="188" t="s">
        <v>814</v>
      </c>
      <c r="G186" s="189" t="s">
        <v>452</v>
      </c>
      <c r="H186" s="190">
        <v>0.27000000000000002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815</v>
      </c>
    </row>
    <row r="187" s="2" customFormat="1" ht="24.15" customHeight="1">
      <c r="A187" s="34"/>
      <c r="B187" s="185"/>
      <c r="C187" s="186" t="s">
        <v>816</v>
      </c>
      <c r="D187" s="186" t="s">
        <v>319</v>
      </c>
      <c r="E187" s="187" t="s">
        <v>817</v>
      </c>
      <c r="F187" s="188" t="s">
        <v>818</v>
      </c>
      <c r="G187" s="189" t="s">
        <v>452</v>
      </c>
      <c r="H187" s="190">
        <v>270.22000000000003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819</v>
      </c>
    </row>
    <row r="188" s="2" customFormat="1" ht="49.05" customHeight="1">
      <c r="A188" s="34"/>
      <c r="B188" s="185"/>
      <c r="C188" s="186" t="s">
        <v>820</v>
      </c>
      <c r="D188" s="186" t="s">
        <v>319</v>
      </c>
      <c r="E188" s="187" t="s">
        <v>821</v>
      </c>
      <c r="F188" s="188" t="s">
        <v>822</v>
      </c>
      <c r="G188" s="189" t="s">
        <v>322</v>
      </c>
      <c r="H188" s="190">
        <v>1.849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0.042999999999999997</v>
      </c>
      <c r="R188" s="196">
        <f>Q188*H188</f>
        <v>0.079506999999999994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823</v>
      </c>
    </row>
    <row r="189" s="2" customFormat="1" ht="24.15" customHeight="1">
      <c r="A189" s="34"/>
      <c r="B189" s="185"/>
      <c r="C189" s="186" t="s">
        <v>824</v>
      </c>
      <c r="D189" s="186" t="s">
        <v>319</v>
      </c>
      <c r="E189" s="187" t="s">
        <v>825</v>
      </c>
      <c r="F189" s="188" t="s">
        <v>826</v>
      </c>
      <c r="G189" s="189" t="s">
        <v>452</v>
      </c>
      <c r="H189" s="190">
        <v>9.8000000000000007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0.002</v>
      </c>
      <c r="R189" s="196">
        <f>Q189*H189</f>
        <v>0.019600000000000003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827</v>
      </c>
    </row>
    <row r="190" s="2" customFormat="1" ht="24.15" customHeight="1">
      <c r="A190" s="34"/>
      <c r="B190" s="185"/>
      <c r="C190" s="186" t="s">
        <v>828</v>
      </c>
      <c r="D190" s="186" t="s">
        <v>319</v>
      </c>
      <c r="E190" s="187" t="s">
        <v>829</v>
      </c>
      <c r="F190" s="188" t="s">
        <v>830</v>
      </c>
      <c r="G190" s="189" t="s">
        <v>452</v>
      </c>
      <c r="H190" s="190">
        <v>22.399999999999999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0.0050000000000000001</v>
      </c>
      <c r="R190" s="196">
        <f>Q190*H190</f>
        <v>0.11199999999999999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831</v>
      </c>
    </row>
    <row r="191" s="2" customFormat="1" ht="37.8" customHeight="1">
      <c r="A191" s="34"/>
      <c r="B191" s="185"/>
      <c r="C191" s="186" t="s">
        <v>832</v>
      </c>
      <c r="D191" s="186" t="s">
        <v>319</v>
      </c>
      <c r="E191" s="187" t="s">
        <v>833</v>
      </c>
      <c r="F191" s="188" t="s">
        <v>834</v>
      </c>
      <c r="G191" s="189" t="s">
        <v>322</v>
      </c>
      <c r="H191" s="190">
        <v>5.7859999999999996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0.158</v>
      </c>
      <c r="R191" s="196">
        <f>Q191*H191</f>
        <v>0.91418799999999989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835</v>
      </c>
    </row>
    <row r="192" s="2" customFormat="1" ht="24.15" customHeight="1">
      <c r="A192" s="34"/>
      <c r="B192" s="185"/>
      <c r="C192" s="186" t="s">
        <v>836</v>
      </c>
      <c r="D192" s="186" t="s">
        <v>319</v>
      </c>
      <c r="E192" s="187" t="s">
        <v>641</v>
      </c>
      <c r="F192" s="188" t="s">
        <v>642</v>
      </c>
      <c r="G192" s="189" t="s">
        <v>356</v>
      </c>
      <c r="H192" s="190">
        <v>5.8799999999999999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837</v>
      </c>
    </row>
    <row r="193" s="12" customFormat="1" ht="22.8" customHeight="1">
      <c r="A193" s="12"/>
      <c r="B193" s="172"/>
      <c r="C193" s="12"/>
      <c r="D193" s="173" t="s">
        <v>74</v>
      </c>
      <c r="E193" s="183" t="s">
        <v>838</v>
      </c>
      <c r="F193" s="183" t="s">
        <v>839</v>
      </c>
      <c r="G193" s="12"/>
      <c r="H193" s="12"/>
      <c r="I193" s="175"/>
      <c r="J193" s="184">
        <f>BK193</f>
        <v>0</v>
      </c>
      <c r="K193" s="12"/>
      <c r="L193" s="172"/>
      <c r="M193" s="177"/>
      <c r="N193" s="178"/>
      <c r="O193" s="178"/>
      <c r="P193" s="179">
        <f>SUM(P194:P197)</f>
        <v>0</v>
      </c>
      <c r="Q193" s="178"/>
      <c r="R193" s="179">
        <f>SUM(R194:R197)</f>
        <v>0.46196400000000004</v>
      </c>
      <c r="S193" s="178"/>
      <c r="T193" s="180">
        <f>SUM(T194:T197)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87</v>
      </c>
      <c r="AT193" s="181" t="s">
        <v>74</v>
      </c>
      <c r="AU193" s="181" t="s">
        <v>82</v>
      </c>
      <c r="AY193" s="173" t="s">
        <v>317</v>
      </c>
      <c r="BK193" s="182">
        <f>SUM(BK194:BK197)</f>
        <v>0</v>
      </c>
    </row>
    <row r="194" s="2" customFormat="1" ht="37.8" customHeight="1">
      <c r="A194" s="34"/>
      <c r="B194" s="185"/>
      <c r="C194" s="186" t="s">
        <v>840</v>
      </c>
      <c r="D194" s="186" t="s">
        <v>319</v>
      </c>
      <c r="E194" s="187" t="s">
        <v>841</v>
      </c>
      <c r="F194" s="188" t="s">
        <v>842</v>
      </c>
      <c r="G194" s="189" t="s">
        <v>452</v>
      </c>
      <c r="H194" s="190">
        <v>17.199999999999999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843</v>
      </c>
    </row>
    <row r="195" s="2" customFormat="1" ht="33" customHeight="1">
      <c r="A195" s="34"/>
      <c r="B195" s="185"/>
      <c r="C195" s="186" t="s">
        <v>844</v>
      </c>
      <c r="D195" s="186" t="s">
        <v>319</v>
      </c>
      <c r="E195" s="187" t="s">
        <v>845</v>
      </c>
      <c r="F195" s="188" t="s">
        <v>846</v>
      </c>
      <c r="G195" s="189" t="s">
        <v>322</v>
      </c>
      <c r="H195" s="190">
        <v>0.84299999999999997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847</v>
      </c>
    </row>
    <row r="196" s="2" customFormat="1" ht="21.75" customHeight="1">
      <c r="A196" s="34"/>
      <c r="B196" s="185"/>
      <c r="C196" s="186" t="s">
        <v>848</v>
      </c>
      <c r="D196" s="186" t="s">
        <v>319</v>
      </c>
      <c r="E196" s="187" t="s">
        <v>849</v>
      </c>
      <c r="F196" s="188" t="s">
        <v>850</v>
      </c>
      <c r="G196" s="189" t="s">
        <v>356</v>
      </c>
      <c r="H196" s="190">
        <v>0.54800000000000004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851</v>
      </c>
    </row>
    <row r="197" s="2" customFormat="1" ht="33" customHeight="1">
      <c r="A197" s="34"/>
      <c r="B197" s="185"/>
      <c r="C197" s="200" t="s">
        <v>852</v>
      </c>
      <c r="D197" s="200" t="s">
        <v>353</v>
      </c>
      <c r="E197" s="201" t="s">
        <v>853</v>
      </c>
      <c r="F197" s="202" t="s">
        <v>854</v>
      </c>
      <c r="G197" s="203" t="s">
        <v>624</v>
      </c>
      <c r="H197" s="204">
        <v>0.84299999999999997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0.54800000000000004</v>
      </c>
      <c r="R197" s="196">
        <f>Q197*H197</f>
        <v>0.46196400000000004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855</v>
      </c>
    </row>
    <row r="198" s="12" customFormat="1" ht="22.8" customHeight="1">
      <c r="A198" s="12"/>
      <c r="B198" s="172"/>
      <c r="C198" s="12"/>
      <c r="D198" s="173" t="s">
        <v>74</v>
      </c>
      <c r="E198" s="183" t="s">
        <v>856</v>
      </c>
      <c r="F198" s="183" t="s">
        <v>857</v>
      </c>
      <c r="G198" s="12"/>
      <c r="H198" s="12"/>
      <c r="I198" s="175"/>
      <c r="J198" s="184">
        <f>BK198</f>
        <v>0</v>
      </c>
      <c r="K198" s="12"/>
      <c r="L198" s="172"/>
      <c r="M198" s="177"/>
      <c r="N198" s="178"/>
      <c r="O198" s="178"/>
      <c r="P198" s="179">
        <f>SUM(P199:P201)</f>
        <v>0</v>
      </c>
      <c r="Q198" s="178"/>
      <c r="R198" s="179">
        <f>SUM(R199:R201)</f>
        <v>58.136760000000002</v>
      </c>
      <c r="S198" s="178"/>
      <c r="T198" s="180">
        <f>SUM(T199:T201)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3" t="s">
        <v>87</v>
      </c>
      <c r="AT198" s="181" t="s">
        <v>74</v>
      </c>
      <c r="AU198" s="181" t="s">
        <v>82</v>
      </c>
      <c r="AY198" s="173" t="s">
        <v>317</v>
      </c>
      <c r="BK198" s="182">
        <f>SUM(BK199:BK201)</f>
        <v>0</v>
      </c>
    </row>
    <row r="199" s="2" customFormat="1" ht="33" customHeight="1">
      <c r="A199" s="34"/>
      <c r="B199" s="185"/>
      <c r="C199" s="186" t="s">
        <v>858</v>
      </c>
      <c r="D199" s="186" t="s">
        <v>319</v>
      </c>
      <c r="E199" s="187" t="s">
        <v>859</v>
      </c>
      <c r="F199" s="188" t="s">
        <v>860</v>
      </c>
      <c r="G199" s="189" t="s">
        <v>375</v>
      </c>
      <c r="H199" s="190">
        <v>33.390000000000001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1.6639999999999999</v>
      </c>
      <c r="R199" s="196">
        <f>Q199*H199</f>
        <v>55.560960000000001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861</v>
      </c>
    </row>
    <row r="200" s="2" customFormat="1" ht="24.15" customHeight="1">
      <c r="A200" s="34"/>
      <c r="B200" s="185"/>
      <c r="C200" s="186" t="s">
        <v>862</v>
      </c>
      <c r="D200" s="186" t="s">
        <v>319</v>
      </c>
      <c r="E200" s="187" t="s">
        <v>863</v>
      </c>
      <c r="F200" s="188" t="s">
        <v>864</v>
      </c>
      <c r="G200" s="189" t="s">
        <v>375</v>
      </c>
      <c r="H200" s="190">
        <v>31.800000000000001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0.081000000000000003</v>
      </c>
      <c r="R200" s="196">
        <f>Q200*H200</f>
        <v>2.5758000000000001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865</v>
      </c>
    </row>
    <row r="201" s="2" customFormat="1" ht="24.15" customHeight="1">
      <c r="A201" s="34"/>
      <c r="B201" s="185"/>
      <c r="C201" s="186" t="s">
        <v>866</v>
      </c>
      <c r="D201" s="186" t="s">
        <v>319</v>
      </c>
      <c r="E201" s="187" t="s">
        <v>867</v>
      </c>
      <c r="F201" s="188" t="s">
        <v>868</v>
      </c>
      <c r="G201" s="189" t="s">
        <v>356</v>
      </c>
      <c r="H201" s="190">
        <v>1.7450000000000001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869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644</v>
      </c>
      <c r="F202" s="183" t="s">
        <v>645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SUM(P203:P206)</f>
        <v>0</v>
      </c>
      <c r="Q202" s="178"/>
      <c r="R202" s="179">
        <f>SUM(R203:R206)</f>
        <v>0.11500000000000001</v>
      </c>
      <c r="S202" s="178"/>
      <c r="T202" s="180">
        <f>SUM(T203:T206)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87</v>
      </c>
      <c r="AT202" s="181" t="s">
        <v>74</v>
      </c>
      <c r="AU202" s="181" t="s">
        <v>82</v>
      </c>
      <c r="AY202" s="173" t="s">
        <v>317</v>
      </c>
      <c r="BK202" s="182">
        <f>SUM(BK203:BK206)</f>
        <v>0</v>
      </c>
    </row>
    <row r="203" s="2" customFormat="1" ht="49.05" customHeight="1">
      <c r="A203" s="34"/>
      <c r="B203" s="185"/>
      <c r="C203" s="186" t="s">
        <v>870</v>
      </c>
      <c r="D203" s="186" t="s">
        <v>319</v>
      </c>
      <c r="E203" s="187" t="s">
        <v>871</v>
      </c>
      <c r="F203" s="188" t="s">
        <v>872</v>
      </c>
      <c r="G203" s="189" t="s">
        <v>648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0.001</v>
      </c>
      <c r="R203" s="196">
        <f>Q203*H203</f>
        <v>0.001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873</v>
      </c>
    </row>
    <row r="204" s="2" customFormat="1" ht="24.15" customHeight="1">
      <c r="A204" s="34"/>
      <c r="B204" s="185"/>
      <c r="C204" s="186" t="s">
        <v>874</v>
      </c>
      <c r="D204" s="186" t="s">
        <v>319</v>
      </c>
      <c r="E204" s="187" t="s">
        <v>650</v>
      </c>
      <c r="F204" s="188" t="s">
        <v>651</v>
      </c>
      <c r="G204" s="189" t="s">
        <v>652</v>
      </c>
      <c r="H204" s="223"/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875</v>
      </c>
    </row>
    <row r="205" s="2" customFormat="1" ht="16.5" customHeight="1">
      <c r="A205" s="34"/>
      <c r="B205" s="185"/>
      <c r="C205" s="200" t="s">
        <v>876</v>
      </c>
      <c r="D205" s="200" t="s">
        <v>353</v>
      </c>
      <c r="E205" s="201" t="s">
        <v>877</v>
      </c>
      <c r="F205" s="202" t="s">
        <v>878</v>
      </c>
      <c r="G205" s="203" t="s">
        <v>879</v>
      </c>
      <c r="H205" s="204">
        <v>1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0.057000000000000002</v>
      </c>
      <c r="R205" s="196">
        <f>Q205*H205</f>
        <v>0.057000000000000002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529</v>
      </c>
      <c r="AT205" s="198" t="s">
        <v>353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880</v>
      </c>
    </row>
    <row r="206" s="2" customFormat="1" ht="24.15" customHeight="1">
      <c r="A206" s="34"/>
      <c r="B206" s="185"/>
      <c r="C206" s="200" t="s">
        <v>881</v>
      </c>
      <c r="D206" s="200" t="s">
        <v>353</v>
      </c>
      <c r="E206" s="201" t="s">
        <v>882</v>
      </c>
      <c r="F206" s="202" t="s">
        <v>883</v>
      </c>
      <c r="G206" s="203" t="s">
        <v>879</v>
      </c>
      <c r="H206" s="204">
        <v>1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0.057000000000000002</v>
      </c>
      <c r="R206" s="196">
        <f>Q206*H206</f>
        <v>0.057000000000000002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529</v>
      </c>
      <c r="AT206" s="198" t="s">
        <v>353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884</v>
      </c>
    </row>
    <row r="207" s="12" customFormat="1" ht="22.8" customHeight="1">
      <c r="A207" s="12"/>
      <c r="B207" s="172"/>
      <c r="C207" s="12"/>
      <c r="D207" s="173" t="s">
        <v>74</v>
      </c>
      <c r="E207" s="183" t="s">
        <v>654</v>
      </c>
      <c r="F207" s="183" t="s">
        <v>655</v>
      </c>
      <c r="G207" s="12"/>
      <c r="H207" s="12"/>
      <c r="I207" s="175"/>
      <c r="J207" s="184">
        <f>BK207</f>
        <v>0</v>
      </c>
      <c r="K207" s="12"/>
      <c r="L207" s="172"/>
      <c r="M207" s="177"/>
      <c r="N207" s="178"/>
      <c r="O207" s="178"/>
      <c r="P207" s="179">
        <f>P208</f>
        <v>0</v>
      </c>
      <c r="Q207" s="178"/>
      <c r="R207" s="179">
        <f>R208</f>
        <v>3.6382500000000002</v>
      </c>
      <c r="S207" s="178"/>
      <c r="T207" s="180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3" t="s">
        <v>87</v>
      </c>
      <c r="AT207" s="181" t="s">
        <v>74</v>
      </c>
      <c r="AU207" s="181" t="s">
        <v>82</v>
      </c>
      <c r="AY207" s="173" t="s">
        <v>317</v>
      </c>
      <c r="BK207" s="182">
        <f>BK208</f>
        <v>0</v>
      </c>
    </row>
    <row r="208" s="2" customFormat="1" ht="33" customHeight="1">
      <c r="A208" s="34"/>
      <c r="B208" s="185"/>
      <c r="C208" s="186" t="s">
        <v>885</v>
      </c>
      <c r="D208" s="186" t="s">
        <v>319</v>
      </c>
      <c r="E208" s="187" t="s">
        <v>886</v>
      </c>
      <c r="F208" s="188" t="s">
        <v>887</v>
      </c>
      <c r="G208" s="189" t="s">
        <v>375</v>
      </c>
      <c r="H208" s="190">
        <v>74.25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0.049000000000000002</v>
      </c>
      <c r="R208" s="196">
        <f>Q208*H208</f>
        <v>3.6382500000000002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372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888</v>
      </c>
    </row>
    <row r="209" s="12" customFormat="1" ht="25.92" customHeight="1">
      <c r="A209" s="12"/>
      <c r="B209" s="172"/>
      <c r="C209" s="12"/>
      <c r="D209" s="173" t="s">
        <v>74</v>
      </c>
      <c r="E209" s="174" t="s">
        <v>889</v>
      </c>
      <c r="F209" s="174" t="s">
        <v>890</v>
      </c>
      <c r="G209" s="12"/>
      <c r="H209" s="12"/>
      <c r="I209" s="175"/>
      <c r="J209" s="176">
        <f>BK209</f>
        <v>0</v>
      </c>
      <c r="K209" s="12"/>
      <c r="L209" s="172"/>
      <c r="M209" s="177"/>
      <c r="N209" s="178"/>
      <c r="O209" s="178"/>
      <c r="P209" s="179">
        <f>P210</f>
        <v>0</v>
      </c>
      <c r="Q209" s="178"/>
      <c r="R209" s="179">
        <f>R210</f>
        <v>0</v>
      </c>
      <c r="S209" s="178"/>
      <c r="T209" s="180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3" t="s">
        <v>259</v>
      </c>
      <c r="AT209" s="181" t="s">
        <v>74</v>
      </c>
      <c r="AU209" s="181" t="s">
        <v>75</v>
      </c>
      <c r="AY209" s="173" t="s">
        <v>317</v>
      </c>
      <c r="BK209" s="182">
        <f>BK210</f>
        <v>0</v>
      </c>
    </row>
    <row r="210" s="2" customFormat="1" ht="16.5" customHeight="1">
      <c r="A210" s="34"/>
      <c r="B210" s="185"/>
      <c r="C210" s="186" t="s">
        <v>891</v>
      </c>
      <c r="D210" s="186" t="s">
        <v>319</v>
      </c>
      <c r="E210" s="187" t="s">
        <v>892</v>
      </c>
      <c r="F210" s="188" t="s">
        <v>893</v>
      </c>
      <c r="G210" s="189" t="s">
        <v>433</v>
      </c>
      <c r="H210" s="190">
        <v>1</v>
      </c>
      <c r="I210" s="191"/>
      <c r="J210" s="192">
        <f>ROUND(I210*H210,2)</f>
        <v>0</v>
      </c>
      <c r="K210" s="193"/>
      <c r="L210" s="35"/>
      <c r="M210" s="211" t="s">
        <v>1</v>
      </c>
      <c r="N210" s="212" t="s">
        <v>41</v>
      </c>
      <c r="O210" s="213"/>
      <c r="P210" s="214">
        <f>O210*H210</f>
        <v>0</v>
      </c>
      <c r="Q210" s="214">
        <v>0</v>
      </c>
      <c r="R210" s="214">
        <f>Q210*H210</f>
        <v>0</v>
      </c>
      <c r="S210" s="214">
        <v>0</v>
      </c>
      <c r="T210" s="215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894</v>
      </c>
      <c r="AT210" s="198" t="s">
        <v>319</v>
      </c>
      <c r="AU210" s="198" t="s">
        <v>82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894</v>
      </c>
      <c r="BM210" s="198" t="s">
        <v>895</v>
      </c>
    </row>
    <row r="211" s="2" customFormat="1" ht="6.96" customHeight="1">
      <c r="A211" s="34"/>
      <c r="B211" s="61"/>
      <c r="C211" s="62"/>
      <c r="D211" s="62"/>
      <c r="E211" s="62"/>
      <c r="F211" s="62"/>
      <c r="G211" s="62"/>
      <c r="H211" s="62"/>
      <c r="I211" s="62"/>
      <c r="J211" s="62"/>
      <c r="K211" s="62"/>
      <c r="L211" s="35"/>
      <c r="M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</row>
  </sheetData>
  <autoFilter ref="C134:K2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7513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ROUND((SUM(BE123:BE142)),  2)</f>
        <v>0</v>
      </c>
      <c r="G35" s="138"/>
      <c r="H35" s="138"/>
      <c r="I35" s="139">
        <v>0.20000000000000001</v>
      </c>
      <c r="J35" s="137">
        <f>ROUND(((SUM(BE123:BE142))*I35),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ROUND((SUM(BF123:BF142)),  2)</f>
        <v>0</v>
      </c>
      <c r="G36" s="138"/>
      <c r="H36" s="138"/>
      <c r="I36" s="139">
        <v>0.20000000000000001</v>
      </c>
      <c r="J36" s="137">
        <f>ROUND(((SUM(BF123:BF142))*I36),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10 - RETENČNÉ VSAKOVACIE PLOCHY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10 - RETENČNÉ VSAKOVACIE PLOCHY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P125+P141</f>
        <v>0</v>
      </c>
      <c r="Q124" s="178"/>
      <c r="R124" s="179">
        <f>R125+R141</f>
        <v>0</v>
      </c>
      <c r="S124" s="178"/>
      <c r="T124" s="180">
        <f>T125+T141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BK125+BK141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SUM(P126:P140)</f>
        <v>0</v>
      </c>
      <c r="Q125" s="178"/>
      <c r="R125" s="179">
        <f>SUM(R126:R140)</f>
        <v>0</v>
      </c>
      <c r="S125" s="178"/>
      <c r="T125" s="180">
        <f>SUM(T126:T140)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SUM(BK126:BK140)</f>
        <v>0</v>
      </c>
    </row>
    <row r="126" s="2" customFormat="1" ht="44.25" customHeight="1">
      <c r="A126" s="34"/>
      <c r="B126" s="185"/>
      <c r="C126" s="186" t="s">
        <v>82</v>
      </c>
      <c r="D126" s="186" t="s">
        <v>319</v>
      </c>
      <c r="E126" s="187" t="s">
        <v>7514</v>
      </c>
      <c r="F126" s="188" t="s">
        <v>7515</v>
      </c>
      <c r="G126" s="189" t="s">
        <v>375</v>
      </c>
      <c r="H126" s="190">
        <v>1688.9000000000001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49.05" customHeight="1">
      <c r="A127" s="34"/>
      <c r="B127" s="185"/>
      <c r="C127" s="186" t="s">
        <v>87</v>
      </c>
      <c r="D127" s="186" t="s">
        <v>319</v>
      </c>
      <c r="E127" s="187" t="s">
        <v>7516</v>
      </c>
      <c r="F127" s="188" t="s">
        <v>7517</v>
      </c>
      <c r="G127" s="189" t="s">
        <v>322</v>
      </c>
      <c r="H127" s="190">
        <v>168.90000000000001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9.05" customHeight="1">
      <c r="A128" s="34"/>
      <c r="B128" s="185"/>
      <c r="C128" s="186" t="s">
        <v>92</v>
      </c>
      <c r="D128" s="186" t="s">
        <v>319</v>
      </c>
      <c r="E128" s="187" t="s">
        <v>327</v>
      </c>
      <c r="F128" s="188" t="s">
        <v>7465</v>
      </c>
      <c r="G128" s="189" t="s">
        <v>322</v>
      </c>
      <c r="H128" s="190">
        <v>50.670000000000002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55.5" customHeight="1">
      <c r="A129" s="34"/>
      <c r="B129" s="185"/>
      <c r="C129" s="186" t="s">
        <v>259</v>
      </c>
      <c r="D129" s="186" t="s">
        <v>319</v>
      </c>
      <c r="E129" s="187" t="s">
        <v>4190</v>
      </c>
      <c r="F129" s="188" t="s">
        <v>7466</v>
      </c>
      <c r="G129" s="189" t="s">
        <v>322</v>
      </c>
      <c r="H129" s="190">
        <v>168.90000000000001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>
      <c r="A130" s="34"/>
      <c r="B130" s="35"/>
      <c r="C130" s="34"/>
      <c r="D130" s="216" t="s">
        <v>484</v>
      </c>
      <c r="E130" s="34"/>
      <c r="F130" s="217" t="s">
        <v>7467</v>
      </c>
      <c r="G130" s="34"/>
      <c r="H130" s="34"/>
      <c r="I130" s="218"/>
      <c r="J130" s="34"/>
      <c r="K130" s="34"/>
      <c r="L130" s="35"/>
      <c r="M130" s="219"/>
      <c r="N130" s="220"/>
      <c r="O130" s="78"/>
      <c r="P130" s="78"/>
      <c r="Q130" s="78"/>
      <c r="R130" s="78"/>
      <c r="S130" s="78"/>
      <c r="T130" s="79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484</v>
      </c>
      <c r="AU130" s="15" t="s">
        <v>87</v>
      </c>
    </row>
    <row r="131" s="2" customFormat="1" ht="37.8" customHeight="1">
      <c r="A131" s="34"/>
      <c r="B131" s="185"/>
      <c r="C131" s="186" t="s">
        <v>262</v>
      </c>
      <c r="D131" s="186" t="s">
        <v>319</v>
      </c>
      <c r="E131" s="187" t="s">
        <v>7518</v>
      </c>
      <c r="F131" s="188" t="s">
        <v>7519</v>
      </c>
      <c r="G131" s="189" t="s">
        <v>375</v>
      </c>
      <c r="H131" s="190">
        <v>1758.4000000000001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277</v>
      </c>
    </row>
    <row r="132" s="2" customFormat="1" ht="37.8" customHeight="1">
      <c r="A132" s="34"/>
      <c r="B132" s="185"/>
      <c r="C132" s="186" t="s">
        <v>265</v>
      </c>
      <c r="D132" s="186" t="s">
        <v>319</v>
      </c>
      <c r="E132" s="187" t="s">
        <v>7520</v>
      </c>
      <c r="F132" s="188" t="s">
        <v>7521</v>
      </c>
      <c r="G132" s="189" t="s">
        <v>452</v>
      </c>
      <c r="H132" s="190">
        <v>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16.5" customHeight="1">
      <c r="A133" s="34"/>
      <c r="B133" s="185"/>
      <c r="C133" s="200" t="s">
        <v>268</v>
      </c>
      <c r="D133" s="200" t="s">
        <v>353</v>
      </c>
      <c r="E133" s="201" t="s">
        <v>7522</v>
      </c>
      <c r="F133" s="202" t="s">
        <v>7523</v>
      </c>
      <c r="G133" s="203" t="s">
        <v>356</v>
      </c>
      <c r="H133" s="204">
        <v>0.89000000000000001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24.15" customHeight="1">
      <c r="A134" s="34"/>
      <c r="B134" s="185"/>
      <c r="C134" s="200" t="s">
        <v>271</v>
      </c>
      <c r="D134" s="200" t="s">
        <v>353</v>
      </c>
      <c r="E134" s="201" t="s">
        <v>7524</v>
      </c>
      <c r="F134" s="202" t="s">
        <v>7525</v>
      </c>
      <c r="G134" s="203" t="s">
        <v>452</v>
      </c>
      <c r="H134" s="204">
        <v>7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49.05" customHeight="1">
      <c r="A135" s="34"/>
      <c r="B135" s="185"/>
      <c r="C135" s="186" t="s">
        <v>274</v>
      </c>
      <c r="D135" s="186" t="s">
        <v>319</v>
      </c>
      <c r="E135" s="187" t="s">
        <v>7430</v>
      </c>
      <c r="F135" s="188" t="s">
        <v>7431</v>
      </c>
      <c r="G135" s="189" t="s">
        <v>375</v>
      </c>
      <c r="H135" s="190">
        <v>1758.4000000000001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66.75" customHeight="1">
      <c r="A136" s="34"/>
      <c r="B136" s="185"/>
      <c r="C136" s="200" t="s">
        <v>277</v>
      </c>
      <c r="D136" s="200" t="s">
        <v>353</v>
      </c>
      <c r="E136" s="201" t="s">
        <v>7405</v>
      </c>
      <c r="F136" s="202" t="s">
        <v>7432</v>
      </c>
      <c r="G136" s="203" t="s">
        <v>1711</v>
      </c>
      <c r="H136" s="204">
        <v>5.4329999999999998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55.5" customHeight="1">
      <c r="A137" s="34"/>
      <c r="B137" s="185"/>
      <c r="C137" s="186" t="s">
        <v>280</v>
      </c>
      <c r="D137" s="186" t="s">
        <v>319</v>
      </c>
      <c r="E137" s="187" t="s">
        <v>7407</v>
      </c>
      <c r="F137" s="188" t="s">
        <v>7408</v>
      </c>
      <c r="G137" s="189" t="s">
        <v>375</v>
      </c>
      <c r="H137" s="190">
        <v>1758.4000000000001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21.75" customHeight="1">
      <c r="A138" s="34"/>
      <c r="B138" s="185"/>
      <c r="C138" s="186" t="s">
        <v>358</v>
      </c>
      <c r="D138" s="186" t="s">
        <v>319</v>
      </c>
      <c r="E138" s="187" t="s">
        <v>7381</v>
      </c>
      <c r="F138" s="188" t="s">
        <v>7382</v>
      </c>
      <c r="G138" s="189" t="s">
        <v>322</v>
      </c>
      <c r="H138" s="190">
        <v>61.543999999999997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24.15" customHeight="1">
      <c r="A139" s="34"/>
      <c r="B139" s="185"/>
      <c r="C139" s="186" t="s">
        <v>362</v>
      </c>
      <c r="D139" s="186" t="s">
        <v>319</v>
      </c>
      <c r="E139" s="187" t="s">
        <v>7383</v>
      </c>
      <c r="F139" s="188" t="s">
        <v>7384</v>
      </c>
      <c r="G139" s="189" t="s">
        <v>322</v>
      </c>
      <c r="H139" s="190">
        <v>61.543999999999997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16.5" customHeight="1">
      <c r="A140" s="34"/>
      <c r="B140" s="185"/>
      <c r="C140" s="200" t="s">
        <v>364</v>
      </c>
      <c r="D140" s="200" t="s">
        <v>353</v>
      </c>
      <c r="E140" s="201" t="s">
        <v>7385</v>
      </c>
      <c r="F140" s="202" t="s">
        <v>7386</v>
      </c>
      <c r="G140" s="203" t="s">
        <v>322</v>
      </c>
      <c r="H140" s="204">
        <v>61.543999999999997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589</v>
      </c>
      <c r="F141" s="183" t="s">
        <v>2741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33" customHeight="1">
      <c r="A142" s="34"/>
      <c r="B142" s="185"/>
      <c r="C142" s="186" t="s">
        <v>368</v>
      </c>
      <c r="D142" s="186" t="s">
        <v>319</v>
      </c>
      <c r="E142" s="187" t="s">
        <v>7387</v>
      </c>
      <c r="F142" s="188" t="s">
        <v>7388</v>
      </c>
      <c r="G142" s="189" t="s">
        <v>356</v>
      </c>
      <c r="H142" s="190">
        <v>0.90400000000000003</v>
      </c>
      <c r="I142" s="191"/>
      <c r="J142" s="192">
        <f>ROUND(I142*H142,2)</f>
        <v>0</v>
      </c>
      <c r="K142" s="193"/>
      <c r="L142" s="35"/>
      <c r="M142" s="211" t="s">
        <v>1</v>
      </c>
      <c r="N142" s="212" t="s">
        <v>41</v>
      </c>
      <c r="O142" s="213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416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2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282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7312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7526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ROUND((SUM(BE123:BE135)),  2)</f>
        <v>0</v>
      </c>
      <c r="G35" s="138"/>
      <c r="H35" s="138"/>
      <c r="I35" s="139">
        <v>0.20000000000000001</v>
      </c>
      <c r="J35" s="137">
        <f>ROUND(((SUM(BE123:BE135))*I35),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ROUND((SUM(BF123:BF135)),  2)</f>
        <v>0</v>
      </c>
      <c r="G36" s="138"/>
      <c r="H36" s="138"/>
      <c r="I36" s="139">
        <v>0.20000000000000001</v>
      </c>
      <c r="J36" s="137">
        <f>ROUND(((SUM(BF123:BF135))*I36),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7312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11 - POPINAVÉ KRY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2630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2636</v>
      </c>
      <c r="E101" s="159"/>
      <c r="F101" s="159"/>
      <c r="G101" s="159"/>
      <c r="H101" s="159"/>
      <c r="I101" s="159"/>
      <c r="J101" s="160">
        <f>J134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7312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11 - POPINAVÉ KRY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P125+P134</f>
        <v>0</v>
      </c>
      <c r="Q124" s="178"/>
      <c r="R124" s="179">
        <f>R125+R134</f>
        <v>0</v>
      </c>
      <c r="S124" s="178"/>
      <c r="T124" s="180">
        <f>T125+T134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BK125+BK134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2637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SUM(P126:P133)</f>
        <v>0</v>
      </c>
      <c r="Q125" s="178"/>
      <c r="R125" s="179">
        <f>SUM(R126:R133)</f>
        <v>0</v>
      </c>
      <c r="S125" s="178"/>
      <c r="T125" s="180">
        <f>SUM(T126:T133)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SUM(BK126:BK133)</f>
        <v>0</v>
      </c>
    </row>
    <row r="126" s="2" customFormat="1" ht="66.75" customHeight="1">
      <c r="A126" s="34"/>
      <c r="B126" s="185"/>
      <c r="C126" s="186" t="s">
        <v>82</v>
      </c>
      <c r="D126" s="186" t="s">
        <v>319</v>
      </c>
      <c r="E126" s="187" t="s">
        <v>7527</v>
      </c>
      <c r="F126" s="188" t="s">
        <v>7528</v>
      </c>
      <c r="G126" s="189" t="s">
        <v>433</v>
      </c>
      <c r="H126" s="190">
        <v>18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66.75" customHeight="1">
      <c r="A127" s="34"/>
      <c r="B127" s="185"/>
      <c r="C127" s="200" t="s">
        <v>87</v>
      </c>
      <c r="D127" s="200" t="s">
        <v>353</v>
      </c>
      <c r="E127" s="201" t="s">
        <v>7451</v>
      </c>
      <c r="F127" s="202" t="s">
        <v>7529</v>
      </c>
      <c r="G127" s="203" t="s">
        <v>433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37.8" customHeight="1">
      <c r="A128" s="34"/>
      <c r="B128" s="185"/>
      <c r="C128" s="186" t="s">
        <v>92</v>
      </c>
      <c r="D128" s="186" t="s">
        <v>319</v>
      </c>
      <c r="E128" s="187" t="s">
        <v>7530</v>
      </c>
      <c r="F128" s="188" t="s">
        <v>7531</v>
      </c>
      <c r="G128" s="189" t="s">
        <v>433</v>
      </c>
      <c r="H128" s="190">
        <v>18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21.75" customHeight="1">
      <c r="A129" s="34"/>
      <c r="B129" s="185"/>
      <c r="C129" s="200" t="s">
        <v>259</v>
      </c>
      <c r="D129" s="200" t="s">
        <v>353</v>
      </c>
      <c r="E129" s="201" t="s">
        <v>7532</v>
      </c>
      <c r="F129" s="202" t="s">
        <v>7533</v>
      </c>
      <c r="G129" s="203" t="s">
        <v>433</v>
      </c>
      <c r="H129" s="204">
        <v>18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76.35" customHeight="1">
      <c r="A130" s="34"/>
      <c r="B130" s="185"/>
      <c r="C130" s="186" t="s">
        <v>262</v>
      </c>
      <c r="D130" s="186" t="s">
        <v>319</v>
      </c>
      <c r="E130" s="187" t="s">
        <v>7379</v>
      </c>
      <c r="F130" s="188" t="s">
        <v>7380</v>
      </c>
      <c r="G130" s="189" t="s">
        <v>433</v>
      </c>
      <c r="H130" s="190">
        <v>18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21.75" customHeight="1">
      <c r="A131" s="34"/>
      <c r="B131" s="185"/>
      <c r="C131" s="186" t="s">
        <v>265</v>
      </c>
      <c r="D131" s="186" t="s">
        <v>319</v>
      </c>
      <c r="E131" s="187" t="s">
        <v>7534</v>
      </c>
      <c r="F131" s="188" t="s">
        <v>7535</v>
      </c>
      <c r="G131" s="189" t="s">
        <v>322</v>
      </c>
      <c r="H131" s="190">
        <v>0.089999999999999997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4.15" customHeight="1">
      <c r="A132" s="34"/>
      <c r="B132" s="185"/>
      <c r="C132" s="186" t="s">
        <v>268</v>
      </c>
      <c r="D132" s="186" t="s">
        <v>319</v>
      </c>
      <c r="E132" s="187" t="s">
        <v>7383</v>
      </c>
      <c r="F132" s="188" t="s">
        <v>7384</v>
      </c>
      <c r="G132" s="189" t="s">
        <v>322</v>
      </c>
      <c r="H132" s="190">
        <v>0.089999999999999997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16.5" customHeight="1">
      <c r="A133" s="34"/>
      <c r="B133" s="185"/>
      <c r="C133" s="200" t="s">
        <v>271</v>
      </c>
      <c r="D133" s="200" t="s">
        <v>353</v>
      </c>
      <c r="E133" s="201" t="s">
        <v>7385</v>
      </c>
      <c r="F133" s="202" t="s">
        <v>7386</v>
      </c>
      <c r="G133" s="203" t="s">
        <v>322</v>
      </c>
      <c r="H133" s="204">
        <v>0.089999999999999997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589</v>
      </c>
      <c r="F134" s="183" t="s">
        <v>2741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P135</f>
        <v>0</v>
      </c>
      <c r="Q134" s="178"/>
      <c r="R134" s="179">
        <f>R135</f>
        <v>0</v>
      </c>
      <c r="S134" s="178"/>
      <c r="T134" s="18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BK135</f>
        <v>0</v>
      </c>
    </row>
    <row r="135" s="2" customFormat="1" ht="33" customHeight="1">
      <c r="A135" s="34"/>
      <c r="B135" s="185"/>
      <c r="C135" s="186" t="s">
        <v>274</v>
      </c>
      <c r="D135" s="186" t="s">
        <v>319</v>
      </c>
      <c r="E135" s="187" t="s">
        <v>7387</v>
      </c>
      <c r="F135" s="188" t="s">
        <v>7388</v>
      </c>
      <c r="G135" s="189" t="s">
        <v>356</v>
      </c>
      <c r="H135" s="190">
        <v>0.027</v>
      </c>
      <c r="I135" s="191"/>
      <c r="J135" s="192">
        <f>ROUND(I135*H135,2)</f>
        <v>0</v>
      </c>
      <c r="K135" s="193"/>
      <c r="L135" s="35"/>
      <c r="M135" s="211" t="s">
        <v>1</v>
      </c>
      <c r="N135" s="212" t="s">
        <v>41</v>
      </c>
      <c r="O135" s="213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2:K13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3746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ROUND((SUM(BE117:BE120)),  2)</f>
        <v>0</v>
      </c>
      <c r="G33" s="138"/>
      <c r="H33" s="138"/>
      <c r="I33" s="139">
        <v>0.20000000000000001</v>
      </c>
      <c r="J33" s="137">
        <f>ROUND(((SUM(BE117:BE120))*I33),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ROUND((SUM(BF117:BF120)),  2)</f>
        <v>0</v>
      </c>
      <c r="G34" s="138"/>
      <c r="H34" s="138"/>
      <c r="I34" s="139">
        <v>0.20000000000000001</v>
      </c>
      <c r="J34" s="137">
        <f>ROUND(((SUM(BF117:BF120))*I34),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ROUND((SUM(BG117:BG120)),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ROUND((SUM(BH117:BH120)),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ROUND((SUM(BI117:BI120)),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VRN - Vedľajšie rozpočtové náklady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3746</v>
      </c>
      <c r="E97" s="155"/>
      <c r="F97" s="155"/>
      <c r="G97" s="155"/>
      <c r="H97" s="155"/>
      <c r="I97" s="155"/>
      <c r="J97" s="156">
        <f>J118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4"/>
      <c r="B98" s="35"/>
      <c r="C98" s="34"/>
      <c r="D98" s="34"/>
      <c r="E98" s="34"/>
      <c r="F98" s="34"/>
      <c r="G98" s="34"/>
      <c r="H98" s="34"/>
      <c r="I98" s="34"/>
      <c r="J98" s="34"/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6.96" customHeight="1">
      <c r="A99" s="34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3" s="2" customFormat="1" ht="6.96" customHeight="1">
      <c r="A103" s="34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4.96" customHeight="1">
      <c r="A104" s="34"/>
      <c r="B104" s="35"/>
      <c r="C104" s="19" t="s">
        <v>303</v>
      </c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12" customHeight="1">
      <c r="A106" s="34"/>
      <c r="B106" s="35"/>
      <c r="C106" s="28" t="s">
        <v>15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6.5" customHeight="1">
      <c r="A107" s="34"/>
      <c r="B107" s="35"/>
      <c r="C107" s="34"/>
      <c r="D107" s="34"/>
      <c r="E107" s="131" t="str">
        <f>E7</f>
        <v>Archeoskanzen Bojná</v>
      </c>
      <c r="F107" s="28"/>
      <c r="G107" s="28"/>
      <c r="H107" s="28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287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68" t="str">
        <f>E9</f>
        <v>VRN - Vedľajšie rozpočtové náklady</v>
      </c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19</v>
      </c>
      <c r="D111" s="34"/>
      <c r="E111" s="34"/>
      <c r="F111" s="23" t="str">
        <f>F12</f>
        <v>okrajová časť obce Bojná</v>
      </c>
      <c r="G111" s="34"/>
      <c r="H111" s="34"/>
      <c r="I111" s="28" t="s">
        <v>21</v>
      </c>
      <c r="J111" s="70" t="str">
        <f>IF(J12="","",J12)</f>
        <v>19. 6. 2024</v>
      </c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40.05" customHeight="1">
      <c r="A113" s="34"/>
      <c r="B113" s="35"/>
      <c r="C113" s="28" t="s">
        <v>23</v>
      </c>
      <c r="D113" s="34"/>
      <c r="E113" s="34"/>
      <c r="F113" s="23" t="str">
        <f>E15</f>
        <v>Obec Bojná, 201 Bojná, 956 01 Bojná</v>
      </c>
      <c r="G113" s="34"/>
      <c r="H113" s="34"/>
      <c r="I113" s="28" t="s">
        <v>29</v>
      </c>
      <c r="J113" s="32" t="str">
        <f>E21</f>
        <v>Projekt design s.r.o., Brezová 89/1B, Tovarníky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40.05" customHeight="1">
      <c r="A114" s="34"/>
      <c r="B114" s="35"/>
      <c r="C114" s="28" t="s">
        <v>27</v>
      </c>
      <c r="D114" s="34"/>
      <c r="E114" s="34"/>
      <c r="F114" s="23" t="str">
        <f>IF(E18="","",E18)</f>
        <v>Vyplň údaj</v>
      </c>
      <c r="G114" s="34"/>
      <c r="H114" s="34"/>
      <c r="I114" s="28" t="s">
        <v>32</v>
      </c>
      <c r="J114" s="32" t="str">
        <f>E24</f>
        <v>Projekt design s.r.o., Brezová 89/1B, Tovarníky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0.32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1" customFormat="1" ht="29.28" customHeight="1">
      <c r="A116" s="161"/>
      <c r="B116" s="162"/>
      <c r="C116" s="163" t="s">
        <v>304</v>
      </c>
      <c r="D116" s="164" t="s">
        <v>60</v>
      </c>
      <c r="E116" s="164" t="s">
        <v>56</v>
      </c>
      <c r="F116" s="164" t="s">
        <v>57</v>
      </c>
      <c r="G116" s="164" t="s">
        <v>305</v>
      </c>
      <c r="H116" s="164" t="s">
        <v>306</v>
      </c>
      <c r="I116" s="164" t="s">
        <v>307</v>
      </c>
      <c r="J116" s="165" t="s">
        <v>295</v>
      </c>
      <c r="K116" s="166" t="s">
        <v>308</v>
      </c>
      <c r="L116" s="167"/>
      <c r="M116" s="87" t="s">
        <v>1</v>
      </c>
      <c r="N116" s="88" t="s">
        <v>39</v>
      </c>
      <c r="O116" s="88" t="s">
        <v>309</v>
      </c>
      <c r="P116" s="88" t="s">
        <v>310</v>
      </c>
      <c r="Q116" s="88" t="s">
        <v>311</v>
      </c>
      <c r="R116" s="88" t="s">
        <v>312</v>
      </c>
      <c r="S116" s="88" t="s">
        <v>313</v>
      </c>
      <c r="T116" s="89" t="s">
        <v>314</v>
      </c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</row>
    <row r="117" s="2" customFormat="1" ht="22.8" customHeight="1">
      <c r="A117" s="34"/>
      <c r="B117" s="35"/>
      <c r="C117" s="94" t="s">
        <v>296</v>
      </c>
      <c r="D117" s="34"/>
      <c r="E117" s="34"/>
      <c r="F117" s="34"/>
      <c r="G117" s="34"/>
      <c r="H117" s="34"/>
      <c r="I117" s="34"/>
      <c r="J117" s="168">
        <f>BK117</f>
        <v>0</v>
      </c>
      <c r="K117" s="34"/>
      <c r="L117" s="35"/>
      <c r="M117" s="90"/>
      <c r="N117" s="74"/>
      <c r="O117" s="91"/>
      <c r="P117" s="169">
        <f>P118</f>
        <v>0</v>
      </c>
      <c r="Q117" s="91"/>
      <c r="R117" s="169">
        <f>R118</f>
        <v>0</v>
      </c>
      <c r="S117" s="91"/>
      <c r="T117" s="170">
        <f>T118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T117" s="15" t="s">
        <v>74</v>
      </c>
      <c r="AU117" s="15" t="s">
        <v>297</v>
      </c>
      <c r="BK117" s="171">
        <f>BK118</f>
        <v>0</v>
      </c>
    </row>
    <row r="118" s="12" customFormat="1" ht="25.92" customHeight="1">
      <c r="A118" s="12"/>
      <c r="B118" s="172"/>
      <c r="C118" s="12"/>
      <c r="D118" s="173" t="s">
        <v>74</v>
      </c>
      <c r="E118" s="174" t="s">
        <v>283</v>
      </c>
      <c r="F118" s="174" t="s">
        <v>284</v>
      </c>
      <c r="G118" s="12"/>
      <c r="H118" s="12"/>
      <c r="I118" s="175"/>
      <c r="J118" s="176">
        <f>BK118</f>
        <v>0</v>
      </c>
      <c r="K118" s="12"/>
      <c r="L118" s="172"/>
      <c r="M118" s="177"/>
      <c r="N118" s="178"/>
      <c r="O118" s="178"/>
      <c r="P118" s="179">
        <f>SUM(P119:P120)</f>
        <v>0</v>
      </c>
      <c r="Q118" s="178"/>
      <c r="R118" s="179">
        <f>SUM(R119:R120)</f>
        <v>0</v>
      </c>
      <c r="S118" s="178"/>
      <c r="T118" s="180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73" t="s">
        <v>262</v>
      </c>
      <c r="AT118" s="181" t="s">
        <v>74</v>
      </c>
      <c r="AU118" s="181" t="s">
        <v>75</v>
      </c>
      <c r="AY118" s="173" t="s">
        <v>317</v>
      </c>
      <c r="BK118" s="182">
        <f>SUM(BK119:BK120)</f>
        <v>0</v>
      </c>
    </row>
    <row r="119" s="2" customFormat="1" ht="16.5" customHeight="1">
      <c r="A119" s="34"/>
      <c r="B119" s="185"/>
      <c r="C119" s="186" t="s">
        <v>82</v>
      </c>
      <c r="D119" s="186" t="s">
        <v>319</v>
      </c>
      <c r="E119" s="187" t="s">
        <v>3819</v>
      </c>
      <c r="F119" s="188" t="s">
        <v>7536</v>
      </c>
      <c r="G119" s="189" t="s">
        <v>652</v>
      </c>
      <c r="H119" s="223"/>
      <c r="I119" s="191"/>
      <c r="J119" s="192">
        <f>ROUND(I119*H119,2)</f>
        <v>0</v>
      </c>
      <c r="K119" s="193"/>
      <c r="L119" s="35"/>
      <c r="M119" s="194" t="s">
        <v>1</v>
      </c>
      <c r="N119" s="195" t="s">
        <v>41</v>
      </c>
      <c r="O119" s="7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98" t="s">
        <v>3821</v>
      </c>
      <c r="AT119" s="198" t="s">
        <v>319</v>
      </c>
      <c r="AU119" s="198" t="s">
        <v>82</v>
      </c>
      <c r="AY119" s="15" t="s">
        <v>317</v>
      </c>
      <c r="BE119" s="199">
        <f>IF(N119="základná",J119,0)</f>
        <v>0</v>
      </c>
      <c r="BF119" s="199">
        <f>IF(N119="znížená",J119,0)</f>
        <v>0</v>
      </c>
      <c r="BG119" s="199">
        <f>IF(N119="zákl. prenesená",J119,0)</f>
        <v>0</v>
      </c>
      <c r="BH119" s="199">
        <f>IF(N119="zníž. prenesená",J119,0)</f>
        <v>0</v>
      </c>
      <c r="BI119" s="199">
        <f>IF(N119="nulová",J119,0)</f>
        <v>0</v>
      </c>
      <c r="BJ119" s="15" t="s">
        <v>87</v>
      </c>
      <c r="BK119" s="199">
        <f>ROUND(I119*H119,2)</f>
        <v>0</v>
      </c>
      <c r="BL119" s="15" t="s">
        <v>3821</v>
      </c>
      <c r="BM119" s="198" t="s">
        <v>7537</v>
      </c>
    </row>
    <row r="120" s="2" customFormat="1" ht="24.15" customHeight="1">
      <c r="A120" s="34"/>
      <c r="B120" s="185"/>
      <c r="C120" s="186" t="s">
        <v>87</v>
      </c>
      <c r="D120" s="186" t="s">
        <v>319</v>
      </c>
      <c r="E120" s="187" t="s">
        <v>7538</v>
      </c>
      <c r="F120" s="188" t="s">
        <v>7539</v>
      </c>
      <c r="G120" s="189" t="s">
        <v>652</v>
      </c>
      <c r="H120" s="223"/>
      <c r="I120" s="191"/>
      <c r="J120" s="192">
        <f>ROUND(I120*H120,2)</f>
        <v>0</v>
      </c>
      <c r="K120" s="193"/>
      <c r="L120" s="35"/>
      <c r="M120" s="211" t="s">
        <v>1</v>
      </c>
      <c r="N120" s="212" t="s">
        <v>41</v>
      </c>
      <c r="O120" s="213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8" t="s">
        <v>3821</v>
      </c>
      <c r="AT120" s="198" t="s">
        <v>319</v>
      </c>
      <c r="AU120" s="198" t="s">
        <v>82</v>
      </c>
      <c r="AY120" s="15" t="s">
        <v>317</v>
      </c>
      <c r="BE120" s="199">
        <f>IF(N120="základná",J120,0)</f>
        <v>0</v>
      </c>
      <c r="BF120" s="199">
        <f>IF(N120="znížená",J120,0)</f>
        <v>0</v>
      </c>
      <c r="BG120" s="199">
        <f>IF(N120="zákl. prenesená",J120,0)</f>
        <v>0</v>
      </c>
      <c r="BH120" s="199">
        <f>IF(N120="zníž. prenesená",J120,0)</f>
        <v>0</v>
      </c>
      <c r="BI120" s="199">
        <f>IF(N120="nulová",J120,0)</f>
        <v>0</v>
      </c>
      <c r="BJ120" s="15" t="s">
        <v>87</v>
      </c>
      <c r="BK120" s="199">
        <f>ROUND(I120*H120,2)</f>
        <v>0</v>
      </c>
      <c r="BL120" s="15" t="s">
        <v>3821</v>
      </c>
      <c r="BM120" s="198" t="s">
        <v>7540</v>
      </c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35"/>
      <c r="M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</sheetData>
  <autoFilter ref="C116:K120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896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ROUND((SUM(BE123:BE132)),  2)</f>
        <v>0</v>
      </c>
      <c r="G35" s="138"/>
      <c r="H35" s="138"/>
      <c r="I35" s="139">
        <v>0.20000000000000001</v>
      </c>
      <c r="J35" s="137">
        <f>ROUND(((SUM(BE123:BE132))*I35),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ROUND((SUM(BF123:BF132)),  2)</f>
        <v>0</v>
      </c>
      <c r="G36" s="138"/>
      <c r="H36" s="138"/>
      <c r="I36" s="139">
        <v>0.20000000000000001</v>
      </c>
      <c r="J36" s="137">
        <f>ROUND(((SUM(BF123:BF132))*I36),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SO-1.5 - Ohrady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541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543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545</v>
      </c>
      <c r="E101" s="159"/>
      <c r="F101" s="159"/>
      <c r="G101" s="159"/>
      <c r="H101" s="159"/>
      <c r="I101" s="159"/>
      <c r="J101" s="160">
        <f>J131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288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SO-1.5 - Ohrady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3227.7057600000003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601</v>
      </c>
      <c r="F124" s="174" t="s">
        <v>602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P125+P131</f>
        <v>0</v>
      </c>
      <c r="Q124" s="178"/>
      <c r="R124" s="179">
        <f>R125+R131</f>
        <v>3227.7057600000003</v>
      </c>
      <c r="S124" s="178"/>
      <c r="T124" s="180">
        <f>T125+T131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87</v>
      </c>
      <c r="AT124" s="181" t="s">
        <v>74</v>
      </c>
      <c r="AU124" s="181" t="s">
        <v>75</v>
      </c>
      <c r="AY124" s="173" t="s">
        <v>317</v>
      </c>
      <c r="BK124" s="182">
        <f>BK125+BK131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617</v>
      </c>
      <c r="F125" s="183" t="s">
        <v>618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SUM(P126:P130)</f>
        <v>0</v>
      </c>
      <c r="Q125" s="178"/>
      <c r="R125" s="179">
        <f>SUM(R126:R130)</f>
        <v>3209.3544000000002</v>
      </c>
      <c r="S125" s="178"/>
      <c r="T125" s="180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87</v>
      </c>
      <c r="AT125" s="181" t="s">
        <v>74</v>
      </c>
      <c r="AU125" s="181" t="s">
        <v>82</v>
      </c>
      <c r="AY125" s="173" t="s">
        <v>317</v>
      </c>
      <c r="BK125" s="182">
        <f>SUM(BK126:BK130)</f>
        <v>0</v>
      </c>
    </row>
    <row r="126" s="2" customFormat="1" ht="16.5" customHeight="1">
      <c r="A126" s="34"/>
      <c r="B126" s="185"/>
      <c r="C126" s="186" t="s">
        <v>82</v>
      </c>
      <c r="D126" s="186" t="s">
        <v>319</v>
      </c>
      <c r="E126" s="187" t="s">
        <v>619</v>
      </c>
      <c r="F126" s="188" t="s">
        <v>620</v>
      </c>
      <c r="G126" s="189" t="s">
        <v>433</v>
      </c>
      <c r="H126" s="190">
        <v>2832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372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372</v>
      </c>
      <c r="BM126" s="198" t="s">
        <v>897</v>
      </c>
    </row>
    <row r="127" s="2" customFormat="1" ht="24.15" customHeight="1">
      <c r="A127" s="34"/>
      <c r="B127" s="185"/>
      <c r="C127" s="186" t="s">
        <v>87</v>
      </c>
      <c r="D127" s="186" t="s">
        <v>319</v>
      </c>
      <c r="E127" s="187" t="s">
        <v>635</v>
      </c>
      <c r="F127" s="188" t="s">
        <v>898</v>
      </c>
      <c r="G127" s="189" t="s">
        <v>452</v>
      </c>
      <c r="H127" s="190">
        <v>5451.6000000000004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0.47399999999999998</v>
      </c>
      <c r="R127" s="196">
        <f>Q127*H127</f>
        <v>2584.0583999999999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372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372</v>
      </c>
      <c r="BM127" s="198" t="s">
        <v>899</v>
      </c>
    </row>
    <row r="128" s="2" customFormat="1" ht="24.15" customHeight="1">
      <c r="A128" s="34"/>
      <c r="B128" s="185"/>
      <c r="C128" s="200" t="s">
        <v>92</v>
      </c>
      <c r="D128" s="200" t="s">
        <v>353</v>
      </c>
      <c r="E128" s="201" t="s">
        <v>622</v>
      </c>
      <c r="F128" s="202" t="s">
        <v>900</v>
      </c>
      <c r="G128" s="203" t="s">
        <v>624</v>
      </c>
      <c r="H128" s="204">
        <v>2.8319999999999999</v>
      </c>
      <c r="I128" s="205"/>
      <c r="J128" s="206">
        <f>ROUND(I128*H128,2)</f>
        <v>0</v>
      </c>
      <c r="K128" s="207"/>
      <c r="L128" s="208"/>
      <c r="M128" s="209" t="s">
        <v>1</v>
      </c>
      <c r="N128" s="210" t="s">
        <v>41</v>
      </c>
      <c r="O128" s="78"/>
      <c r="P128" s="196">
        <f>O128*H128</f>
        <v>0</v>
      </c>
      <c r="Q128" s="196">
        <v>48</v>
      </c>
      <c r="R128" s="196">
        <f>Q128*H128</f>
        <v>135.93599999999998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529</v>
      </c>
      <c r="AT128" s="198" t="s">
        <v>353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372</v>
      </c>
      <c r="BM128" s="198" t="s">
        <v>901</v>
      </c>
    </row>
    <row r="129" s="2" customFormat="1" ht="24.15" customHeight="1">
      <c r="A129" s="34"/>
      <c r="B129" s="185"/>
      <c r="C129" s="200" t="s">
        <v>259</v>
      </c>
      <c r="D129" s="200" t="s">
        <v>353</v>
      </c>
      <c r="E129" s="201" t="s">
        <v>902</v>
      </c>
      <c r="F129" s="202" t="s">
        <v>903</v>
      </c>
      <c r="G129" s="203" t="s">
        <v>624</v>
      </c>
      <c r="H129" s="204">
        <v>10.195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48</v>
      </c>
      <c r="R129" s="196">
        <f>Q129*H129</f>
        <v>489.36000000000001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529</v>
      </c>
      <c r="AT129" s="198" t="s">
        <v>353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372</v>
      </c>
      <c r="BM129" s="198" t="s">
        <v>904</v>
      </c>
    </row>
    <row r="130" s="2" customFormat="1" ht="24.15" customHeight="1">
      <c r="A130" s="34"/>
      <c r="B130" s="185"/>
      <c r="C130" s="186" t="s">
        <v>262</v>
      </c>
      <c r="D130" s="186" t="s">
        <v>319</v>
      </c>
      <c r="E130" s="187" t="s">
        <v>905</v>
      </c>
      <c r="F130" s="188" t="s">
        <v>906</v>
      </c>
      <c r="G130" s="189" t="s">
        <v>652</v>
      </c>
      <c r="H130" s="223"/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372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372</v>
      </c>
      <c r="BM130" s="198" t="s">
        <v>907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654</v>
      </c>
      <c r="F131" s="183" t="s">
        <v>655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P132</f>
        <v>0</v>
      </c>
      <c r="Q131" s="178"/>
      <c r="R131" s="179">
        <f>R132</f>
        <v>18.351360000000003</v>
      </c>
      <c r="S131" s="178"/>
      <c r="T131" s="18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87</v>
      </c>
      <c r="AT131" s="181" t="s">
        <v>74</v>
      </c>
      <c r="AU131" s="181" t="s">
        <v>82</v>
      </c>
      <c r="AY131" s="173" t="s">
        <v>317</v>
      </c>
      <c r="BK131" s="182">
        <f>BK132</f>
        <v>0</v>
      </c>
    </row>
    <row r="132" s="2" customFormat="1" ht="16.5" customHeight="1">
      <c r="A132" s="34"/>
      <c r="B132" s="185"/>
      <c r="C132" s="186" t="s">
        <v>265</v>
      </c>
      <c r="D132" s="186" t="s">
        <v>319</v>
      </c>
      <c r="E132" s="187" t="s">
        <v>656</v>
      </c>
      <c r="F132" s="188" t="s">
        <v>657</v>
      </c>
      <c r="G132" s="189" t="s">
        <v>375</v>
      </c>
      <c r="H132" s="190">
        <v>67.968000000000004</v>
      </c>
      <c r="I132" s="191"/>
      <c r="J132" s="192">
        <f>ROUND(I132*H132,2)</f>
        <v>0</v>
      </c>
      <c r="K132" s="193"/>
      <c r="L132" s="35"/>
      <c r="M132" s="211" t="s">
        <v>1</v>
      </c>
      <c r="N132" s="212" t="s">
        <v>41</v>
      </c>
      <c r="O132" s="213"/>
      <c r="P132" s="214">
        <f>O132*H132</f>
        <v>0</v>
      </c>
      <c r="Q132" s="214">
        <v>0.27000000000000002</v>
      </c>
      <c r="R132" s="214">
        <f>Q132*H132</f>
        <v>18.351360000000003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372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372</v>
      </c>
      <c r="BM132" s="198" t="s">
        <v>908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2:K13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910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911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ROUND((SUM(BE138:BE209)),  2)</f>
        <v>0</v>
      </c>
      <c r="G37" s="138"/>
      <c r="H37" s="138"/>
      <c r="I37" s="139">
        <v>0.20000000000000001</v>
      </c>
      <c r="J37" s="137">
        <f>ROUND(((SUM(BE138:BE209))*I37),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ROUND((SUM(BF138:BF209)),  2)</f>
        <v>0</v>
      </c>
      <c r="G38" s="138"/>
      <c r="H38" s="138"/>
      <c r="I38" s="139">
        <v>0.20000000000000001</v>
      </c>
      <c r="J38" s="137">
        <f>ROUND(((SUM(BF138:BF209))*I38),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ROUND((SUM(BG138:BG209)),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ROUND((SUM(BH138:BH209)),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ROUND((SUM(BI138:BI209)),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910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SO-2.1_B - Brána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J139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J140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J149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686</v>
      </c>
      <c r="E104" s="159"/>
      <c r="F104" s="159"/>
      <c r="G104" s="159"/>
      <c r="H104" s="159"/>
      <c r="I104" s="159"/>
      <c r="J104" s="160">
        <f>J159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537</v>
      </c>
      <c r="E105" s="159"/>
      <c r="F105" s="159"/>
      <c r="G105" s="159"/>
      <c r="H105" s="159"/>
      <c r="I105" s="159"/>
      <c r="J105" s="160">
        <f>J164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538</v>
      </c>
      <c r="E106" s="159"/>
      <c r="F106" s="159"/>
      <c r="G106" s="159"/>
      <c r="H106" s="159"/>
      <c r="I106" s="159"/>
      <c r="J106" s="160">
        <f>J170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539</v>
      </c>
      <c r="E107" s="155"/>
      <c r="F107" s="155"/>
      <c r="G107" s="155"/>
      <c r="H107" s="155"/>
      <c r="I107" s="155"/>
      <c r="J107" s="156">
        <f>J172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540</v>
      </c>
      <c r="E108" s="159"/>
      <c r="F108" s="159"/>
      <c r="G108" s="159"/>
      <c r="H108" s="159"/>
      <c r="I108" s="159"/>
      <c r="J108" s="160">
        <f>J173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541</v>
      </c>
      <c r="E109" s="155"/>
      <c r="F109" s="155"/>
      <c r="G109" s="155"/>
      <c r="H109" s="155"/>
      <c r="I109" s="155"/>
      <c r="J109" s="156">
        <f>J175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543</v>
      </c>
      <c r="E110" s="159"/>
      <c r="F110" s="159"/>
      <c r="G110" s="159"/>
      <c r="H110" s="159"/>
      <c r="I110" s="159"/>
      <c r="J110" s="160">
        <f>J176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687</v>
      </c>
      <c r="E111" s="159"/>
      <c r="F111" s="159"/>
      <c r="G111" s="159"/>
      <c r="H111" s="159"/>
      <c r="I111" s="159"/>
      <c r="J111" s="160">
        <f>J192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688</v>
      </c>
      <c r="E112" s="159"/>
      <c r="F112" s="159"/>
      <c r="G112" s="159"/>
      <c r="H112" s="159"/>
      <c r="I112" s="159"/>
      <c r="J112" s="160">
        <f>J197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544</v>
      </c>
      <c r="E113" s="159"/>
      <c r="F113" s="159"/>
      <c r="G113" s="159"/>
      <c r="H113" s="159"/>
      <c r="I113" s="159"/>
      <c r="J113" s="160">
        <f>J201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53"/>
      <c r="C114" s="9"/>
      <c r="D114" s="154" t="s">
        <v>689</v>
      </c>
      <c r="E114" s="155"/>
      <c r="F114" s="155"/>
      <c r="G114" s="155"/>
      <c r="H114" s="155"/>
      <c r="I114" s="155"/>
      <c r="J114" s="156">
        <f>J208</f>
        <v>0</v>
      </c>
      <c r="K114" s="9"/>
      <c r="L114" s="153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="2" customFormat="1" ht="6.96" customHeight="1">
      <c r="A120" s="34"/>
      <c r="B120" s="63"/>
      <c r="C120" s="64"/>
      <c r="D120" s="64"/>
      <c r="E120" s="64"/>
      <c r="F120" s="64"/>
      <c r="G120" s="64"/>
      <c r="H120" s="64"/>
      <c r="I120" s="64"/>
      <c r="J120" s="64"/>
      <c r="K120" s="6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303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15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131" t="str">
        <f>E7</f>
        <v>Archeoskanzen Bojná</v>
      </c>
      <c r="F124" s="28"/>
      <c r="G124" s="28"/>
      <c r="H124" s="28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" customFormat="1" ht="12" customHeight="1">
      <c r="B125" s="18"/>
      <c r="C125" s="28" t="s">
        <v>287</v>
      </c>
      <c r="L125" s="18"/>
    </row>
    <row r="126" s="1" customFormat="1" ht="16.5" customHeight="1">
      <c r="B126" s="18"/>
      <c r="E126" s="131" t="s">
        <v>909</v>
      </c>
      <c r="F126" s="1"/>
      <c r="G126" s="1"/>
      <c r="H126" s="1"/>
      <c r="L126" s="18"/>
    </row>
    <row r="127" s="1" customFormat="1" ht="12" customHeight="1">
      <c r="B127" s="18"/>
      <c r="C127" s="28" t="s">
        <v>289</v>
      </c>
      <c r="L127" s="18"/>
    </row>
    <row r="128" s="2" customFormat="1" ht="16.5" customHeight="1">
      <c r="A128" s="34"/>
      <c r="B128" s="35"/>
      <c r="C128" s="34"/>
      <c r="D128" s="34"/>
      <c r="E128" s="132" t="s">
        <v>910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291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6.5" customHeight="1">
      <c r="A130" s="34"/>
      <c r="B130" s="35"/>
      <c r="C130" s="34"/>
      <c r="D130" s="34"/>
      <c r="E130" s="68" t="str">
        <f>E13</f>
        <v>SO-2.1_B - Brána</v>
      </c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19</v>
      </c>
      <c r="D132" s="34"/>
      <c r="E132" s="34"/>
      <c r="F132" s="23" t="str">
        <f>F16</f>
        <v>okrajová časť obce Bojná</v>
      </c>
      <c r="G132" s="34"/>
      <c r="H132" s="34"/>
      <c r="I132" s="28" t="s">
        <v>21</v>
      </c>
      <c r="J132" s="70" t="str">
        <f>IF(J16="","",J16)</f>
        <v>19. 6. 2024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40.05" customHeight="1">
      <c r="A134" s="34"/>
      <c r="B134" s="35"/>
      <c r="C134" s="28" t="s">
        <v>23</v>
      </c>
      <c r="D134" s="34"/>
      <c r="E134" s="34"/>
      <c r="F134" s="23" t="str">
        <f>E19</f>
        <v>Obec Bojná, 201 Bojná, 956 01 Bojná</v>
      </c>
      <c r="G134" s="34"/>
      <c r="H134" s="34"/>
      <c r="I134" s="28" t="s">
        <v>29</v>
      </c>
      <c r="J134" s="32" t="str">
        <f>E25</f>
        <v>Projekt design s.r.o., Brezová 89/1B, Tovarníky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40.05" customHeight="1">
      <c r="A135" s="34"/>
      <c r="B135" s="35"/>
      <c r="C135" s="28" t="s">
        <v>27</v>
      </c>
      <c r="D135" s="34"/>
      <c r="E135" s="34"/>
      <c r="F135" s="23" t="str">
        <f>IF(E22="","",E22)</f>
        <v>Vyplň údaj</v>
      </c>
      <c r="G135" s="34"/>
      <c r="H135" s="34"/>
      <c r="I135" s="28" t="s">
        <v>32</v>
      </c>
      <c r="J135" s="32" t="str">
        <f>E28</f>
        <v>Projekt design s.r.o., Brezová 89/1B, Tovarníky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0.32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1" customFormat="1" ht="29.28" customHeight="1">
      <c r="A137" s="161"/>
      <c r="B137" s="162"/>
      <c r="C137" s="163" t="s">
        <v>304</v>
      </c>
      <c r="D137" s="164" t="s">
        <v>60</v>
      </c>
      <c r="E137" s="164" t="s">
        <v>56</v>
      </c>
      <c r="F137" s="164" t="s">
        <v>57</v>
      </c>
      <c r="G137" s="164" t="s">
        <v>305</v>
      </c>
      <c r="H137" s="164" t="s">
        <v>306</v>
      </c>
      <c r="I137" s="164" t="s">
        <v>307</v>
      </c>
      <c r="J137" s="165" t="s">
        <v>295</v>
      </c>
      <c r="K137" s="166" t="s">
        <v>308</v>
      </c>
      <c r="L137" s="167"/>
      <c r="M137" s="87" t="s">
        <v>1</v>
      </c>
      <c r="N137" s="88" t="s">
        <v>39</v>
      </c>
      <c r="O137" s="88" t="s">
        <v>309</v>
      </c>
      <c r="P137" s="88" t="s">
        <v>310</v>
      </c>
      <c r="Q137" s="88" t="s">
        <v>311</v>
      </c>
      <c r="R137" s="88" t="s">
        <v>312</v>
      </c>
      <c r="S137" s="88" t="s">
        <v>313</v>
      </c>
      <c r="T137" s="89" t="s">
        <v>314</v>
      </c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</row>
    <row r="138" s="2" customFormat="1" ht="22.8" customHeight="1">
      <c r="A138" s="34"/>
      <c r="B138" s="35"/>
      <c r="C138" s="94" t="s">
        <v>296</v>
      </c>
      <c r="D138" s="34"/>
      <c r="E138" s="34"/>
      <c r="F138" s="34"/>
      <c r="G138" s="34"/>
      <c r="H138" s="34"/>
      <c r="I138" s="34"/>
      <c r="J138" s="168">
        <f>BK138</f>
        <v>0</v>
      </c>
      <c r="K138" s="34"/>
      <c r="L138" s="35"/>
      <c r="M138" s="90"/>
      <c r="N138" s="74"/>
      <c r="O138" s="91"/>
      <c r="P138" s="169">
        <f>P139+P172+P175+P208</f>
        <v>0</v>
      </c>
      <c r="Q138" s="91"/>
      <c r="R138" s="169">
        <f>R139+R172+R175+R208</f>
        <v>1697.696727</v>
      </c>
      <c r="S138" s="91"/>
      <c r="T138" s="170">
        <f>T139+T172+T175+T208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74</v>
      </c>
      <c r="AU138" s="15" t="s">
        <v>297</v>
      </c>
      <c r="BK138" s="171">
        <f>BK139+BK172+BK175+BK208</f>
        <v>0</v>
      </c>
    </row>
    <row r="139" s="12" customFormat="1" ht="25.92" customHeight="1">
      <c r="A139" s="12"/>
      <c r="B139" s="172"/>
      <c r="C139" s="12"/>
      <c r="D139" s="173" t="s">
        <v>74</v>
      </c>
      <c r="E139" s="174" t="s">
        <v>546</v>
      </c>
      <c r="F139" s="174" t="s">
        <v>547</v>
      </c>
      <c r="G139" s="12"/>
      <c r="H139" s="12"/>
      <c r="I139" s="175"/>
      <c r="J139" s="176">
        <f>BK139</f>
        <v>0</v>
      </c>
      <c r="K139" s="12"/>
      <c r="L139" s="172"/>
      <c r="M139" s="177"/>
      <c r="N139" s="178"/>
      <c r="O139" s="178"/>
      <c r="P139" s="179">
        <f>P140+P149+P159+P164+P170</f>
        <v>0</v>
      </c>
      <c r="Q139" s="178"/>
      <c r="R139" s="179">
        <f>R140+R149+R159+R164+R170</f>
        <v>1126.2107980000001</v>
      </c>
      <c r="S139" s="178"/>
      <c r="T139" s="180">
        <f>T140+T149+T159+T164+T170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75</v>
      </c>
      <c r="AY139" s="173" t="s">
        <v>317</v>
      </c>
      <c r="BK139" s="182">
        <f>BK140+BK149+BK159+BK164+BK170</f>
        <v>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82</v>
      </c>
      <c r="F140" s="183" t="s">
        <v>548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SUM(P141:P148)</f>
        <v>0</v>
      </c>
      <c r="Q140" s="178"/>
      <c r="R140" s="179">
        <f>SUM(R141:R148)</f>
        <v>0</v>
      </c>
      <c r="S140" s="178"/>
      <c r="T140" s="180">
        <f>SUM(T141:T148)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317</v>
      </c>
      <c r="BK140" s="182">
        <f>SUM(BK141:BK148)</f>
        <v>0</v>
      </c>
    </row>
    <row r="141" s="2" customFormat="1" ht="37.8" customHeight="1">
      <c r="A141" s="34"/>
      <c r="B141" s="185"/>
      <c r="C141" s="186" t="s">
        <v>82</v>
      </c>
      <c r="D141" s="186" t="s">
        <v>319</v>
      </c>
      <c r="E141" s="187" t="s">
        <v>690</v>
      </c>
      <c r="F141" s="188" t="s">
        <v>691</v>
      </c>
      <c r="G141" s="189" t="s">
        <v>322</v>
      </c>
      <c r="H141" s="190">
        <v>8.9890000000000008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912</v>
      </c>
    </row>
    <row r="142" s="2" customFormat="1" ht="24.15" customHeight="1">
      <c r="A142" s="34"/>
      <c r="B142" s="185"/>
      <c r="C142" s="186" t="s">
        <v>87</v>
      </c>
      <c r="D142" s="186" t="s">
        <v>319</v>
      </c>
      <c r="E142" s="187" t="s">
        <v>693</v>
      </c>
      <c r="F142" s="188" t="s">
        <v>913</v>
      </c>
      <c r="G142" s="189" t="s">
        <v>322</v>
      </c>
      <c r="H142" s="190">
        <v>29.363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914</v>
      </c>
    </row>
    <row r="143" s="2" customFormat="1" ht="24.15" customHeight="1">
      <c r="A143" s="34"/>
      <c r="B143" s="185"/>
      <c r="C143" s="186" t="s">
        <v>92</v>
      </c>
      <c r="D143" s="186" t="s">
        <v>319</v>
      </c>
      <c r="E143" s="187" t="s">
        <v>696</v>
      </c>
      <c r="F143" s="188" t="s">
        <v>697</v>
      </c>
      <c r="G143" s="189" t="s">
        <v>322</v>
      </c>
      <c r="H143" s="190">
        <v>8.8089999999999993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915</v>
      </c>
    </row>
    <row r="144" s="2" customFormat="1" ht="24.15" customHeight="1">
      <c r="A144" s="34"/>
      <c r="B144" s="185"/>
      <c r="C144" s="186" t="s">
        <v>259</v>
      </c>
      <c r="D144" s="186" t="s">
        <v>319</v>
      </c>
      <c r="E144" s="187" t="s">
        <v>699</v>
      </c>
      <c r="F144" s="188" t="s">
        <v>916</v>
      </c>
      <c r="G144" s="189" t="s">
        <v>322</v>
      </c>
      <c r="H144" s="190">
        <v>69.512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917</v>
      </c>
    </row>
    <row r="145" s="2" customFormat="1" ht="24.15" customHeight="1">
      <c r="A145" s="34"/>
      <c r="B145" s="185"/>
      <c r="C145" s="186" t="s">
        <v>262</v>
      </c>
      <c r="D145" s="186" t="s">
        <v>319</v>
      </c>
      <c r="E145" s="187" t="s">
        <v>702</v>
      </c>
      <c r="F145" s="188" t="s">
        <v>703</v>
      </c>
      <c r="G145" s="189" t="s">
        <v>322</v>
      </c>
      <c r="H145" s="190">
        <v>20.853999999999999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918</v>
      </c>
    </row>
    <row r="146" s="2" customFormat="1" ht="37.8" customHeight="1">
      <c r="A146" s="34"/>
      <c r="B146" s="185"/>
      <c r="C146" s="186" t="s">
        <v>265</v>
      </c>
      <c r="D146" s="186" t="s">
        <v>319</v>
      </c>
      <c r="E146" s="187" t="s">
        <v>558</v>
      </c>
      <c r="F146" s="188" t="s">
        <v>559</v>
      </c>
      <c r="G146" s="189" t="s">
        <v>322</v>
      </c>
      <c r="H146" s="190">
        <v>98.875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919</v>
      </c>
    </row>
    <row r="147" s="2" customFormat="1" ht="16.5" customHeight="1">
      <c r="A147" s="34"/>
      <c r="B147" s="185"/>
      <c r="C147" s="186" t="s">
        <v>268</v>
      </c>
      <c r="D147" s="186" t="s">
        <v>319</v>
      </c>
      <c r="E147" s="187" t="s">
        <v>561</v>
      </c>
      <c r="F147" s="188" t="s">
        <v>562</v>
      </c>
      <c r="G147" s="189" t="s">
        <v>322</v>
      </c>
      <c r="H147" s="190">
        <v>98.875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920</v>
      </c>
    </row>
    <row r="148" s="2" customFormat="1" ht="37.8" customHeight="1">
      <c r="A148" s="34"/>
      <c r="B148" s="185"/>
      <c r="C148" s="186" t="s">
        <v>271</v>
      </c>
      <c r="D148" s="186" t="s">
        <v>319</v>
      </c>
      <c r="E148" s="187" t="s">
        <v>713</v>
      </c>
      <c r="F148" s="188" t="s">
        <v>714</v>
      </c>
      <c r="G148" s="189" t="s">
        <v>322</v>
      </c>
      <c r="H148" s="190">
        <v>71.069000000000003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921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87</v>
      </c>
      <c r="F149" s="183" t="s">
        <v>564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SUM(P150:P158)</f>
        <v>0</v>
      </c>
      <c r="Q149" s="178"/>
      <c r="R149" s="179">
        <f>SUM(R150:R158)</f>
        <v>179.19224199999997</v>
      </c>
      <c r="S149" s="178"/>
      <c r="T149" s="180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SUM(BK150:BK158)</f>
        <v>0</v>
      </c>
    </row>
    <row r="150" s="2" customFormat="1" ht="24.15" customHeight="1">
      <c r="A150" s="34"/>
      <c r="B150" s="185"/>
      <c r="C150" s="186" t="s">
        <v>274</v>
      </c>
      <c r="D150" s="186" t="s">
        <v>319</v>
      </c>
      <c r="E150" s="187" t="s">
        <v>719</v>
      </c>
      <c r="F150" s="188" t="s">
        <v>720</v>
      </c>
      <c r="G150" s="189" t="s">
        <v>322</v>
      </c>
      <c r="H150" s="190">
        <v>3.1499999999999999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7.2130000000000001</v>
      </c>
      <c r="R150" s="196">
        <f>Q150*H150</f>
        <v>22.720949999999998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922</v>
      </c>
    </row>
    <row r="151" s="2" customFormat="1" ht="24.15" customHeight="1">
      <c r="A151" s="34"/>
      <c r="B151" s="185"/>
      <c r="C151" s="186" t="s">
        <v>277</v>
      </c>
      <c r="D151" s="186" t="s">
        <v>319</v>
      </c>
      <c r="E151" s="187" t="s">
        <v>722</v>
      </c>
      <c r="F151" s="188" t="s">
        <v>723</v>
      </c>
      <c r="G151" s="189" t="s">
        <v>322</v>
      </c>
      <c r="H151" s="190">
        <v>7.875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17.419</v>
      </c>
      <c r="R151" s="196">
        <f>Q151*H151</f>
        <v>137.17462499999999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923</v>
      </c>
    </row>
    <row r="152" s="2" customFormat="1" ht="21.75" customHeight="1">
      <c r="A152" s="34"/>
      <c r="B152" s="185"/>
      <c r="C152" s="186" t="s">
        <v>280</v>
      </c>
      <c r="D152" s="186" t="s">
        <v>319</v>
      </c>
      <c r="E152" s="187" t="s">
        <v>725</v>
      </c>
      <c r="F152" s="188" t="s">
        <v>726</v>
      </c>
      <c r="G152" s="189" t="s">
        <v>375</v>
      </c>
      <c r="H152" s="190">
        <v>8.75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0.0060000000000000001</v>
      </c>
      <c r="R152" s="196">
        <f>Q152*H152</f>
        <v>0.052499999999999998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924</v>
      </c>
    </row>
    <row r="153" s="2" customFormat="1" ht="21.75" customHeight="1">
      <c r="A153" s="34"/>
      <c r="B153" s="185"/>
      <c r="C153" s="186" t="s">
        <v>358</v>
      </c>
      <c r="D153" s="186" t="s">
        <v>319</v>
      </c>
      <c r="E153" s="187" t="s">
        <v>728</v>
      </c>
      <c r="F153" s="188" t="s">
        <v>729</v>
      </c>
      <c r="G153" s="189" t="s">
        <v>375</v>
      </c>
      <c r="H153" s="190">
        <v>8.75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925</v>
      </c>
    </row>
    <row r="154" s="2" customFormat="1" ht="21.75" customHeight="1">
      <c r="A154" s="34"/>
      <c r="B154" s="185"/>
      <c r="C154" s="186" t="s">
        <v>362</v>
      </c>
      <c r="D154" s="186" t="s">
        <v>319</v>
      </c>
      <c r="E154" s="187" t="s">
        <v>731</v>
      </c>
      <c r="F154" s="188" t="s">
        <v>732</v>
      </c>
      <c r="G154" s="189" t="s">
        <v>356</v>
      </c>
      <c r="H154" s="190">
        <v>0.40000000000000002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0.40799999999999997</v>
      </c>
      <c r="R154" s="196">
        <f>Q154*H154</f>
        <v>0.16320000000000001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926</v>
      </c>
    </row>
    <row r="155" s="2" customFormat="1" ht="16.5" customHeight="1">
      <c r="A155" s="34"/>
      <c r="B155" s="185"/>
      <c r="C155" s="186" t="s">
        <v>364</v>
      </c>
      <c r="D155" s="186" t="s">
        <v>319</v>
      </c>
      <c r="E155" s="187" t="s">
        <v>734</v>
      </c>
      <c r="F155" s="188" t="s">
        <v>735</v>
      </c>
      <c r="G155" s="189" t="s">
        <v>322</v>
      </c>
      <c r="H155" s="190">
        <v>2.8999999999999999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6.415</v>
      </c>
      <c r="R155" s="196">
        <f>Q155*H155</f>
        <v>18.6035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927</v>
      </c>
    </row>
    <row r="156" s="2" customFormat="1" ht="16.5" customHeight="1">
      <c r="A156" s="34"/>
      <c r="B156" s="185"/>
      <c r="C156" s="186" t="s">
        <v>368</v>
      </c>
      <c r="D156" s="186" t="s">
        <v>319</v>
      </c>
      <c r="E156" s="187" t="s">
        <v>737</v>
      </c>
      <c r="F156" s="188" t="s">
        <v>738</v>
      </c>
      <c r="G156" s="189" t="s">
        <v>375</v>
      </c>
      <c r="H156" s="190">
        <v>23.199999999999999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0.016</v>
      </c>
      <c r="R156" s="196">
        <f>Q156*H156</f>
        <v>0.37119999999999997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928</v>
      </c>
    </row>
    <row r="157" s="2" customFormat="1" ht="16.5" customHeight="1">
      <c r="A157" s="34"/>
      <c r="B157" s="185"/>
      <c r="C157" s="186" t="s">
        <v>372</v>
      </c>
      <c r="D157" s="186" t="s">
        <v>319</v>
      </c>
      <c r="E157" s="187" t="s">
        <v>740</v>
      </c>
      <c r="F157" s="188" t="s">
        <v>741</v>
      </c>
      <c r="G157" s="189" t="s">
        <v>375</v>
      </c>
      <c r="H157" s="190">
        <v>23.199999999999999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929</v>
      </c>
    </row>
    <row r="158" s="2" customFormat="1" ht="16.5" customHeight="1">
      <c r="A158" s="34"/>
      <c r="B158" s="185"/>
      <c r="C158" s="186" t="s">
        <v>377</v>
      </c>
      <c r="D158" s="186" t="s">
        <v>319</v>
      </c>
      <c r="E158" s="187" t="s">
        <v>743</v>
      </c>
      <c r="F158" s="188" t="s">
        <v>744</v>
      </c>
      <c r="G158" s="189" t="s">
        <v>356</v>
      </c>
      <c r="H158" s="190">
        <v>0.32300000000000001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0.32900000000000001</v>
      </c>
      <c r="R158" s="196">
        <f>Q158*H158</f>
        <v>0.10626700000000001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930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262</v>
      </c>
      <c r="F159" s="183" t="s">
        <v>746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SUM(P160:P163)</f>
        <v>0</v>
      </c>
      <c r="Q159" s="178"/>
      <c r="R159" s="179">
        <f>SUM(R160:R163)</f>
        <v>411.70215599999995</v>
      </c>
      <c r="S159" s="178"/>
      <c r="T159" s="180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SUM(BK160:BK163)</f>
        <v>0</v>
      </c>
    </row>
    <row r="160" s="2" customFormat="1" ht="37.8" customHeight="1">
      <c r="A160" s="34"/>
      <c r="B160" s="185"/>
      <c r="C160" s="186" t="s">
        <v>383</v>
      </c>
      <c r="D160" s="186" t="s">
        <v>319</v>
      </c>
      <c r="E160" s="187" t="s">
        <v>747</v>
      </c>
      <c r="F160" s="188" t="s">
        <v>748</v>
      </c>
      <c r="G160" s="189" t="s">
        <v>375</v>
      </c>
      <c r="H160" s="190">
        <v>22.140000000000001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931</v>
      </c>
    </row>
    <row r="161" s="2" customFormat="1" ht="21.75" customHeight="1">
      <c r="A161" s="34"/>
      <c r="B161" s="185"/>
      <c r="C161" s="186" t="s">
        <v>385</v>
      </c>
      <c r="D161" s="186" t="s">
        <v>319</v>
      </c>
      <c r="E161" s="187" t="s">
        <v>750</v>
      </c>
      <c r="F161" s="188" t="s">
        <v>751</v>
      </c>
      <c r="G161" s="189" t="s">
        <v>375</v>
      </c>
      <c r="H161" s="190">
        <v>22.140000000000001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7.1699999999999999</v>
      </c>
      <c r="R161" s="196">
        <f>Q161*H161</f>
        <v>158.74379999999999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932</v>
      </c>
    </row>
    <row r="162" s="2" customFormat="1" ht="24.15" customHeight="1">
      <c r="A162" s="34"/>
      <c r="B162" s="185"/>
      <c r="C162" s="186" t="s">
        <v>7</v>
      </c>
      <c r="D162" s="186" t="s">
        <v>319</v>
      </c>
      <c r="E162" s="187" t="s">
        <v>753</v>
      </c>
      <c r="F162" s="188" t="s">
        <v>754</v>
      </c>
      <c r="G162" s="189" t="s">
        <v>375</v>
      </c>
      <c r="H162" s="190">
        <v>22.140000000000001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9.7149999999999999</v>
      </c>
      <c r="R162" s="196">
        <f>Q162*H162</f>
        <v>215.09010000000001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933</v>
      </c>
    </row>
    <row r="163" s="2" customFormat="1" ht="24.15" customHeight="1">
      <c r="A163" s="34"/>
      <c r="B163" s="185"/>
      <c r="C163" s="186" t="s">
        <v>388</v>
      </c>
      <c r="D163" s="186" t="s">
        <v>319</v>
      </c>
      <c r="E163" s="187" t="s">
        <v>756</v>
      </c>
      <c r="F163" s="188" t="s">
        <v>757</v>
      </c>
      <c r="G163" s="189" t="s">
        <v>322</v>
      </c>
      <c r="H163" s="190">
        <v>4.4279999999999999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8.5519999999999996</v>
      </c>
      <c r="R163" s="196">
        <f>Q163*H163</f>
        <v>37.868255999999995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934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274</v>
      </c>
      <c r="F164" s="183" t="s">
        <v>585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SUM(P165:P169)</f>
        <v>0</v>
      </c>
      <c r="Q164" s="178"/>
      <c r="R164" s="179">
        <f>SUM(R165:R169)</f>
        <v>535.31640000000004</v>
      </c>
      <c r="S164" s="178"/>
      <c r="T164" s="180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82</v>
      </c>
      <c r="AY164" s="173" t="s">
        <v>317</v>
      </c>
      <c r="BK164" s="182">
        <f>SUM(BK165:BK169)</f>
        <v>0</v>
      </c>
    </row>
    <row r="165" s="2" customFormat="1" ht="24.15" customHeight="1">
      <c r="A165" s="34"/>
      <c r="B165" s="185"/>
      <c r="C165" s="186" t="s">
        <v>392</v>
      </c>
      <c r="D165" s="186" t="s">
        <v>319</v>
      </c>
      <c r="E165" s="187" t="s">
        <v>935</v>
      </c>
      <c r="F165" s="188" t="s">
        <v>936</v>
      </c>
      <c r="G165" s="189" t="s">
        <v>648</v>
      </c>
      <c r="H165" s="190">
        <v>8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0.017000000000000001</v>
      </c>
      <c r="R165" s="196">
        <f>Q165*H165</f>
        <v>0.13600000000000001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937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762</v>
      </c>
      <c r="F166" s="188" t="s">
        <v>763</v>
      </c>
      <c r="G166" s="189" t="s">
        <v>375</v>
      </c>
      <c r="H166" s="190">
        <v>102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2.6230000000000002</v>
      </c>
      <c r="R166" s="196">
        <f>Q166*H166</f>
        <v>267.54600000000005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938</v>
      </c>
    </row>
    <row r="167" s="2" customFormat="1" ht="33" customHeight="1">
      <c r="A167" s="34"/>
      <c r="B167" s="185"/>
      <c r="C167" s="186" t="s">
        <v>398</v>
      </c>
      <c r="D167" s="186" t="s">
        <v>319</v>
      </c>
      <c r="E167" s="187" t="s">
        <v>765</v>
      </c>
      <c r="F167" s="188" t="s">
        <v>766</v>
      </c>
      <c r="G167" s="189" t="s">
        <v>375</v>
      </c>
      <c r="H167" s="190">
        <v>102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939</v>
      </c>
    </row>
    <row r="168" s="2" customFormat="1" ht="24.15" customHeight="1">
      <c r="A168" s="34"/>
      <c r="B168" s="185"/>
      <c r="C168" s="186" t="s">
        <v>402</v>
      </c>
      <c r="D168" s="186" t="s">
        <v>319</v>
      </c>
      <c r="E168" s="187" t="s">
        <v>768</v>
      </c>
      <c r="F168" s="188" t="s">
        <v>769</v>
      </c>
      <c r="G168" s="189" t="s">
        <v>375</v>
      </c>
      <c r="H168" s="190">
        <v>102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2.6230000000000002</v>
      </c>
      <c r="R168" s="196">
        <f>Q168*H168</f>
        <v>267.54600000000005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940</v>
      </c>
    </row>
    <row r="169" s="2" customFormat="1" ht="24.15" customHeight="1">
      <c r="A169" s="34"/>
      <c r="B169" s="185"/>
      <c r="C169" s="186" t="s">
        <v>408</v>
      </c>
      <c r="D169" s="186" t="s">
        <v>319</v>
      </c>
      <c r="E169" s="187" t="s">
        <v>772</v>
      </c>
      <c r="F169" s="188" t="s">
        <v>773</v>
      </c>
      <c r="G169" s="189" t="s">
        <v>375</v>
      </c>
      <c r="H169" s="190">
        <v>44.200000000000003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0.002</v>
      </c>
      <c r="R169" s="196">
        <f>Q169*H169</f>
        <v>0.088400000000000006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941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589</v>
      </c>
      <c r="F170" s="183" t="s">
        <v>590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P171</f>
        <v>0</v>
      </c>
      <c r="Q170" s="178"/>
      <c r="R170" s="179">
        <f>R171</f>
        <v>0</v>
      </c>
      <c r="S170" s="178"/>
      <c r="T170" s="18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BK171</f>
        <v>0</v>
      </c>
    </row>
    <row r="171" s="2" customFormat="1" ht="16.5" customHeight="1">
      <c r="A171" s="34"/>
      <c r="B171" s="185"/>
      <c r="C171" s="186" t="s">
        <v>410</v>
      </c>
      <c r="D171" s="186" t="s">
        <v>319</v>
      </c>
      <c r="E171" s="187" t="s">
        <v>775</v>
      </c>
      <c r="F171" s="188" t="s">
        <v>776</v>
      </c>
      <c r="G171" s="189" t="s">
        <v>356</v>
      </c>
      <c r="H171" s="190">
        <v>62.505000000000003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942</v>
      </c>
    </row>
    <row r="172" s="12" customFormat="1" ht="25.92" customHeight="1">
      <c r="A172" s="12"/>
      <c r="B172" s="172"/>
      <c r="C172" s="12"/>
      <c r="D172" s="173" t="s">
        <v>74</v>
      </c>
      <c r="E172" s="174" t="s">
        <v>594</v>
      </c>
      <c r="F172" s="174" t="s">
        <v>595</v>
      </c>
      <c r="G172" s="12"/>
      <c r="H172" s="12"/>
      <c r="I172" s="175"/>
      <c r="J172" s="176">
        <f>BK172</f>
        <v>0</v>
      </c>
      <c r="K172" s="12"/>
      <c r="L172" s="172"/>
      <c r="M172" s="177"/>
      <c r="N172" s="178"/>
      <c r="O172" s="178"/>
      <c r="P172" s="179">
        <f>P173</f>
        <v>0</v>
      </c>
      <c r="Q172" s="178"/>
      <c r="R172" s="179">
        <f>R173</f>
        <v>0</v>
      </c>
      <c r="S172" s="178"/>
      <c r="T172" s="18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75</v>
      </c>
      <c r="AY172" s="173" t="s">
        <v>317</v>
      </c>
      <c r="BK172" s="182">
        <f>BK173</f>
        <v>0</v>
      </c>
    </row>
    <row r="173" s="12" customFormat="1" ht="22.8" customHeight="1">
      <c r="A173" s="12"/>
      <c r="B173" s="172"/>
      <c r="C173" s="12"/>
      <c r="D173" s="173" t="s">
        <v>74</v>
      </c>
      <c r="E173" s="183" t="s">
        <v>75</v>
      </c>
      <c r="F173" s="183" t="s">
        <v>596</v>
      </c>
      <c r="G173" s="12"/>
      <c r="H173" s="12"/>
      <c r="I173" s="175"/>
      <c r="J173" s="184">
        <f>BK173</f>
        <v>0</v>
      </c>
      <c r="K173" s="12"/>
      <c r="L173" s="172"/>
      <c r="M173" s="177"/>
      <c r="N173" s="178"/>
      <c r="O173" s="178"/>
      <c r="P173" s="179">
        <f>P174</f>
        <v>0</v>
      </c>
      <c r="Q173" s="178"/>
      <c r="R173" s="179">
        <f>R174</f>
        <v>0</v>
      </c>
      <c r="S173" s="178"/>
      <c r="T173" s="180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82</v>
      </c>
      <c r="AY173" s="173" t="s">
        <v>317</v>
      </c>
      <c r="BK173" s="182">
        <f>BK174</f>
        <v>0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778</v>
      </c>
      <c r="F174" s="188" t="s">
        <v>598</v>
      </c>
      <c r="G174" s="189" t="s">
        <v>599</v>
      </c>
      <c r="H174" s="190">
        <v>50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943</v>
      </c>
    </row>
    <row r="175" s="12" customFormat="1" ht="25.92" customHeight="1">
      <c r="A175" s="12"/>
      <c r="B175" s="172"/>
      <c r="C175" s="12"/>
      <c r="D175" s="173" t="s">
        <v>74</v>
      </c>
      <c r="E175" s="174" t="s">
        <v>601</v>
      </c>
      <c r="F175" s="174" t="s">
        <v>602</v>
      </c>
      <c r="G175" s="12"/>
      <c r="H175" s="12"/>
      <c r="I175" s="175"/>
      <c r="J175" s="176">
        <f>BK175</f>
        <v>0</v>
      </c>
      <c r="K175" s="12"/>
      <c r="L175" s="172"/>
      <c r="M175" s="177"/>
      <c r="N175" s="178"/>
      <c r="O175" s="178"/>
      <c r="P175" s="179">
        <f>P176+P192+P197+P201</f>
        <v>0</v>
      </c>
      <c r="Q175" s="178"/>
      <c r="R175" s="179">
        <f>R176+R192+R197+R201</f>
        <v>571.48592900000006</v>
      </c>
      <c r="S175" s="178"/>
      <c r="T175" s="180">
        <f>T176+T192+T197+T201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75</v>
      </c>
      <c r="AY175" s="173" t="s">
        <v>317</v>
      </c>
      <c r="BK175" s="182">
        <f>BK176+BK192+BK197+BK201</f>
        <v>0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617</v>
      </c>
      <c r="F176" s="183" t="s">
        <v>618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SUM(P177:P191)</f>
        <v>0</v>
      </c>
      <c r="Q176" s="178"/>
      <c r="R176" s="179">
        <f>SUM(R177:R191)</f>
        <v>214.08594499999998</v>
      </c>
      <c r="S176" s="178"/>
      <c r="T176" s="180">
        <f>SUM(T177:T191)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87</v>
      </c>
      <c r="AT176" s="181" t="s">
        <v>74</v>
      </c>
      <c r="AU176" s="181" t="s">
        <v>82</v>
      </c>
      <c r="AY176" s="173" t="s">
        <v>317</v>
      </c>
      <c r="BK176" s="182">
        <f>SUM(BK177:BK191)</f>
        <v>0</v>
      </c>
    </row>
    <row r="177" s="2" customFormat="1" ht="24.15" customHeight="1">
      <c r="A177" s="34"/>
      <c r="B177" s="185"/>
      <c r="C177" s="186" t="s">
        <v>414</v>
      </c>
      <c r="D177" s="186" t="s">
        <v>319</v>
      </c>
      <c r="E177" s="187" t="s">
        <v>805</v>
      </c>
      <c r="F177" s="188" t="s">
        <v>806</v>
      </c>
      <c r="G177" s="189" t="s">
        <v>452</v>
      </c>
      <c r="H177" s="190">
        <v>1026.52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0.031</v>
      </c>
      <c r="R177" s="196">
        <f>Q177*H177</f>
        <v>31.822119999999998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944</v>
      </c>
    </row>
    <row r="178" s="2" customFormat="1" ht="24.15" customHeight="1">
      <c r="A178" s="34"/>
      <c r="B178" s="185"/>
      <c r="C178" s="186" t="s">
        <v>416</v>
      </c>
      <c r="D178" s="186" t="s">
        <v>319</v>
      </c>
      <c r="E178" s="187" t="s">
        <v>809</v>
      </c>
      <c r="F178" s="188" t="s">
        <v>810</v>
      </c>
      <c r="G178" s="189" t="s">
        <v>452</v>
      </c>
      <c r="H178" s="190">
        <v>120.23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0.031</v>
      </c>
      <c r="R178" s="196">
        <f>Q178*H178</f>
        <v>3.7271300000000003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945</v>
      </c>
    </row>
    <row r="179" s="2" customFormat="1" ht="24.15" customHeight="1">
      <c r="A179" s="34"/>
      <c r="B179" s="185"/>
      <c r="C179" s="186" t="s">
        <v>418</v>
      </c>
      <c r="D179" s="186" t="s">
        <v>319</v>
      </c>
      <c r="E179" s="187" t="s">
        <v>813</v>
      </c>
      <c r="F179" s="188" t="s">
        <v>946</v>
      </c>
      <c r="G179" s="189" t="s">
        <v>452</v>
      </c>
      <c r="H179" s="190">
        <v>16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0.0040000000000000001</v>
      </c>
      <c r="R179" s="196">
        <f>Q179*H179</f>
        <v>0.064000000000000001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947</v>
      </c>
    </row>
    <row r="180" s="2" customFormat="1" ht="24.15" customHeight="1">
      <c r="A180" s="34"/>
      <c r="B180" s="185"/>
      <c r="C180" s="186" t="s">
        <v>529</v>
      </c>
      <c r="D180" s="186" t="s">
        <v>319</v>
      </c>
      <c r="E180" s="187" t="s">
        <v>817</v>
      </c>
      <c r="F180" s="188" t="s">
        <v>818</v>
      </c>
      <c r="G180" s="189" t="s">
        <v>452</v>
      </c>
      <c r="H180" s="190">
        <v>170.15799999999999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948</v>
      </c>
    </row>
    <row r="181" s="2" customFormat="1" ht="49.05" customHeight="1">
      <c r="A181" s="34"/>
      <c r="B181" s="185"/>
      <c r="C181" s="186" t="s">
        <v>780</v>
      </c>
      <c r="D181" s="186" t="s">
        <v>319</v>
      </c>
      <c r="E181" s="187" t="s">
        <v>949</v>
      </c>
      <c r="F181" s="188" t="s">
        <v>822</v>
      </c>
      <c r="G181" s="189" t="s">
        <v>322</v>
      </c>
      <c r="H181" s="190">
        <v>3.169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0.072999999999999995</v>
      </c>
      <c r="R181" s="196">
        <f>Q181*H181</f>
        <v>0.23133699999999999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372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950</v>
      </c>
    </row>
    <row r="182" s="2" customFormat="1" ht="33" customHeight="1">
      <c r="A182" s="34"/>
      <c r="B182" s="185"/>
      <c r="C182" s="186" t="s">
        <v>784</v>
      </c>
      <c r="D182" s="186" t="s">
        <v>319</v>
      </c>
      <c r="E182" s="187" t="s">
        <v>951</v>
      </c>
      <c r="F182" s="188" t="s">
        <v>952</v>
      </c>
      <c r="G182" s="189" t="s">
        <v>452</v>
      </c>
      <c r="H182" s="190">
        <v>43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0.0089999999999999993</v>
      </c>
      <c r="R182" s="196">
        <f>Q182*H182</f>
        <v>0.38699999999999996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953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825</v>
      </c>
      <c r="F183" s="188" t="s">
        <v>826</v>
      </c>
      <c r="G183" s="189" t="s">
        <v>452</v>
      </c>
      <c r="H183" s="190">
        <v>48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0.01</v>
      </c>
      <c r="R183" s="196">
        <f>Q183*H183</f>
        <v>0.47999999999999998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954</v>
      </c>
    </row>
    <row r="184" s="2" customFormat="1" ht="37.8" customHeight="1">
      <c r="A184" s="34"/>
      <c r="B184" s="185"/>
      <c r="C184" s="186" t="s">
        <v>792</v>
      </c>
      <c r="D184" s="186" t="s">
        <v>319</v>
      </c>
      <c r="E184" s="187" t="s">
        <v>955</v>
      </c>
      <c r="F184" s="188" t="s">
        <v>956</v>
      </c>
      <c r="G184" s="189" t="s">
        <v>322</v>
      </c>
      <c r="H184" s="190">
        <v>15.792999999999999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0.43099999999999999</v>
      </c>
      <c r="R184" s="196">
        <f>Q184*H184</f>
        <v>6.8067829999999994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957</v>
      </c>
    </row>
    <row r="185" s="2" customFormat="1" ht="21.75" customHeight="1">
      <c r="A185" s="34"/>
      <c r="B185" s="185"/>
      <c r="C185" s="200" t="s">
        <v>796</v>
      </c>
      <c r="D185" s="200" t="s">
        <v>353</v>
      </c>
      <c r="E185" s="201" t="s">
        <v>797</v>
      </c>
      <c r="F185" s="202" t="s">
        <v>798</v>
      </c>
      <c r="G185" s="203" t="s">
        <v>624</v>
      </c>
      <c r="H185" s="204">
        <v>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0.65000000000000002</v>
      </c>
      <c r="R185" s="196">
        <f>Q185*H185</f>
        <v>0.65000000000000002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529</v>
      </c>
      <c r="AT185" s="198" t="s">
        <v>353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958</v>
      </c>
    </row>
    <row r="186" s="2" customFormat="1" ht="24.15" customHeight="1">
      <c r="A186" s="34"/>
      <c r="B186" s="185"/>
      <c r="C186" s="200" t="s">
        <v>800</v>
      </c>
      <c r="D186" s="200" t="s">
        <v>353</v>
      </c>
      <c r="E186" s="201" t="s">
        <v>959</v>
      </c>
      <c r="F186" s="202" t="s">
        <v>960</v>
      </c>
      <c r="G186" s="203" t="s">
        <v>624</v>
      </c>
      <c r="H186" s="204">
        <v>0.46000000000000002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0.29899999999999999</v>
      </c>
      <c r="R186" s="196">
        <f>Q186*H186</f>
        <v>0.13754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529</v>
      </c>
      <c r="AT186" s="198" t="s">
        <v>353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961</v>
      </c>
    </row>
    <row r="187" s="2" customFormat="1" ht="16.5" customHeight="1">
      <c r="A187" s="34"/>
      <c r="B187" s="185"/>
      <c r="C187" s="200" t="s">
        <v>804</v>
      </c>
      <c r="D187" s="200" t="s">
        <v>353</v>
      </c>
      <c r="E187" s="201" t="s">
        <v>793</v>
      </c>
      <c r="F187" s="202" t="s">
        <v>962</v>
      </c>
      <c r="G187" s="203" t="s">
        <v>624</v>
      </c>
      <c r="H187" s="204">
        <v>0.012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0.0080000000000000002</v>
      </c>
      <c r="R187" s="196">
        <f>Q187*H187</f>
        <v>9.6000000000000002E-05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963</v>
      </c>
    </row>
    <row r="188" s="2" customFormat="1" ht="21.75" customHeight="1">
      <c r="A188" s="34"/>
      <c r="B188" s="185"/>
      <c r="C188" s="200" t="s">
        <v>808</v>
      </c>
      <c r="D188" s="200" t="s">
        <v>353</v>
      </c>
      <c r="E188" s="201" t="s">
        <v>964</v>
      </c>
      <c r="F188" s="202" t="s">
        <v>802</v>
      </c>
      <c r="G188" s="203" t="s">
        <v>624</v>
      </c>
      <c r="H188" s="204">
        <v>16.001999999999999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10.401999999999999</v>
      </c>
      <c r="R188" s="196">
        <f>Q188*H188</f>
        <v>166.45280399999999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529</v>
      </c>
      <c r="AT188" s="198" t="s">
        <v>353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965</v>
      </c>
    </row>
    <row r="189" s="2" customFormat="1" ht="21.75" customHeight="1">
      <c r="A189" s="34"/>
      <c r="B189" s="185"/>
      <c r="C189" s="200" t="s">
        <v>812</v>
      </c>
      <c r="D189" s="200" t="s">
        <v>353</v>
      </c>
      <c r="E189" s="201" t="s">
        <v>966</v>
      </c>
      <c r="F189" s="202" t="s">
        <v>967</v>
      </c>
      <c r="G189" s="203" t="s">
        <v>624</v>
      </c>
      <c r="H189" s="204">
        <v>2.1309999999999998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1.385</v>
      </c>
      <c r="R189" s="196">
        <f>Q189*H189</f>
        <v>2.9514349999999996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968</v>
      </c>
    </row>
    <row r="190" s="2" customFormat="1" ht="21.75" customHeight="1">
      <c r="A190" s="34"/>
      <c r="B190" s="185"/>
      <c r="C190" s="200" t="s">
        <v>816</v>
      </c>
      <c r="D190" s="200" t="s">
        <v>353</v>
      </c>
      <c r="E190" s="201" t="s">
        <v>797</v>
      </c>
      <c r="F190" s="202" t="s">
        <v>798</v>
      </c>
      <c r="G190" s="203" t="s">
        <v>624</v>
      </c>
      <c r="H190" s="204">
        <v>0.57799999999999996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0.65000000000000002</v>
      </c>
      <c r="R190" s="196">
        <f>Q190*H190</f>
        <v>0.37569999999999998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969</v>
      </c>
    </row>
    <row r="191" s="2" customFormat="1" ht="24.15" customHeight="1">
      <c r="A191" s="34"/>
      <c r="B191" s="185"/>
      <c r="C191" s="186" t="s">
        <v>820</v>
      </c>
      <c r="D191" s="186" t="s">
        <v>319</v>
      </c>
      <c r="E191" s="187" t="s">
        <v>641</v>
      </c>
      <c r="F191" s="188" t="s">
        <v>642</v>
      </c>
      <c r="G191" s="189" t="s">
        <v>356</v>
      </c>
      <c r="H191" s="190">
        <v>13.710000000000001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970</v>
      </c>
    </row>
    <row r="192" s="12" customFormat="1" ht="22.8" customHeight="1">
      <c r="A192" s="12"/>
      <c r="B192" s="172"/>
      <c r="C192" s="12"/>
      <c r="D192" s="173" t="s">
        <v>74</v>
      </c>
      <c r="E192" s="183" t="s">
        <v>838</v>
      </c>
      <c r="F192" s="183" t="s">
        <v>839</v>
      </c>
      <c r="G192" s="12"/>
      <c r="H192" s="12"/>
      <c r="I192" s="175"/>
      <c r="J192" s="184">
        <f>BK192</f>
        <v>0</v>
      </c>
      <c r="K192" s="12"/>
      <c r="L192" s="172"/>
      <c r="M192" s="177"/>
      <c r="N192" s="178"/>
      <c r="O192" s="178"/>
      <c r="P192" s="179">
        <f>SUM(P193:P196)</f>
        <v>0</v>
      </c>
      <c r="Q192" s="178"/>
      <c r="R192" s="179">
        <f>SUM(R193:R196)</f>
        <v>7.8363040000000002</v>
      </c>
      <c r="S192" s="178"/>
      <c r="T192" s="180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3" t="s">
        <v>87</v>
      </c>
      <c r="AT192" s="181" t="s">
        <v>74</v>
      </c>
      <c r="AU192" s="181" t="s">
        <v>82</v>
      </c>
      <c r="AY192" s="173" t="s">
        <v>317</v>
      </c>
      <c r="BK192" s="182">
        <f>SUM(BK193:BK196)</f>
        <v>0</v>
      </c>
    </row>
    <row r="193" s="2" customFormat="1" ht="37.8" customHeight="1">
      <c r="A193" s="34"/>
      <c r="B193" s="185"/>
      <c r="C193" s="186" t="s">
        <v>824</v>
      </c>
      <c r="D193" s="186" t="s">
        <v>319</v>
      </c>
      <c r="E193" s="187" t="s">
        <v>841</v>
      </c>
      <c r="F193" s="188" t="s">
        <v>842</v>
      </c>
      <c r="G193" s="189" t="s">
        <v>452</v>
      </c>
      <c r="H193" s="190">
        <v>110.5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971</v>
      </c>
    </row>
    <row r="194" s="2" customFormat="1" ht="37.8" customHeight="1">
      <c r="A194" s="34"/>
      <c r="B194" s="185"/>
      <c r="C194" s="186" t="s">
        <v>828</v>
      </c>
      <c r="D194" s="186" t="s">
        <v>319</v>
      </c>
      <c r="E194" s="187" t="s">
        <v>972</v>
      </c>
      <c r="F194" s="188" t="s">
        <v>973</v>
      </c>
      <c r="G194" s="189" t="s">
        <v>322</v>
      </c>
      <c r="H194" s="190">
        <v>3.472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974</v>
      </c>
    </row>
    <row r="195" s="2" customFormat="1" ht="21.75" customHeight="1">
      <c r="A195" s="34"/>
      <c r="B195" s="185"/>
      <c r="C195" s="200" t="s">
        <v>832</v>
      </c>
      <c r="D195" s="200" t="s">
        <v>353</v>
      </c>
      <c r="E195" s="201" t="s">
        <v>975</v>
      </c>
      <c r="F195" s="202" t="s">
        <v>976</v>
      </c>
      <c r="G195" s="203" t="s">
        <v>624</v>
      </c>
      <c r="H195" s="204">
        <v>3.472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2.2570000000000001</v>
      </c>
      <c r="R195" s="196">
        <f>Q195*H195</f>
        <v>7.8363040000000002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977</v>
      </c>
    </row>
    <row r="196" s="2" customFormat="1" ht="21.75" customHeight="1">
      <c r="A196" s="34"/>
      <c r="B196" s="185"/>
      <c r="C196" s="186" t="s">
        <v>836</v>
      </c>
      <c r="D196" s="186" t="s">
        <v>319</v>
      </c>
      <c r="E196" s="187" t="s">
        <v>849</v>
      </c>
      <c r="F196" s="188" t="s">
        <v>850</v>
      </c>
      <c r="G196" s="189" t="s">
        <v>356</v>
      </c>
      <c r="H196" s="190">
        <v>2.2599999999999998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978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856</v>
      </c>
      <c r="F197" s="183" t="s">
        <v>857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SUM(P198:P200)</f>
        <v>0</v>
      </c>
      <c r="Q197" s="178"/>
      <c r="R197" s="179">
        <f>SUM(R198:R200)</f>
        <v>349.49468000000007</v>
      </c>
      <c r="S197" s="178"/>
      <c r="T197" s="180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87</v>
      </c>
      <c r="AT197" s="181" t="s">
        <v>74</v>
      </c>
      <c r="AU197" s="181" t="s">
        <v>82</v>
      </c>
      <c r="AY197" s="173" t="s">
        <v>317</v>
      </c>
      <c r="BK197" s="182">
        <f>SUM(BK198:BK200)</f>
        <v>0</v>
      </c>
    </row>
    <row r="198" s="2" customFormat="1" ht="33" customHeight="1">
      <c r="A198" s="34"/>
      <c r="B198" s="185"/>
      <c r="C198" s="186" t="s">
        <v>840</v>
      </c>
      <c r="D198" s="186" t="s">
        <v>319</v>
      </c>
      <c r="E198" s="187" t="s">
        <v>979</v>
      </c>
      <c r="F198" s="188" t="s">
        <v>980</v>
      </c>
      <c r="G198" s="189" t="s">
        <v>375</v>
      </c>
      <c r="H198" s="190">
        <v>81.858000000000004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4.0800000000000001</v>
      </c>
      <c r="R198" s="196">
        <f>Q198*H198</f>
        <v>333.98064000000005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981</v>
      </c>
    </row>
    <row r="199" s="2" customFormat="1" ht="33" customHeight="1">
      <c r="A199" s="34"/>
      <c r="B199" s="185"/>
      <c r="C199" s="186" t="s">
        <v>844</v>
      </c>
      <c r="D199" s="186" t="s">
        <v>319</v>
      </c>
      <c r="E199" s="187" t="s">
        <v>982</v>
      </c>
      <c r="F199" s="188" t="s">
        <v>983</v>
      </c>
      <c r="G199" s="189" t="s">
        <v>375</v>
      </c>
      <c r="H199" s="190">
        <v>77.959999999999994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0.19900000000000001</v>
      </c>
      <c r="R199" s="196">
        <f>Q199*H199</f>
        <v>15.51404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984</v>
      </c>
    </row>
    <row r="200" s="2" customFormat="1" ht="24.15" customHeight="1">
      <c r="A200" s="34"/>
      <c r="B200" s="185"/>
      <c r="C200" s="186" t="s">
        <v>848</v>
      </c>
      <c r="D200" s="186" t="s">
        <v>319</v>
      </c>
      <c r="E200" s="187" t="s">
        <v>867</v>
      </c>
      <c r="F200" s="188" t="s">
        <v>868</v>
      </c>
      <c r="G200" s="189" t="s">
        <v>356</v>
      </c>
      <c r="H200" s="190">
        <v>4.2789999999999999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985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644</v>
      </c>
      <c r="F201" s="183" t="s">
        <v>645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SUM(P202:P207)</f>
        <v>0</v>
      </c>
      <c r="Q201" s="178"/>
      <c r="R201" s="179">
        <f>SUM(R202:R207)</f>
        <v>0.069000000000000006</v>
      </c>
      <c r="S201" s="178"/>
      <c r="T201" s="180">
        <f>SUM(T202:T207)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87</v>
      </c>
      <c r="AT201" s="181" t="s">
        <v>74</v>
      </c>
      <c r="AU201" s="181" t="s">
        <v>82</v>
      </c>
      <c r="AY201" s="173" t="s">
        <v>317</v>
      </c>
      <c r="BK201" s="182">
        <f>SUM(BK202:BK207)</f>
        <v>0</v>
      </c>
    </row>
    <row r="202" s="2" customFormat="1" ht="16.5" customHeight="1">
      <c r="A202" s="34"/>
      <c r="B202" s="185"/>
      <c r="C202" s="186" t="s">
        <v>852</v>
      </c>
      <c r="D202" s="186" t="s">
        <v>319</v>
      </c>
      <c r="E202" s="187" t="s">
        <v>986</v>
      </c>
      <c r="F202" s="188" t="s">
        <v>987</v>
      </c>
      <c r="G202" s="189" t="s">
        <v>648</v>
      </c>
      <c r="H202" s="190">
        <v>2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0.002</v>
      </c>
      <c r="R202" s="196">
        <f>Q202*H202</f>
        <v>0.0040000000000000001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372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988</v>
      </c>
    </row>
    <row r="203" s="2" customFormat="1" ht="24.15" customHeight="1">
      <c r="A203" s="34"/>
      <c r="B203" s="185"/>
      <c r="C203" s="186" t="s">
        <v>858</v>
      </c>
      <c r="D203" s="186" t="s">
        <v>319</v>
      </c>
      <c r="E203" s="187" t="s">
        <v>989</v>
      </c>
      <c r="F203" s="188" t="s">
        <v>990</v>
      </c>
      <c r="G203" s="189" t="s">
        <v>648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0.001</v>
      </c>
      <c r="R203" s="196">
        <f>Q203*H203</f>
        <v>0.001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991</v>
      </c>
    </row>
    <row r="204" s="2" customFormat="1" ht="24.15" customHeight="1">
      <c r="A204" s="34"/>
      <c r="B204" s="185"/>
      <c r="C204" s="186" t="s">
        <v>862</v>
      </c>
      <c r="D204" s="186" t="s">
        <v>319</v>
      </c>
      <c r="E204" s="187" t="s">
        <v>992</v>
      </c>
      <c r="F204" s="188" t="s">
        <v>993</v>
      </c>
      <c r="G204" s="189" t="s">
        <v>648</v>
      </c>
      <c r="H204" s="190">
        <v>1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0.001</v>
      </c>
      <c r="R204" s="196">
        <f>Q204*H204</f>
        <v>0.001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994</v>
      </c>
    </row>
    <row r="205" s="2" customFormat="1" ht="24.15" customHeight="1">
      <c r="A205" s="34"/>
      <c r="B205" s="185"/>
      <c r="C205" s="186" t="s">
        <v>866</v>
      </c>
      <c r="D205" s="186" t="s">
        <v>319</v>
      </c>
      <c r="E205" s="187" t="s">
        <v>995</v>
      </c>
      <c r="F205" s="188" t="s">
        <v>883</v>
      </c>
      <c r="G205" s="189" t="s">
        <v>879</v>
      </c>
      <c r="H205" s="190">
        <v>1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0.057000000000000002</v>
      </c>
      <c r="R205" s="196">
        <f>Q205*H205</f>
        <v>0.057000000000000002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996</v>
      </c>
    </row>
    <row r="206" s="2" customFormat="1" ht="21.75" customHeight="1">
      <c r="A206" s="34"/>
      <c r="B206" s="185"/>
      <c r="C206" s="186" t="s">
        <v>870</v>
      </c>
      <c r="D206" s="186" t="s">
        <v>319</v>
      </c>
      <c r="E206" s="187" t="s">
        <v>997</v>
      </c>
      <c r="F206" s="188" t="s">
        <v>998</v>
      </c>
      <c r="G206" s="189" t="s">
        <v>648</v>
      </c>
      <c r="H206" s="190">
        <v>2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0.0030000000000000001</v>
      </c>
      <c r="R206" s="196">
        <f>Q206*H206</f>
        <v>0.0060000000000000001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372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999</v>
      </c>
    </row>
    <row r="207" s="2" customFormat="1" ht="24.15" customHeight="1">
      <c r="A207" s="34"/>
      <c r="B207" s="185"/>
      <c r="C207" s="186" t="s">
        <v>874</v>
      </c>
      <c r="D207" s="186" t="s">
        <v>319</v>
      </c>
      <c r="E207" s="187" t="s">
        <v>650</v>
      </c>
      <c r="F207" s="188" t="s">
        <v>651</v>
      </c>
      <c r="G207" s="189" t="s">
        <v>652</v>
      </c>
      <c r="H207" s="223"/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1000</v>
      </c>
    </row>
    <row r="208" s="12" customFormat="1" ht="25.92" customHeight="1">
      <c r="A208" s="12"/>
      <c r="B208" s="172"/>
      <c r="C208" s="12"/>
      <c r="D208" s="173" t="s">
        <v>74</v>
      </c>
      <c r="E208" s="174" t="s">
        <v>889</v>
      </c>
      <c r="F208" s="174" t="s">
        <v>890</v>
      </c>
      <c r="G208" s="12"/>
      <c r="H208" s="12"/>
      <c r="I208" s="175"/>
      <c r="J208" s="176">
        <f>BK208</f>
        <v>0</v>
      </c>
      <c r="K208" s="12"/>
      <c r="L208" s="172"/>
      <c r="M208" s="177"/>
      <c r="N208" s="178"/>
      <c r="O208" s="178"/>
      <c r="P208" s="179">
        <f>P209</f>
        <v>0</v>
      </c>
      <c r="Q208" s="178"/>
      <c r="R208" s="179">
        <f>R209</f>
        <v>0</v>
      </c>
      <c r="S208" s="178"/>
      <c r="T208" s="180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259</v>
      </c>
      <c r="AT208" s="181" t="s">
        <v>74</v>
      </c>
      <c r="AU208" s="181" t="s">
        <v>75</v>
      </c>
      <c r="AY208" s="173" t="s">
        <v>317</v>
      </c>
      <c r="BK208" s="182">
        <f>BK209</f>
        <v>0</v>
      </c>
    </row>
    <row r="209" s="2" customFormat="1" ht="16.5" customHeight="1">
      <c r="A209" s="34"/>
      <c r="B209" s="185"/>
      <c r="C209" s="186" t="s">
        <v>876</v>
      </c>
      <c r="D209" s="186" t="s">
        <v>319</v>
      </c>
      <c r="E209" s="187" t="s">
        <v>892</v>
      </c>
      <c r="F209" s="188" t="s">
        <v>893</v>
      </c>
      <c r="G209" s="189" t="s">
        <v>433</v>
      </c>
      <c r="H209" s="190">
        <v>1</v>
      </c>
      <c r="I209" s="191"/>
      <c r="J209" s="192">
        <f>ROUND(I209*H209,2)</f>
        <v>0</v>
      </c>
      <c r="K209" s="193"/>
      <c r="L209" s="35"/>
      <c r="M209" s="211" t="s">
        <v>1</v>
      </c>
      <c r="N209" s="212" t="s">
        <v>41</v>
      </c>
      <c r="O209" s="213"/>
      <c r="P209" s="214">
        <f>O209*H209</f>
        <v>0</v>
      </c>
      <c r="Q209" s="214">
        <v>0</v>
      </c>
      <c r="R209" s="214">
        <f>Q209*H209</f>
        <v>0</v>
      </c>
      <c r="S209" s="214">
        <v>0</v>
      </c>
      <c r="T209" s="215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894</v>
      </c>
      <c r="AT209" s="198" t="s">
        <v>319</v>
      </c>
      <c r="AU209" s="198" t="s">
        <v>82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894</v>
      </c>
      <c r="BM209" s="198" t="s">
        <v>1001</v>
      </c>
    </row>
    <row r="210" s="2" customFormat="1" ht="6.96" customHeight="1">
      <c r="A210" s="34"/>
      <c r="B210" s="61"/>
      <c r="C210" s="62"/>
      <c r="D210" s="62"/>
      <c r="E210" s="62"/>
      <c r="F210" s="62"/>
      <c r="G210" s="62"/>
      <c r="H210" s="62"/>
      <c r="I210" s="62"/>
      <c r="J210" s="62"/>
      <c r="K210" s="62"/>
      <c r="L210" s="35"/>
      <c r="M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</row>
  </sheetData>
  <autoFilter ref="C137:K20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4:H124"/>
    <mergeCell ref="E128:H128"/>
    <mergeCell ref="E126:H126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909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910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1002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ROUND((SUM(BE132:BE164)),  2)</f>
        <v>0</v>
      </c>
      <c r="G37" s="138"/>
      <c r="H37" s="138"/>
      <c r="I37" s="139">
        <v>0.20000000000000001</v>
      </c>
      <c r="J37" s="137">
        <f>ROUND(((SUM(BE132:BE164))*I37),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ROUND((SUM(BF132:BF164)),  2)</f>
        <v>0</v>
      </c>
      <c r="G38" s="138"/>
      <c r="H38" s="138"/>
      <c r="I38" s="139">
        <v>0.20000000000000001</v>
      </c>
      <c r="J38" s="137">
        <f>ROUND(((SUM(BF132:BF164))*I38),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ROUND((SUM(BG132:BG164)),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ROUND((SUM(BH132:BH164)),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ROUND((SUM(BI132:BI164)),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909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910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SO-2.1_L - Lávka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J140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537</v>
      </c>
      <c r="E104" s="159"/>
      <c r="F104" s="159"/>
      <c r="G104" s="159"/>
      <c r="H104" s="159"/>
      <c r="I104" s="159"/>
      <c r="J104" s="160">
        <f>J145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538</v>
      </c>
      <c r="E105" s="159"/>
      <c r="F105" s="159"/>
      <c r="G105" s="159"/>
      <c r="H105" s="159"/>
      <c r="I105" s="159"/>
      <c r="J105" s="160">
        <f>J148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541</v>
      </c>
      <c r="E106" s="155"/>
      <c r="F106" s="155"/>
      <c r="G106" s="155"/>
      <c r="H106" s="155"/>
      <c r="I106" s="155"/>
      <c r="J106" s="156">
        <f>J150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543</v>
      </c>
      <c r="E107" s="159"/>
      <c r="F107" s="159"/>
      <c r="G107" s="159"/>
      <c r="H107" s="159"/>
      <c r="I107" s="159"/>
      <c r="J107" s="160">
        <f>J151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687</v>
      </c>
      <c r="E108" s="159"/>
      <c r="F108" s="159"/>
      <c r="G108" s="159"/>
      <c r="H108" s="159"/>
      <c r="I108" s="159"/>
      <c r="J108" s="160">
        <f>J159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909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910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SO-2.1_L - Lávka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P133+P150</f>
        <v>0</v>
      </c>
      <c r="Q132" s="91"/>
      <c r="R132" s="169">
        <f>R133+R150</f>
        <v>66.550301000000019</v>
      </c>
      <c r="S132" s="91"/>
      <c r="T132" s="170">
        <f>T133+T150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BK133+BK150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546</v>
      </c>
      <c r="F133" s="174" t="s">
        <v>547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P134+P140+P145+P148</f>
        <v>0</v>
      </c>
      <c r="Q133" s="178"/>
      <c r="R133" s="179">
        <f>R134+R140+R145+R148</f>
        <v>60.268000000000015</v>
      </c>
      <c r="S133" s="178"/>
      <c r="T133" s="180">
        <f>T134+T140+T145+T148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BK134+BK140+BK145+BK148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82</v>
      </c>
      <c r="F134" s="183" t="s">
        <v>548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SUM(P135:P139)</f>
        <v>0</v>
      </c>
      <c r="Q134" s="178"/>
      <c r="R134" s="179">
        <f>SUM(R135:R139)</f>
        <v>0</v>
      </c>
      <c r="S134" s="178"/>
      <c r="T134" s="180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SUM(BK135:BK139)</f>
        <v>0</v>
      </c>
    </row>
    <row r="135" s="2" customFormat="1" ht="24.15" customHeight="1">
      <c r="A135" s="34"/>
      <c r="B135" s="185"/>
      <c r="C135" s="186" t="s">
        <v>82</v>
      </c>
      <c r="D135" s="186" t="s">
        <v>319</v>
      </c>
      <c r="E135" s="187" t="s">
        <v>705</v>
      </c>
      <c r="F135" s="188" t="s">
        <v>706</v>
      </c>
      <c r="G135" s="189" t="s">
        <v>322</v>
      </c>
      <c r="H135" s="190">
        <v>7.6799999999999997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1003</v>
      </c>
    </row>
    <row r="136" s="2" customFormat="1" ht="24.15" customHeight="1">
      <c r="A136" s="34"/>
      <c r="B136" s="185"/>
      <c r="C136" s="186" t="s">
        <v>87</v>
      </c>
      <c r="D136" s="186" t="s">
        <v>319</v>
      </c>
      <c r="E136" s="187" t="s">
        <v>708</v>
      </c>
      <c r="F136" s="188" t="s">
        <v>709</v>
      </c>
      <c r="G136" s="189" t="s">
        <v>322</v>
      </c>
      <c r="H136" s="190">
        <v>7.6799999999999997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1004</v>
      </c>
    </row>
    <row r="137" s="2" customFormat="1" ht="37.8" customHeight="1">
      <c r="A137" s="34"/>
      <c r="B137" s="185"/>
      <c r="C137" s="186" t="s">
        <v>92</v>
      </c>
      <c r="D137" s="186" t="s">
        <v>319</v>
      </c>
      <c r="E137" s="187" t="s">
        <v>558</v>
      </c>
      <c r="F137" s="188" t="s">
        <v>559</v>
      </c>
      <c r="G137" s="189" t="s">
        <v>322</v>
      </c>
      <c r="H137" s="190">
        <v>7.6799999999999997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1005</v>
      </c>
    </row>
    <row r="138" s="2" customFormat="1" ht="16.5" customHeight="1">
      <c r="A138" s="34"/>
      <c r="B138" s="185"/>
      <c r="C138" s="186" t="s">
        <v>259</v>
      </c>
      <c r="D138" s="186" t="s">
        <v>319</v>
      </c>
      <c r="E138" s="187" t="s">
        <v>561</v>
      </c>
      <c r="F138" s="188" t="s">
        <v>562</v>
      </c>
      <c r="G138" s="189" t="s">
        <v>322</v>
      </c>
      <c r="H138" s="190">
        <v>7.6799999999999997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1006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1007</v>
      </c>
      <c r="F139" s="188" t="s">
        <v>1008</v>
      </c>
      <c r="G139" s="189" t="s">
        <v>322</v>
      </c>
      <c r="H139" s="190">
        <v>1.76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1009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87</v>
      </c>
      <c r="F140" s="183" t="s">
        <v>564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SUM(P141:P144)</f>
        <v>0</v>
      </c>
      <c r="Q140" s="178"/>
      <c r="R140" s="179">
        <f>SUM(R141:R144)</f>
        <v>59.184000000000012</v>
      </c>
      <c r="S140" s="178"/>
      <c r="T140" s="180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317</v>
      </c>
      <c r="BK140" s="182">
        <f>SUM(BK141:BK144)</f>
        <v>0</v>
      </c>
    </row>
    <row r="141" s="2" customFormat="1" ht="16.5" customHeight="1">
      <c r="A141" s="34"/>
      <c r="B141" s="185"/>
      <c r="C141" s="186" t="s">
        <v>265</v>
      </c>
      <c r="D141" s="186" t="s">
        <v>319</v>
      </c>
      <c r="E141" s="187" t="s">
        <v>1010</v>
      </c>
      <c r="F141" s="188" t="s">
        <v>1011</v>
      </c>
      <c r="G141" s="189" t="s">
        <v>322</v>
      </c>
      <c r="H141" s="190">
        <v>4.0800000000000001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8.9480000000000004</v>
      </c>
      <c r="R141" s="196">
        <f>Q141*H141</f>
        <v>36.507840000000002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1012</v>
      </c>
    </row>
    <row r="142" s="2" customFormat="1" ht="24.15" customHeight="1">
      <c r="A142" s="34"/>
      <c r="B142" s="185"/>
      <c r="C142" s="186" t="s">
        <v>268</v>
      </c>
      <c r="D142" s="186" t="s">
        <v>319</v>
      </c>
      <c r="E142" s="187" t="s">
        <v>1013</v>
      </c>
      <c r="F142" s="188" t="s">
        <v>1014</v>
      </c>
      <c r="G142" s="189" t="s">
        <v>375</v>
      </c>
      <c r="H142" s="190">
        <v>6.6399999999999997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0.0040000000000000001</v>
      </c>
      <c r="R142" s="196">
        <f>Q142*H142</f>
        <v>0.02656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1015</v>
      </c>
    </row>
    <row r="143" s="2" customFormat="1" ht="24.15" customHeight="1">
      <c r="A143" s="34"/>
      <c r="B143" s="185"/>
      <c r="C143" s="186" t="s">
        <v>271</v>
      </c>
      <c r="D143" s="186" t="s">
        <v>319</v>
      </c>
      <c r="E143" s="187" t="s">
        <v>1016</v>
      </c>
      <c r="F143" s="188" t="s">
        <v>1017</v>
      </c>
      <c r="G143" s="189" t="s">
        <v>375</v>
      </c>
      <c r="H143" s="190">
        <v>6.6399999999999997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1018</v>
      </c>
    </row>
    <row r="144" s="2" customFormat="1" ht="16.5" customHeight="1">
      <c r="A144" s="34"/>
      <c r="B144" s="185"/>
      <c r="C144" s="186" t="s">
        <v>274</v>
      </c>
      <c r="D144" s="186" t="s">
        <v>319</v>
      </c>
      <c r="E144" s="187" t="s">
        <v>1019</v>
      </c>
      <c r="F144" s="188" t="s">
        <v>1020</v>
      </c>
      <c r="G144" s="189" t="s">
        <v>322</v>
      </c>
      <c r="H144" s="190">
        <v>3.2000000000000002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7.0780000000000003</v>
      </c>
      <c r="R144" s="196">
        <f>Q144*H144</f>
        <v>22.649600000000003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1021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274</v>
      </c>
      <c r="F145" s="183" t="s">
        <v>585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SUM(P146:P147)</f>
        <v>0</v>
      </c>
      <c r="Q145" s="178"/>
      <c r="R145" s="179">
        <f>SUM(R146:R147)</f>
        <v>1.0840000000000001</v>
      </c>
      <c r="S145" s="178"/>
      <c r="T145" s="180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317</v>
      </c>
      <c r="BK145" s="182">
        <f>SUM(BK146:BK147)</f>
        <v>0</v>
      </c>
    </row>
    <row r="146" s="2" customFormat="1" ht="24.15" customHeight="1">
      <c r="A146" s="34"/>
      <c r="B146" s="185"/>
      <c r="C146" s="186" t="s">
        <v>277</v>
      </c>
      <c r="D146" s="186" t="s">
        <v>319</v>
      </c>
      <c r="E146" s="187" t="s">
        <v>1022</v>
      </c>
      <c r="F146" s="188" t="s">
        <v>1023</v>
      </c>
      <c r="G146" s="189" t="s">
        <v>648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0.52400000000000002</v>
      </c>
      <c r="R146" s="196">
        <f>Q146*H146</f>
        <v>1.048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1024</v>
      </c>
    </row>
    <row r="147" s="2" customFormat="1" ht="24.15" customHeight="1">
      <c r="A147" s="34"/>
      <c r="B147" s="185"/>
      <c r="C147" s="186" t="s">
        <v>280</v>
      </c>
      <c r="D147" s="186" t="s">
        <v>319</v>
      </c>
      <c r="E147" s="187" t="s">
        <v>1025</v>
      </c>
      <c r="F147" s="188" t="s">
        <v>1026</v>
      </c>
      <c r="G147" s="189" t="s">
        <v>648</v>
      </c>
      <c r="H147" s="190">
        <v>4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0.0089999999999999993</v>
      </c>
      <c r="R147" s="196">
        <f>Q147*H147</f>
        <v>0.035999999999999997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1027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589</v>
      </c>
      <c r="F148" s="183" t="s">
        <v>590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BK149</f>
        <v>0</v>
      </c>
    </row>
    <row r="149" s="2" customFormat="1" ht="16.5" customHeight="1">
      <c r="A149" s="34"/>
      <c r="B149" s="185"/>
      <c r="C149" s="186" t="s">
        <v>358</v>
      </c>
      <c r="D149" s="186" t="s">
        <v>319</v>
      </c>
      <c r="E149" s="187" t="s">
        <v>1028</v>
      </c>
      <c r="F149" s="188" t="s">
        <v>1029</v>
      </c>
      <c r="G149" s="189" t="s">
        <v>356</v>
      </c>
      <c r="H149" s="190">
        <v>16.562000000000001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1030</v>
      </c>
    </row>
    <row r="150" s="12" customFormat="1" ht="25.92" customHeight="1">
      <c r="A150" s="12"/>
      <c r="B150" s="172"/>
      <c r="C150" s="12"/>
      <c r="D150" s="173" t="s">
        <v>74</v>
      </c>
      <c r="E150" s="174" t="s">
        <v>601</v>
      </c>
      <c r="F150" s="174" t="s">
        <v>602</v>
      </c>
      <c r="G150" s="12"/>
      <c r="H150" s="12"/>
      <c r="I150" s="175"/>
      <c r="J150" s="176">
        <f>BK150</f>
        <v>0</v>
      </c>
      <c r="K150" s="12"/>
      <c r="L150" s="172"/>
      <c r="M150" s="177"/>
      <c r="N150" s="178"/>
      <c r="O150" s="178"/>
      <c r="P150" s="179">
        <f>P151+P159</f>
        <v>0</v>
      </c>
      <c r="Q150" s="178"/>
      <c r="R150" s="179">
        <f>R151+R159</f>
        <v>6.2823010000000004</v>
      </c>
      <c r="S150" s="178"/>
      <c r="T150" s="180">
        <f>T151+T159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87</v>
      </c>
      <c r="AT150" s="181" t="s">
        <v>74</v>
      </c>
      <c r="AU150" s="181" t="s">
        <v>75</v>
      </c>
      <c r="AY150" s="173" t="s">
        <v>317</v>
      </c>
      <c r="BK150" s="182">
        <f>BK151+BK159</f>
        <v>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617</v>
      </c>
      <c r="F151" s="183" t="s">
        <v>618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SUM(P152:P158)</f>
        <v>0</v>
      </c>
      <c r="Q151" s="178"/>
      <c r="R151" s="179">
        <f>SUM(R152:R158)</f>
        <v>1.2223310000000001</v>
      </c>
      <c r="S151" s="178"/>
      <c r="T151" s="180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82</v>
      </c>
      <c r="AY151" s="173" t="s">
        <v>317</v>
      </c>
      <c r="BK151" s="182">
        <f>SUM(BK152:BK158)</f>
        <v>0</v>
      </c>
    </row>
    <row r="152" s="2" customFormat="1" ht="16.5" customHeight="1">
      <c r="A152" s="34"/>
      <c r="B152" s="185"/>
      <c r="C152" s="186" t="s">
        <v>362</v>
      </c>
      <c r="D152" s="186" t="s">
        <v>319</v>
      </c>
      <c r="E152" s="187" t="s">
        <v>1031</v>
      </c>
      <c r="F152" s="188" t="s">
        <v>1032</v>
      </c>
      <c r="G152" s="189" t="s">
        <v>375</v>
      </c>
      <c r="H152" s="190">
        <v>17.100000000000001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0.025999999999999999</v>
      </c>
      <c r="R152" s="196">
        <f>Q152*H152</f>
        <v>0.4446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372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372</v>
      </c>
      <c r="BM152" s="198" t="s">
        <v>1033</v>
      </c>
    </row>
    <row r="153" s="2" customFormat="1" ht="33" customHeight="1">
      <c r="A153" s="34"/>
      <c r="B153" s="185"/>
      <c r="C153" s="186" t="s">
        <v>364</v>
      </c>
      <c r="D153" s="186" t="s">
        <v>319</v>
      </c>
      <c r="E153" s="187" t="s">
        <v>951</v>
      </c>
      <c r="F153" s="188" t="s">
        <v>952</v>
      </c>
      <c r="G153" s="189" t="s">
        <v>452</v>
      </c>
      <c r="H153" s="190">
        <v>7.6230000000000002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0.002</v>
      </c>
      <c r="R153" s="196">
        <f>Q153*H153</f>
        <v>0.015246000000000001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372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372</v>
      </c>
      <c r="BM153" s="198" t="s">
        <v>1034</v>
      </c>
    </row>
    <row r="154" s="2" customFormat="1" ht="24.15" customHeight="1">
      <c r="A154" s="34"/>
      <c r="B154" s="185"/>
      <c r="C154" s="186" t="s">
        <v>368</v>
      </c>
      <c r="D154" s="186" t="s">
        <v>319</v>
      </c>
      <c r="E154" s="187" t="s">
        <v>1035</v>
      </c>
      <c r="F154" s="188" t="s">
        <v>1036</v>
      </c>
      <c r="G154" s="189" t="s">
        <v>452</v>
      </c>
      <c r="H154" s="190">
        <v>55.149999999999999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0.012</v>
      </c>
      <c r="R154" s="196">
        <f>Q154*H154</f>
        <v>0.66179999999999994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1037</v>
      </c>
    </row>
    <row r="155" s="2" customFormat="1" ht="44.25" customHeight="1">
      <c r="A155" s="34"/>
      <c r="B155" s="185"/>
      <c r="C155" s="186" t="s">
        <v>372</v>
      </c>
      <c r="D155" s="186" t="s">
        <v>319</v>
      </c>
      <c r="E155" s="187" t="s">
        <v>1038</v>
      </c>
      <c r="F155" s="188" t="s">
        <v>1039</v>
      </c>
      <c r="G155" s="189" t="s">
        <v>322</v>
      </c>
      <c r="H155" s="190">
        <v>0.47599999999999998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0.012999999999999999</v>
      </c>
      <c r="R155" s="196">
        <f>Q155*H155</f>
        <v>0.0061879999999999991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372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1040</v>
      </c>
    </row>
    <row r="156" s="2" customFormat="1" ht="24.15" customHeight="1">
      <c r="A156" s="34"/>
      <c r="B156" s="185"/>
      <c r="C156" s="186" t="s">
        <v>377</v>
      </c>
      <c r="D156" s="186" t="s">
        <v>319</v>
      </c>
      <c r="E156" s="187" t="s">
        <v>641</v>
      </c>
      <c r="F156" s="188" t="s">
        <v>642</v>
      </c>
      <c r="G156" s="189" t="s">
        <v>356</v>
      </c>
      <c r="H156" s="190">
        <v>0.35999999999999999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372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1041</v>
      </c>
    </row>
    <row r="157" s="2" customFormat="1" ht="21.75" customHeight="1">
      <c r="A157" s="34"/>
      <c r="B157" s="185"/>
      <c r="C157" s="200" t="s">
        <v>383</v>
      </c>
      <c r="D157" s="200" t="s">
        <v>353</v>
      </c>
      <c r="E157" s="201" t="s">
        <v>1042</v>
      </c>
      <c r="F157" s="202" t="s">
        <v>1043</v>
      </c>
      <c r="G157" s="203" t="s">
        <v>624</v>
      </c>
      <c r="H157" s="204">
        <v>0.111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0.071999999999999995</v>
      </c>
      <c r="R157" s="196">
        <f>Q157*H157</f>
        <v>0.0079919999999999991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529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1044</v>
      </c>
    </row>
    <row r="158" s="2" customFormat="1" ht="21.75" customHeight="1">
      <c r="A158" s="34"/>
      <c r="B158" s="185"/>
      <c r="C158" s="200" t="s">
        <v>385</v>
      </c>
      <c r="D158" s="200" t="s">
        <v>353</v>
      </c>
      <c r="E158" s="201" t="s">
        <v>1045</v>
      </c>
      <c r="F158" s="202" t="s">
        <v>1046</v>
      </c>
      <c r="G158" s="203" t="s">
        <v>624</v>
      </c>
      <c r="H158" s="204">
        <v>0.36499999999999999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0.23699999999999999</v>
      </c>
      <c r="R158" s="196">
        <f>Q158*H158</f>
        <v>0.086504999999999999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1047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838</v>
      </c>
      <c r="F159" s="183" t="s">
        <v>839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SUM(P160:P164)</f>
        <v>0</v>
      </c>
      <c r="Q159" s="178"/>
      <c r="R159" s="179">
        <f>SUM(R160:R164)</f>
        <v>5.0599699999999999</v>
      </c>
      <c r="S159" s="178"/>
      <c r="T159" s="180">
        <f>SUM(T160:T164)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87</v>
      </c>
      <c r="AT159" s="181" t="s">
        <v>74</v>
      </c>
      <c r="AU159" s="181" t="s">
        <v>82</v>
      </c>
      <c r="AY159" s="173" t="s">
        <v>317</v>
      </c>
      <c r="BK159" s="182">
        <f>SUM(BK160:BK164)</f>
        <v>0</v>
      </c>
    </row>
    <row r="160" s="2" customFormat="1" ht="37.8" customHeight="1">
      <c r="A160" s="34"/>
      <c r="B160" s="185"/>
      <c r="C160" s="186" t="s">
        <v>7</v>
      </c>
      <c r="D160" s="186" t="s">
        <v>319</v>
      </c>
      <c r="E160" s="187" t="s">
        <v>841</v>
      </c>
      <c r="F160" s="188" t="s">
        <v>842</v>
      </c>
      <c r="G160" s="189" t="s">
        <v>452</v>
      </c>
      <c r="H160" s="190">
        <v>174.59999999999999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372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1048</v>
      </c>
    </row>
    <row r="161" s="2" customFormat="1" ht="37.8" customHeight="1">
      <c r="A161" s="34"/>
      <c r="B161" s="185"/>
      <c r="C161" s="186" t="s">
        <v>388</v>
      </c>
      <c r="D161" s="186" t="s">
        <v>319</v>
      </c>
      <c r="E161" s="187" t="s">
        <v>845</v>
      </c>
      <c r="F161" s="188" t="s">
        <v>1049</v>
      </c>
      <c r="G161" s="189" t="s">
        <v>322</v>
      </c>
      <c r="H161" s="190">
        <v>3.5899999999999999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1050</v>
      </c>
    </row>
    <row r="162" s="2" customFormat="1" ht="21.75" customHeight="1">
      <c r="A162" s="34"/>
      <c r="B162" s="185"/>
      <c r="C162" s="186" t="s">
        <v>392</v>
      </c>
      <c r="D162" s="186" t="s">
        <v>319</v>
      </c>
      <c r="E162" s="187" t="s">
        <v>849</v>
      </c>
      <c r="F162" s="188" t="s">
        <v>850</v>
      </c>
      <c r="G162" s="189" t="s">
        <v>356</v>
      </c>
      <c r="H162" s="190">
        <v>2.3330000000000002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372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1051</v>
      </c>
    </row>
    <row r="163" s="2" customFormat="1" ht="21.75" customHeight="1">
      <c r="A163" s="34"/>
      <c r="B163" s="185"/>
      <c r="C163" s="200" t="s">
        <v>396</v>
      </c>
      <c r="D163" s="200" t="s">
        <v>353</v>
      </c>
      <c r="E163" s="201" t="s">
        <v>1052</v>
      </c>
      <c r="F163" s="202" t="s">
        <v>1053</v>
      </c>
      <c r="G163" s="203" t="s">
        <v>624</v>
      </c>
      <c r="H163" s="204">
        <v>0.97599999999999998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0.63400000000000001</v>
      </c>
      <c r="R163" s="196">
        <f>Q163*H163</f>
        <v>0.618784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529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1054</v>
      </c>
    </row>
    <row r="164" s="2" customFormat="1" ht="21.75" customHeight="1">
      <c r="A164" s="34"/>
      <c r="B164" s="185"/>
      <c r="C164" s="200" t="s">
        <v>398</v>
      </c>
      <c r="D164" s="200" t="s">
        <v>353</v>
      </c>
      <c r="E164" s="201" t="s">
        <v>1055</v>
      </c>
      <c r="F164" s="202" t="s">
        <v>1043</v>
      </c>
      <c r="G164" s="203" t="s">
        <v>624</v>
      </c>
      <c r="H164" s="204">
        <v>2.6139999999999999</v>
      </c>
      <c r="I164" s="205"/>
      <c r="J164" s="206">
        <f>ROUND(I164*H164,2)</f>
        <v>0</v>
      </c>
      <c r="K164" s="207"/>
      <c r="L164" s="208"/>
      <c r="M164" s="221" t="s">
        <v>1</v>
      </c>
      <c r="N164" s="222" t="s">
        <v>41</v>
      </c>
      <c r="O164" s="213"/>
      <c r="P164" s="214">
        <f>O164*H164</f>
        <v>0</v>
      </c>
      <c r="Q164" s="214">
        <v>1.6990000000000001</v>
      </c>
      <c r="R164" s="214">
        <f>Q164*H164</f>
        <v>4.4411860000000001</v>
      </c>
      <c r="S164" s="214">
        <v>0</v>
      </c>
      <c r="T164" s="21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1056</v>
      </c>
    </row>
    <row r="165" s="2" customFormat="1" ht="6.96" customHeight="1">
      <c r="A165" s="34"/>
      <c r="B165" s="61"/>
      <c r="C165" s="62"/>
      <c r="D165" s="62"/>
      <c r="E165" s="62"/>
      <c r="F165" s="62"/>
      <c r="G165" s="62"/>
      <c r="H165" s="62"/>
      <c r="I165" s="62"/>
      <c r="J165" s="62"/>
      <c r="K165" s="62"/>
      <c r="L165" s="35"/>
      <c r="M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</sheetData>
  <autoFilter ref="C131:K16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Polin</dc:creator>
  <cp:lastModifiedBy>Tomáš Polin</cp:lastModifiedBy>
  <dcterms:created xsi:type="dcterms:W3CDTF">2025-03-10T14:39:23Z</dcterms:created>
  <dcterms:modified xsi:type="dcterms:W3CDTF">2025-03-10T14:40:03Z</dcterms:modified>
</cp:coreProperties>
</file>