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https://hyperioncloud-my.sharepoint.com/personal/radoslaw_just_howdengroup_com/Documents/Pulpit/PGM Polkowice PZRETARG 2025 MIENIE/Umowy na 3 części/UMOWY AKTUALNE WZORY/"/>
    </mc:Choice>
  </mc:AlternateContent>
  <xr:revisionPtr revIDLastSave="0" documentId="14_{6C3182C2-DEB8-4A33-ABEF-39B5C2A46C12}" xr6:coauthVersionLast="47" xr6:coauthVersionMax="47" xr10:uidLastSave="{00000000-0000-0000-0000-000000000000}"/>
  <bookViews>
    <workbookView xWindow="-110" yWindow="-110" windowWidth="19420" windowHeight="10300" firstSheet="3" activeTab="5" xr2:uid="{00000000-000D-0000-FFFF-FFFF00000000}"/>
  </bookViews>
  <sheets>
    <sheet name="Sumy Ubezpieczenia" sheetId="4" r:id="rId1"/>
    <sheet name="Budynki i budowle" sheetId="1" r:id="rId2"/>
    <sheet name="Maszyny urządzenia wyposażenie" sheetId="2" r:id="rId3"/>
    <sheet name="Elektronika_EEI" sheetId="5" r:id="rId4"/>
    <sheet name="CPM" sheetId="6" r:id="rId5"/>
    <sheet name="Dane techniczne budynków" sheetId="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2" i="1" l="1"/>
  <c r="E24" i="5"/>
  <c r="E20" i="5"/>
  <c r="E8" i="5"/>
  <c r="D90" i="2"/>
  <c r="E11" i="6"/>
  <c r="G24" i="5" l="1"/>
  <c r="I24" i="5" s="1"/>
  <c r="J24" i="5"/>
  <c r="H22" i="5"/>
  <c r="J22" i="5" s="1"/>
  <c r="F20" i="5"/>
  <c r="F16" i="5"/>
  <c r="H16" i="5" s="1"/>
  <c r="J16" i="5" s="1"/>
  <c r="F15" i="5"/>
  <c r="H15" i="5" s="1"/>
  <c r="J15" i="5" s="1"/>
  <c r="F14" i="5"/>
  <c r="H14" i="5" s="1"/>
  <c r="J14" i="5" s="1"/>
  <c r="F13" i="5"/>
  <c r="H13" i="5" s="1"/>
  <c r="J13" i="5" s="1"/>
  <c r="F12" i="5"/>
  <c r="H12" i="5" s="1"/>
  <c r="J12" i="5" s="1"/>
  <c r="F11" i="5"/>
  <c r="H11" i="5" s="1"/>
  <c r="J11" i="5" s="1"/>
  <c r="F8" i="5"/>
  <c r="F6" i="5"/>
  <c r="H6" i="5" s="1"/>
  <c r="J6" i="5" s="1"/>
  <c r="F5" i="5"/>
  <c r="H5" i="5" s="1"/>
  <c r="J5" i="5" s="1"/>
  <c r="G12" i="5" l="1"/>
  <c r="I12" i="5" s="1"/>
  <c r="G16" i="5"/>
  <c r="I16" i="5" s="1"/>
  <c r="G17" i="5"/>
  <c r="I17" i="5" s="1"/>
  <c r="G22" i="5"/>
  <c r="I22" i="5" s="1"/>
  <c r="G5" i="5"/>
  <c r="I5" i="5" s="1"/>
  <c r="G13" i="5"/>
  <c r="I13" i="5" s="1"/>
  <c r="G18" i="5"/>
  <c r="I18" i="5" s="1"/>
  <c r="G6" i="5"/>
  <c r="I6" i="5" s="1"/>
  <c r="G14" i="5"/>
  <c r="I14" i="5" s="1"/>
  <c r="G11" i="5"/>
  <c r="I11" i="5" s="1"/>
  <c r="G15" i="5"/>
  <c r="I15" i="5" s="1"/>
  <c r="H8" i="5"/>
  <c r="J8" i="5" s="1"/>
  <c r="H20" i="5"/>
  <c r="J20" i="5" s="1"/>
  <c r="I23" i="5"/>
  <c r="E15" i="4"/>
  <c r="G23" i="5" l="1"/>
  <c r="J23" i="5"/>
  <c r="H23" i="5"/>
  <c r="E92" i="2"/>
  <c r="F92" i="2" s="1"/>
  <c r="G92" i="2" s="1"/>
  <c r="E78" i="2"/>
  <c r="F78" i="2" s="1"/>
  <c r="G78" i="2" s="1"/>
  <c r="E77" i="2"/>
  <c r="F77" i="2" s="1"/>
  <c r="G77" i="2" s="1"/>
  <c r="E73" i="2"/>
  <c r="F73" i="2" s="1"/>
  <c r="G73" i="2" s="1"/>
  <c r="E72" i="2"/>
  <c r="F72" i="2" s="1"/>
  <c r="G72" i="2" s="1"/>
  <c r="E71" i="2"/>
  <c r="F71" i="2" s="1"/>
  <c r="G71" i="2" s="1"/>
  <c r="E70" i="2"/>
  <c r="F70" i="2" s="1"/>
  <c r="G70" i="2" s="1"/>
  <c r="E69" i="2"/>
  <c r="F69" i="2" s="1"/>
  <c r="G69" i="2" s="1"/>
  <c r="E68" i="2"/>
  <c r="F68" i="2" s="1"/>
  <c r="G68" i="2" s="1"/>
  <c r="E66" i="2"/>
  <c r="F66" i="2" s="1"/>
  <c r="G66" i="2" s="1"/>
  <c r="E65" i="2"/>
  <c r="F65" i="2" s="1"/>
  <c r="G65" i="2" s="1"/>
  <c r="E64" i="2"/>
  <c r="F64" i="2" s="1"/>
  <c r="G64" i="2" s="1"/>
  <c r="E63" i="2"/>
  <c r="F63" i="2" s="1"/>
  <c r="G63" i="2" s="1"/>
  <c r="E62" i="2"/>
  <c r="F62" i="2" s="1"/>
  <c r="G62" i="2" s="1"/>
  <c r="E59" i="2"/>
  <c r="F59" i="2" s="1"/>
  <c r="G59" i="2" s="1"/>
  <c r="E57" i="2"/>
  <c r="F57" i="2" s="1"/>
  <c r="G57" i="2" s="1"/>
  <c r="E56" i="2"/>
  <c r="F56" i="2" s="1"/>
  <c r="G56" i="2" s="1"/>
  <c r="E55" i="2"/>
  <c r="F55" i="2" s="1"/>
  <c r="G55" i="2" s="1"/>
  <c r="E54" i="2"/>
  <c r="F54" i="2" s="1"/>
  <c r="G54" i="2" s="1"/>
  <c r="E53" i="2"/>
  <c r="F53" i="2" s="1"/>
  <c r="G53" i="2" s="1"/>
  <c r="E52" i="2"/>
  <c r="F52" i="2" s="1"/>
  <c r="G52" i="2" s="1"/>
  <c r="E51" i="2"/>
  <c r="F51" i="2" s="1"/>
  <c r="G51" i="2" s="1"/>
  <c r="E50" i="2"/>
  <c r="F50" i="2" s="1"/>
  <c r="G50" i="2" s="1"/>
  <c r="E49" i="2"/>
  <c r="F49" i="2" s="1"/>
  <c r="G49" i="2" s="1"/>
  <c r="E48" i="2"/>
  <c r="F48" i="2" s="1"/>
  <c r="G48" i="2" s="1"/>
  <c r="E47" i="2"/>
  <c r="F47" i="2" s="1"/>
  <c r="G47" i="2" s="1"/>
  <c r="E46" i="2"/>
  <c r="F46" i="2" s="1"/>
  <c r="G46" i="2" s="1"/>
  <c r="E45" i="2"/>
  <c r="F45" i="2" s="1"/>
  <c r="G45" i="2" s="1"/>
  <c r="E44" i="2"/>
  <c r="F44" i="2" s="1"/>
  <c r="G44" i="2" s="1"/>
  <c r="E43" i="2"/>
  <c r="F43" i="2" s="1"/>
  <c r="G43" i="2" s="1"/>
  <c r="E42" i="2"/>
  <c r="F42" i="2" s="1"/>
  <c r="G42" i="2" s="1"/>
  <c r="E41" i="2"/>
  <c r="F41" i="2" s="1"/>
  <c r="G41" i="2" s="1"/>
  <c r="E40" i="2"/>
  <c r="F40" i="2" s="1"/>
  <c r="G40" i="2" s="1"/>
  <c r="E39" i="2"/>
  <c r="F39" i="2" s="1"/>
  <c r="G39" i="2" s="1"/>
  <c r="E38" i="2"/>
  <c r="F38" i="2" s="1"/>
  <c r="G38" i="2" s="1"/>
  <c r="E37" i="2"/>
  <c r="F37" i="2" s="1"/>
  <c r="G37" i="2" s="1"/>
  <c r="E36" i="2"/>
  <c r="F36" i="2" s="1"/>
  <c r="G36" i="2" s="1"/>
  <c r="E33" i="2"/>
  <c r="F33" i="2" s="1"/>
  <c r="G33" i="2" s="1"/>
  <c r="E32" i="2"/>
  <c r="F32" i="2" s="1"/>
  <c r="G32" i="2" s="1"/>
  <c r="E31" i="2"/>
  <c r="F31" i="2" s="1"/>
  <c r="G31" i="2" s="1"/>
  <c r="E15" i="2"/>
  <c r="F15" i="2" s="1"/>
  <c r="G15" i="2" s="1"/>
  <c r="E14" i="2"/>
  <c r="F14" i="2" s="1"/>
  <c r="G14" i="2" s="1"/>
  <c r="E13" i="2"/>
  <c r="F13" i="2" s="1"/>
  <c r="G13" i="2" s="1"/>
  <c r="E12" i="2"/>
  <c r="F12" i="2" s="1"/>
  <c r="G12" i="2" s="1"/>
  <c r="E11" i="2"/>
  <c r="F11" i="2" s="1"/>
  <c r="G11" i="2" s="1"/>
  <c r="E10" i="2"/>
  <c r="F10" i="2" s="1"/>
  <c r="G10" i="2" s="1"/>
  <c r="E9" i="2"/>
  <c r="F9" i="2" s="1"/>
  <c r="G9" i="2" s="1"/>
  <c r="E8" i="2"/>
  <c r="F8" i="2" s="1"/>
  <c r="G8" i="2" s="1"/>
  <c r="E7" i="2"/>
  <c r="F7" i="2" s="1"/>
  <c r="G7" i="2" s="1"/>
  <c r="E6" i="2"/>
  <c r="F6" i="2" s="1"/>
  <c r="G6" i="2" s="1"/>
  <c r="E5" i="2"/>
  <c r="F5" i="2" s="1"/>
  <c r="G5" i="2" s="1"/>
  <c r="E4" i="2"/>
  <c r="F4" i="2" s="1"/>
  <c r="G4" i="2" s="1"/>
  <c r="E3" i="2"/>
  <c r="F3" i="2" s="1"/>
  <c r="G3" i="2" s="1"/>
  <c r="G88" i="2" l="1"/>
  <c r="E88" i="2"/>
  <c r="F88" i="2"/>
  <c r="D41" i="1"/>
  <c r="E41" i="1" s="1"/>
  <c r="F41" i="1" s="1"/>
  <c r="G41" i="1" s="1"/>
  <c r="E40" i="1"/>
  <c r="F40" i="1" s="1"/>
  <c r="G40" i="1" s="1"/>
  <c r="E39" i="1"/>
  <c r="F39" i="1" s="1"/>
  <c r="G39" i="1" s="1"/>
  <c r="E38" i="1"/>
  <c r="F38" i="1" s="1"/>
  <c r="G38" i="1" s="1"/>
  <c r="E35" i="1"/>
  <c r="F35" i="1" s="1"/>
  <c r="G35" i="1" s="1"/>
  <c r="D34" i="1"/>
  <c r="E34" i="1" s="1"/>
  <c r="F34" i="1" s="1"/>
  <c r="G34" i="1" s="1"/>
  <c r="E33" i="1"/>
  <c r="F33" i="1" s="1"/>
  <c r="G33" i="1" s="1"/>
  <c r="D30" i="1"/>
  <c r="D31" i="1" s="1"/>
  <c r="E31" i="1" s="1"/>
  <c r="F31" i="1" s="1"/>
  <c r="G31" i="1" s="1"/>
  <c r="D27" i="1"/>
  <c r="E27" i="1" s="1"/>
  <c r="F27" i="1" s="1"/>
  <c r="G27" i="1" s="1"/>
  <c r="E26" i="1"/>
  <c r="F26" i="1" s="1"/>
  <c r="G26" i="1" s="1"/>
  <c r="D23" i="1"/>
  <c r="D24" i="1" s="1"/>
  <c r="E24" i="1" s="1"/>
  <c r="F24" i="1" s="1"/>
  <c r="G24" i="1" s="1"/>
  <c r="D21" i="1"/>
  <c r="E21" i="1" s="1"/>
  <c r="F21" i="1" s="1"/>
  <c r="G21" i="1" s="1"/>
  <c r="E20" i="1"/>
  <c r="F20" i="1" s="1"/>
  <c r="G20" i="1" s="1"/>
  <c r="E19" i="1"/>
  <c r="F19" i="1" s="1"/>
  <c r="G19" i="1" s="1"/>
  <c r="E18" i="1"/>
  <c r="F18" i="1" s="1"/>
  <c r="G18" i="1" s="1"/>
  <c r="E17" i="1"/>
  <c r="F17" i="1" s="1"/>
  <c r="G17" i="1" s="1"/>
  <c r="E16" i="1"/>
  <c r="F16" i="1" s="1"/>
  <c r="G16" i="1" s="1"/>
  <c r="D14" i="1"/>
  <c r="E13" i="1"/>
  <c r="F13" i="1" s="1"/>
  <c r="G13" i="1" s="1"/>
  <c r="E12" i="1"/>
  <c r="F12" i="1" s="1"/>
  <c r="G12" i="1" s="1"/>
  <c r="E11" i="1"/>
  <c r="F11" i="1" s="1"/>
  <c r="G11" i="1" s="1"/>
  <c r="E10" i="1"/>
  <c r="F10" i="1" s="1"/>
  <c r="G10" i="1" s="1"/>
  <c r="E9" i="1"/>
  <c r="F9" i="1" s="1"/>
  <c r="G9" i="1" s="1"/>
  <c r="E8" i="1"/>
  <c r="F8" i="1" s="1"/>
  <c r="G8" i="1" s="1"/>
  <c r="E7" i="1"/>
  <c r="F7" i="1" s="1"/>
  <c r="G7" i="1" s="1"/>
  <c r="E6" i="1"/>
  <c r="F6" i="1" s="1"/>
  <c r="G6" i="1" s="1"/>
  <c r="E5" i="1"/>
  <c r="F5" i="1" s="1"/>
  <c r="G5" i="1" s="1"/>
  <c r="E30" i="1" l="1"/>
  <c r="F30" i="1" s="1"/>
  <c r="G30" i="1" s="1"/>
  <c r="E23" i="1"/>
  <c r="F23" i="1" s="1"/>
  <c r="G23" i="1" s="1"/>
  <c r="D28" i="1"/>
  <c r="E28" i="1" s="1"/>
  <c r="F28" i="1" s="1"/>
  <c r="G28" i="1" s="1"/>
  <c r="E14" i="1"/>
  <c r="F14" i="1" s="1"/>
  <c r="G14" i="1" s="1"/>
  <c r="E42" i="1" l="1"/>
  <c r="F42" i="1" l="1"/>
  <c r="G42" i="1" l="1"/>
</calcChain>
</file>

<file path=xl/sharedStrings.xml><?xml version="1.0" encoding="utf-8"?>
<sst xmlns="http://schemas.openxmlformats.org/spreadsheetml/2006/main" count="588" uniqueCount="413">
  <si>
    <t>Numer ewidencyjny</t>
  </si>
  <si>
    <t>Przedmiot ubezpieczenia</t>
  </si>
  <si>
    <t>Wartość do ubezpieczenia</t>
  </si>
  <si>
    <t>Udział procentowy</t>
  </si>
  <si>
    <t>Roczna kwota składki ubezpiecz.</t>
  </si>
  <si>
    <t>Kwota składki miesięczna</t>
  </si>
  <si>
    <t>Koszty</t>
  </si>
  <si>
    <t>BUDYNKI i BUDOWLE</t>
  </si>
  <si>
    <t>Baza PGM ul.Dąbrowskieo 2, 59-100 Polkowice</t>
  </si>
  <si>
    <t>S-102-000-0863</t>
  </si>
  <si>
    <t>BUDYNEK NR 2 SEG."B"</t>
  </si>
  <si>
    <t>546-15-46901</t>
  </si>
  <si>
    <t>S-102-000-0868</t>
  </si>
  <si>
    <t>BUDYNEK NR 2 SEG."C"</t>
  </si>
  <si>
    <t>546-16</t>
  </si>
  <si>
    <t>S-102-000-2804</t>
  </si>
  <si>
    <t>Budynek Nr.3</t>
  </si>
  <si>
    <t>546-14</t>
  </si>
  <si>
    <t>S-102-000-2806</t>
  </si>
  <si>
    <t xml:space="preserve">Budynek Nr.2 segm.A </t>
  </si>
  <si>
    <t>546-13</t>
  </si>
  <si>
    <t>S-105-000-2805</t>
  </si>
  <si>
    <t>Budynek Nr 4 (modern. w 2018r.)</t>
  </si>
  <si>
    <t>546-17</t>
  </si>
  <si>
    <t>S-105-000-2807</t>
  </si>
  <si>
    <t>Budynek adm.-biurowy Nr1</t>
  </si>
  <si>
    <t>546-12</t>
  </si>
  <si>
    <t>S-115-000-0900</t>
  </si>
  <si>
    <t>BUDYNEK MAG.-GAR.NR 9</t>
  </si>
  <si>
    <t>546-18</t>
  </si>
  <si>
    <t>S-104-000-0865</t>
  </si>
  <si>
    <t xml:space="preserve">Wiata magazynowo-składowa </t>
  </si>
  <si>
    <t>546-19</t>
  </si>
  <si>
    <t>S-104-000-4682</t>
  </si>
  <si>
    <t xml:space="preserve">WIATA NA PIASEK I SÓL </t>
  </si>
  <si>
    <t>546-20</t>
  </si>
  <si>
    <t>Oczyszczalnia ścieków Polkowice ul.Strefowa 11</t>
  </si>
  <si>
    <t>1-0-1-00-0001/S</t>
  </si>
  <si>
    <t>Budynek operacyjny (montaż pomp ciepła w 2023r)</t>
  </si>
  <si>
    <t xml:space="preserve">546-03 </t>
  </si>
  <si>
    <t>1-0-1-00-0002/S</t>
  </si>
  <si>
    <t>Budynek krat</t>
  </si>
  <si>
    <t>546-02</t>
  </si>
  <si>
    <t>1-0-1-00-0003/S</t>
  </si>
  <si>
    <t>Budynek garażowy</t>
  </si>
  <si>
    <t>546-05</t>
  </si>
  <si>
    <t>1-0-1-00-0004/S</t>
  </si>
  <si>
    <t xml:space="preserve">Budynek warsztatowy </t>
  </si>
  <si>
    <t>546-06</t>
  </si>
  <si>
    <t>1-0-5-00-0103/S</t>
  </si>
  <si>
    <t>Budynek socjalno-biurowy (montaż pomp ciepła w 2023r)</t>
  </si>
  <si>
    <t xml:space="preserve">546-04 </t>
  </si>
  <si>
    <t>Oczyszczalnia ścieków Sucha Górna ul.Sportowa</t>
  </si>
  <si>
    <t>1-0-9-00-1080/0</t>
  </si>
  <si>
    <t>Budynek obsługi technologicznej (w 2022r. montaż pompy ciepła)</t>
  </si>
  <si>
    <t>546-07</t>
  </si>
  <si>
    <t>Oczyszczalnia ścieków Komorniki (Komorniki dz.196/23)</t>
  </si>
  <si>
    <t>1-0-9-00-1098/0</t>
  </si>
  <si>
    <t>Budynek magazynowo-garażowy</t>
  </si>
  <si>
    <t>546-21</t>
  </si>
  <si>
    <t>1-0-9-00-1099/0</t>
  </si>
  <si>
    <t>546-09</t>
  </si>
  <si>
    <t>Oczyszczalnia ścieków Moskorzyn (Moskorzyn dz.107/4)</t>
  </si>
  <si>
    <t>1-0-9-00-1116/0</t>
  </si>
  <si>
    <t>Budynek socjalno-technologiczny Moskorzyn (w 2022r. Montaż pompy ciepła)</t>
  </si>
  <si>
    <t>546-08</t>
  </si>
  <si>
    <t>Stacja Uzdatniania Wody Sucha Górna ul.Lipowa 19</t>
  </si>
  <si>
    <t>S-101-000-3845</t>
  </si>
  <si>
    <t>Budynek SUW w Suchej Górnej  (w 2022r. montaż pompy ciepła)</t>
  </si>
  <si>
    <t>546-01</t>
  </si>
  <si>
    <t>s-101-000-4022</t>
  </si>
  <si>
    <t>Pompownia ul.Baczyńskiego Polkowice</t>
  </si>
  <si>
    <t>546-24</t>
  </si>
  <si>
    <t xml:space="preserve">BUDOWLE DZIERŻAWIONE </t>
  </si>
  <si>
    <t>s-211-000-0359</t>
  </si>
  <si>
    <t>Podczyszczalnia wód deszczowych z terenu Polkowic ul.Babisza 59-100 Polkowice</t>
  </si>
  <si>
    <t>s-220-000-0320</t>
  </si>
  <si>
    <t>Plac manewrowy podczyszczalni w Polkowicach ul.Babisza 59-100 Polkowice</t>
  </si>
  <si>
    <t>s-291-000-0064</t>
  </si>
  <si>
    <t>Ogrodzenie podczyszczalni w Polkowicach ul.Babisza 59-100 Polkowice</t>
  </si>
  <si>
    <t>513-13</t>
  </si>
  <si>
    <t>Razem budynki i budowle</t>
  </si>
  <si>
    <t>548-02</t>
  </si>
  <si>
    <t>s-664-000-4342</t>
  </si>
  <si>
    <t>kamera termowizyjna do inspekcji sieci (DEP/2010)</t>
  </si>
  <si>
    <t>548-10</t>
  </si>
  <si>
    <t>s-664-000-5000</t>
  </si>
  <si>
    <t>lokalizator infrastruktury podziemnej RD8100 (DEP/2016)</t>
  </si>
  <si>
    <t>s-664-000-5010</t>
  </si>
  <si>
    <t>lokalizator kolelator ENIGMA (DEP/2016)</t>
  </si>
  <si>
    <t>s-801-000-4936</t>
  </si>
  <si>
    <t>autoklav laboratoryjny do dezynfekcji (ZWiK/2014)</t>
  </si>
  <si>
    <t xml:space="preserve">501-02 </t>
  </si>
  <si>
    <t>s-492-000-3856</t>
  </si>
  <si>
    <t>aparatura kontrolno pomiarowa Stacji Uzdatniania Wody Sucha Górna ul.Lipowa 19 (ZWiK/2006)</t>
  </si>
  <si>
    <t>501-02</t>
  </si>
  <si>
    <t>6-1-3-00-0003/s</t>
  </si>
  <si>
    <t>stacja dwutransformatorowa Oczyszczalnia ścieków Polkowice, ul. Strefowa 11 (ZWiK/2004)</t>
  </si>
  <si>
    <t>519-04</t>
  </si>
  <si>
    <t>s-669-000-5111</t>
  </si>
  <si>
    <t>agregat czyszczący instalacje ciepłownicze (DEP/2017)</t>
  </si>
  <si>
    <t xml:space="preserve">530-11  </t>
  </si>
  <si>
    <t>s-664-000-5080</t>
  </si>
  <si>
    <t>odbiornik GPS GIS (DEP/ZWIK/2017)</t>
  </si>
  <si>
    <t xml:space="preserve">548-02  </t>
  </si>
  <si>
    <t>s-801-000-5185</t>
  </si>
  <si>
    <t>Spektofotometr PROVE 300 (SUW/ZWiK/2018)</t>
  </si>
  <si>
    <t xml:space="preserve">548-01  </t>
  </si>
  <si>
    <t>s-801-000-5275</t>
  </si>
  <si>
    <t>przenośne automatyczne urządzenie próbkujęce BUHLER (ZWiK/laboratorium 2019)</t>
  </si>
  <si>
    <t xml:space="preserve">527-01 </t>
  </si>
  <si>
    <t>s-664-000-5276</t>
  </si>
  <si>
    <t>kamera inspekcyjna 9030 na wózku samojezdnym (ZWiK/2019)</t>
  </si>
  <si>
    <t xml:space="preserve">548-02 </t>
  </si>
  <si>
    <t xml:space="preserve">s-801-000-5399 </t>
  </si>
  <si>
    <t>laboratoryjna szafa termostatyczna (ZWiK/laboratorium 2020)</t>
  </si>
  <si>
    <t>s-801-000-5496</t>
  </si>
  <si>
    <t>Dejonizator DL3-400 urządzenie laboratoryjne (ZWiK) zakup w 2022r.</t>
  </si>
  <si>
    <t>s-664-000-5492</t>
  </si>
  <si>
    <t>Analizator jakości zasilania pracy sieci elektrycznych (DEP) zakup w 2022r.</t>
  </si>
  <si>
    <t>s-620-000-5535</t>
  </si>
  <si>
    <t>Monitoring TV terenu Stacji Uzdatniania Wody w miejscowości Sucha Górna (ZWiK SUW) wykonano 2022r.</t>
  </si>
  <si>
    <t>s-592-000-5476</t>
  </si>
  <si>
    <t>posypywarka MOTYL numer seryjny 19275 (DUK) zakup 2021</t>
  </si>
  <si>
    <t xml:space="preserve">  zakup w 2021 r.</t>
  </si>
  <si>
    <t>s-592-000-5477</t>
  </si>
  <si>
    <t>posypywarka MOTYL numer seryjny 19276 (DUK) zakup 2021</t>
  </si>
  <si>
    <t>s-592-000-5474</t>
  </si>
  <si>
    <t>kosiarka z koszem Peruzzo KOALA (DUK) zakup 2021</t>
  </si>
  <si>
    <t>s-592-000-5470</t>
  </si>
  <si>
    <t>kosiarka samojezdna (traktorek ogrodowy) ALKO z osprzętem (DUK) zakup 2021</t>
  </si>
  <si>
    <t>s-592-000-5430</t>
  </si>
  <si>
    <t>kosiarka samojezdna JOHN DEERE do koszenia trawy (DUK) zakup 2021</t>
  </si>
  <si>
    <t>s-582-000-5494</t>
  </si>
  <si>
    <t>zamiatarka T811/1 POM Augustów do czyszczenia chodników mocowana do ciagników (DUK) zakup w 2022r.</t>
  </si>
  <si>
    <t>s-582-000-5527</t>
  </si>
  <si>
    <t>Szczotka mechaniczna do zamiatania dróg i chodników (DUK - doposażenie stanowisk pracy) zakup w 2022r.</t>
  </si>
  <si>
    <t>s-592-000-5512</t>
  </si>
  <si>
    <t>Kosiarka STHIL spalinowa RT612.1ZL (DUK - doposażenie stanowisk pracy) zakup w 2022r.</t>
  </si>
  <si>
    <t>s-592-000-5523</t>
  </si>
  <si>
    <t>Kosiarka samojezdna John DEERE X350R (DUK - doposażenie stanowisk pracy) zakup w 2022r.</t>
  </si>
  <si>
    <t>s-592-000-5524</t>
  </si>
  <si>
    <t xml:space="preserve">Kosiarka KUBOTA GZD15HD (DUK - doposażenie stanowisk pracy) zakup w 2022r. </t>
  </si>
  <si>
    <t>s-669-000-5532</t>
  </si>
  <si>
    <t>Myjka ciśnieniowa 23040 (DUK - doposażenie stanowisk pracy) zakup w 2022r.</t>
  </si>
  <si>
    <t>s-592-000-5370</t>
  </si>
  <si>
    <t>Traktorek HusQvarna - kosiarka do trwawy (DUK) 2020r.</t>
  </si>
  <si>
    <t>Oczyszczalnia ścieków Pieszkowice (Pieszkowice dz.19/4)</t>
  </si>
  <si>
    <t>523-04</t>
  </si>
  <si>
    <t>Reaktor biologiczny Oczyszczalnia Polkowice ul. Strefowa 59-100 Polkowice</t>
  </si>
  <si>
    <t>Zbiornik wody uzdatnionej przy SUW S.Górna ul. Lipowa 19 Sucha Górna</t>
  </si>
  <si>
    <t>501-03</t>
  </si>
  <si>
    <t>Komora pomiarowa żelbetowa wraz z urządzeniami (DEP) ul.Legnicka, 59-100 Polkowice</t>
  </si>
  <si>
    <t>Maszyny, urządzenia ,wyposażenie inst.elektr.Oczysz.Ścieków Polkowice ul. Strefowa 11, 59-100 Polkowice</t>
  </si>
  <si>
    <t>548-04</t>
  </si>
  <si>
    <t>Zakładowa sieć rozdzielcza Oczyszcz.Polkowice ul. Strefowa 11</t>
  </si>
  <si>
    <t>Agregat prądotwórczy w stacji uzdatniania wody w Suchej Górnej ul.Lipowa 19</t>
  </si>
  <si>
    <t>501-08</t>
  </si>
  <si>
    <t>Maszyny, urządzenia , wyposażenie przepompownia Biedrzychów</t>
  </si>
  <si>
    <t>Maszyny, urządzenia , wyposażenie przepompownia w Sobinie</t>
  </si>
  <si>
    <t>Maszyny, urządzenia, wyposażenie przepompownia Żuków</t>
  </si>
  <si>
    <t>Maszyny, urządzenia, wypos.przepompownia ścieków P-1 Żelazny Most</t>
  </si>
  <si>
    <t>Maszyny, urządzenia, wypos.przepompownia ścieków P-2 Żelazny Most</t>
  </si>
  <si>
    <t>Maszyny, urządzenia, wypos.przepompownia ścieków PG Komorniki</t>
  </si>
  <si>
    <t>548-07</t>
  </si>
  <si>
    <t>Maszyny, urządzenia, wypos.przepompownia P-1 Komorniki</t>
  </si>
  <si>
    <t>Maszyny, urządzenia, wypos.przepompownia P-2 Komorniki</t>
  </si>
  <si>
    <t>Maszyny, urządzenia, wypos.przepompownia P-4 Polkowice Dolne</t>
  </si>
  <si>
    <t>Maszyny, urządzenia, wypos.przepompownia P-5 Polkowice Dolne</t>
  </si>
  <si>
    <t>Maszyny, urządzenia, wypos.przepompownia P-2 Polkowice Dolne</t>
  </si>
  <si>
    <t>Maszyny, urządzenia, wypos.przepompownia ul.Dąbrowskiego Polkowice</t>
  </si>
  <si>
    <t>Maszyny, urządzenia, wypos.przepompownia główna Dąbrowa</t>
  </si>
  <si>
    <t>Maszyny, urządzenia, wypos.oczyszczalnia Polkowice ul.Strefowa 11</t>
  </si>
  <si>
    <t>Maszyny, urządzenia, wypos.przepompownia ścieków Sucha Górna</t>
  </si>
  <si>
    <t>548-05</t>
  </si>
  <si>
    <t>Maszyny, urządzenia, wypos.przepompownia ścieków P1 oczyszcz.S.Górna</t>
  </si>
  <si>
    <t>Maszyny, urządzenia, wypos.przepompownia ścieków P2 oczyszcz.S.Górna</t>
  </si>
  <si>
    <t>Maszyny, urządzenia, wypos.oczyszczalnia ścieków Komorniki</t>
  </si>
  <si>
    <t>Maszyny, urządzenia, wypos.przepompownia recyrkulacyjna ocz.Komorniki</t>
  </si>
  <si>
    <t>Maszyny, urządzenia, wypos.przepompownia ścieków Komorniki</t>
  </si>
  <si>
    <t>Maszyny, urządzenia, wypos.przepompownia ścieków we wsi Tarnówek</t>
  </si>
  <si>
    <t>Zasilanie SUW i studni w energie elektr.Sucha Górna ul.Lipowa</t>
  </si>
  <si>
    <t xml:space="preserve">501-01 </t>
  </si>
  <si>
    <t>Wirówka do odwadniania osadu Oczyszcz.P-ce ( zakup w 1/2020) ul.Strefowa 11</t>
  </si>
  <si>
    <t xml:space="preserve">519-03 </t>
  </si>
  <si>
    <t>S-488-000-5537</t>
  </si>
  <si>
    <t>System nadzoru i monitoringu sieci zasobów PGM /ZWiK 2023</t>
  </si>
  <si>
    <t xml:space="preserve">Mieszadło oczyszcz.ścieków Sucha Górna ul.Sportowa </t>
  </si>
  <si>
    <t>520-04</t>
  </si>
  <si>
    <t>Mieszadło oczyszcz.ścieków Moskorzyn (Moskorzyn dz.107/4)</t>
  </si>
  <si>
    <t>521-04</t>
  </si>
  <si>
    <t xml:space="preserve">s-801-000-4243 </t>
  </si>
  <si>
    <t>Stacjonarny aparat do pobierania prób ZWiK/laboratorium ZWiK/2009</t>
  </si>
  <si>
    <t>527-01</t>
  </si>
  <si>
    <t xml:space="preserve">s-801-000-4207 </t>
  </si>
  <si>
    <t>Zestaw filtracyjny 3-stanowiskowy ZWiK/laboratorium ZWiK/2009</t>
  </si>
  <si>
    <t>s-343-000-5014</t>
  </si>
  <si>
    <t>agregat prądotwórczy ZWiK/2016</t>
  </si>
  <si>
    <t>s-658-000-5008</t>
  </si>
  <si>
    <t>zagęszczacz taśmowy Omega ZWiK/Oczyszczalnia P-ce /2016</t>
  </si>
  <si>
    <t>519-03</t>
  </si>
  <si>
    <t>s-801-000-5023</t>
  </si>
  <si>
    <t>spektrofotometr UV ZWiK/laboratorium/2016</t>
  </si>
  <si>
    <t>s-801-000-5050</t>
  </si>
  <si>
    <t>wagosuszarka ZWiK/laboratorium/2016</t>
  </si>
  <si>
    <t>s-801-000-5007</t>
  </si>
  <si>
    <t>próbopobierak BHLER ZWiK/laboratorium/2016</t>
  </si>
  <si>
    <t>S-809-000-5566</t>
  </si>
  <si>
    <t>Urządzenie do dezynfekcji przewodów MULTI PUSH /ZWiK/2023</t>
  </si>
  <si>
    <t>s-664-000-4911</t>
  </si>
  <si>
    <t>kamera REMS (ZWIK/2014)</t>
  </si>
  <si>
    <t>s-620-000-4029</t>
  </si>
  <si>
    <t>system telewizji przemysłowej Baza PGM ul.Dąbrowskiego 2 P-ce(2008)</t>
  </si>
  <si>
    <t>552-01</t>
  </si>
  <si>
    <t xml:space="preserve">s-626-000-5009 </t>
  </si>
  <si>
    <t>centrala telefoniczna  Baza PGM ul.Dąbrowskiego 2 Polkowice(2016)</t>
  </si>
  <si>
    <t>s-669-000-5451</t>
  </si>
  <si>
    <t>Urządzenie do kontrolowanego wjazdu - szlaban na Bazie PGM ul. Dąbrowskiego 2, Polkowice (2021r)</t>
  </si>
  <si>
    <t xml:space="preserve">     zakup w 2021 r.</t>
  </si>
  <si>
    <t>S-669-000-5482</t>
  </si>
  <si>
    <t>Instalacja fotowoltaiczna dachowa na budynku Bazy PGM "Solniczka" ul. Dąbrowskiego 2,  Polkowice (2021r.)</t>
  </si>
  <si>
    <t xml:space="preserve">  2021 rok</t>
  </si>
  <si>
    <t>S-669-000-5481</t>
  </si>
  <si>
    <t>Instalacja fotowoltaiczna dachowa na budynku warsztatowym bazy PGM ul. Dąbrowskiego 2,  Polkowice (2021r.)</t>
  </si>
  <si>
    <t>S-669-000-5480</t>
  </si>
  <si>
    <t>Instalacja fotowoltaiczna dachowa na budynku Oczyszczalni Ścieków w miejscowości Komorniki (2021r.)</t>
  </si>
  <si>
    <t>S-669-000-5479</t>
  </si>
  <si>
    <t>Instalacja fotowoltaiczna gruntowa  na terenie Oczyszczalni Ścieków w miejscowości Moskorzyn na działce nr 107/4  (2021r.)</t>
  </si>
  <si>
    <t>S-669-000-5478</t>
  </si>
  <si>
    <t>Instalacja fotowltaiczna gruntowa na terenie Oczyszczalnia Ścieków w miejscowości Sucha Górna ul.Sportowa (2021r.)</t>
  </si>
  <si>
    <t>S-669-000-5594</t>
  </si>
  <si>
    <t>Instalacja fotowoltaiczna gruntowa na terenie SUW w Suchej Górnej ul. Lipowa 19 (2024rok)</t>
  </si>
  <si>
    <t>S-669-000-5595</t>
  </si>
  <si>
    <t>Instalacja fotowoltaiczna gruntowa na terenie Oczyszczalni Ścieków Polkowice 199,8kWp ul.Strefowa 11 (2024rok)</t>
  </si>
  <si>
    <t>S-669-000-5596</t>
  </si>
  <si>
    <t>Instalacja fotowoltaiczna gruntowa na Oczyszczalni Ścieków Polkowice 122,4kWp ul. Strefowa 11 (2024rok)</t>
  </si>
  <si>
    <t>553-</t>
  </si>
  <si>
    <t>Wartości pieniężne</t>
  </si>
  <si>
    <t>Rok budowy</t>
  </si>
  <si>
    <t>Opis konstrukcji budynków: Ściany, dach, liczba kondygnacji (mogą być także opisy z książki obiektu - scany)</t>
  </si>
  <si>
    <t>Zabezpieczenia przeciwpożarowe: gaśnice, hydranty, ich ilośc na obiekcie. Inne zabezpieczenia np.. System Sygnalizacji Pożaru: wymienić. Czy dla danego obiektu posiadają Państwo Instrukcje Bezpieczeństwa Pożarowego? (IBP), jeżeli tak można załączyć Instrukcje</t>
  </si>
  <si>
    <t>Zabezpieczenia przeciwkradzieżowe: Rodzaj zabezpieczeń   (jaki zamek) w drzwiach wejściowych, monitoring, grupa interwencyjna itd.?. Gdzie jest przekazywany obraz z  monitoringu? Czy teren jest ogrodzony? Czy teren jest oświetlony w porze nocnej?</t>
  </si>
  <si>
    <t>konstrukcja stalowa, kubatura 1807, powierzchnia użytkowa 330,9</t>
  </si>
  <si>
    <t>Baza PGM: dozór całodobowy przez pracowników na stanowisku dyspozytor przez cały rok, wszytskie zamki w drzwiach, monitoring całodobowy całej bazy PGM, na któej są zlokalizowane budynki, teren ogrodzony, oświetlony</t>
  </si>
  <si>
    <t>1986</t>
  </si>
  <si>
    <t>konstrukcja metalowa, kubatura 826, powierzchnia użytkowa: 103,2</t>
  </si>
  <si>
    <t>Budynek Nr.3 - warsztatowy</t>
  </si>
  <si>
    <t>1992</t>
  </si>
  <si>
    <t>kubatura: 2254, fundamenty żelbetowe, murowane, dach dwuspadowy, powierzchnia użytkowa: 334,7</t>
  </si>
  <si>
    <t>konstrukcja murowana; kubatura 1621, powierchnia użytkowa: 282,2</t>
  </si>
  <si>
    <t>Budynek Nr 4 (modern. w 2018r.) - magazynowo-socjalny</t>
  </si>
  <si>
    <t>kubatura: 3319, kondygnacje: podpiwniczenie, parter, piętro; fundamenty żelbetowe, konstrukcja murowana, dach płaski, powierzchnia użytkowa: 558,3</t>
  </si>
  <si>
    <t>kubatura: 3097, kondygnacje: piwnica, parter, piętro; fundamenty i ściany - żelbetowe, parter i piętro - murowane; dach płaski; powierchnia użytkowa: 734,4</t>
  </si>
  <si>
    <t>1988</t>
  </si>
  <si>
    <t>kubatura: 738, fundamenty żelbetowe, przepora, ściany murowane, dach jednospadowy, powierchnia użytkowa: 170</t>
  </si>
  <si>
    <t>kubatura: 1460; konstrukcja stalowo-murowana, powierzchnia użytkowa: 349,5</t>
  </si>
  <si>
    <t>2012</t>
  </si>
  <si>
    <t>kubatura: 1653,6; fundamnety żelbetowe, konstrukcja mieszana drewniano-żelbetowa, powierchnia użytkowa: 255,31</t>
  </si>
  <si>
    <t>Budynek operacyjny</t>
  </si>
  <si>
    <t>2004</t>
  </si>
  <si>
    <t>Budynek zlokalizowany jest na tereie oczyszczalni ścieków w Polkowicach przy ul Strefowej 11, dz.nr 134/1.  Teren nieruchomości jest ogrodzony, zabezpieczony przed dostępem osób oraz pojazdów nieupoważnionych. Na terenie oczyszczalni zainstalowany jest system moitoriungu wizyjnego z rejestracją danych, który obejmuje swoim zasięgiem Budynek operacyjny. wszystkie pomieszczenia w budynku są zamykane, zamki patentowe typu YALE.</t>
  </si>
  <si>
    <t>Budynek o powierzchni zabudowy 94,05 m2 i użytkowej 81,80 m2, parterowy, niepodpiwniczony, w konstrukcji murowanej – siporex + styropian. Fundament żelbetowy. Stropodach z płyt korytkowych na ryglach stalowych, kryty papą termozgrzewalną. Stolarka PCV, bramy segmentowe. Budynek wyposażony w instalację elektryczną, wodną i c.o.</t>
  </si>
  <si>
    <t>Budynek zlokalizowany jest na tereie oczyszczalni ścieków w Polkowicach przy ul Strefowej 11, dz.nr 134/1.   Teren nieruchomości jest ogrodzony, zabezpieczony przed dostępem osób oraz pojazdów nieupoważnionych. Na terenie oczyszczalni zainstalowany jest system moitoriungu wizyjnego z rejestracją danych, który obejmuje swoim zasięgiem Budynek kraty. Budynek jest zamykany, zamki patentowe typu YALE.</t>
  </si>
  <si>
    <t xml:space="preserve">Budynek o powierzchni zabudowy 53,04 m2 i użytkowej 45,40 m2, parterowy, niepodpiwniczony, w konstrukcji murowanej. Fundament żelbetowy. Dach płaski, kryty papą termozgrzewalną, strop z płyt korytkowych. Bramy rolowane, stalowe. Budynek wyposażony w instalację elektryczną. </t>
  </si>
  <si>
    <t>Budynek zlokalizowany jest na tereie oczyszczalni ścieków w Polkowicach przy ul Strefowej 11, dz.nr 134/1. Teren nieruchomości jest ogrodzony, zabezpieczony przed dostępem osób oraz pojazdów nieupoważnionych. Na terenie oczyszczalni zainstalowany jest system moitoriungu wizyjnego z rejestracją danych, który obejmuje swoim zasięgiem Budynek garażowy.Wszystkie pomieszczenia w budynku sa zamykane, zamki patentowe typu YALE.</t>
  </si>
  <si>
    <t xml:space="preserve">Budynek o powierzchni zabudowy 64,68 m2 i użytkowej 50,7 m2, parterowy, niepodpiwniczony, w konstrukcji murowanej – siporex + ocieplenie. Fundament żelbetowy.  Stropodach gęstożebrowy, dach płaski, kryty papą termozgrzewalną. Stolarka PCV, drzwi stalowe. Budynek wyposażony w instalację elektryczną i wod-kan. </t>
  </si>
  <si>
    <t>Budynek zlokalizowany jest na tereie oczyszczalni ścieków w Polkowicach przy ul Strefowej 11, dz.nr 134/1. Teren nieruchomości jest ogrodzony, zabezpieczony przed dostępem osób oraz pojazdów nieupoważnionych. Na terenie oczyszczalni zainstalowany jest system moitoriungu wizyjnego z rejestracją danych, który obejmuje swoim zasięgiem Budynek warsztatowy. Budynek jest zamykany, zamki patentowe typu YALE.</t>
  </si>
  <si>
    <t xml:space="preserve">Budynek socjalno-biurowy </t>
  </si>
  <si>
    <t xml:space="preserve">Budynek o powierzchni zabudowy 251,8 m2 i użytkowej 400,1 m2, dwukondygnacyjny, niepodpiwniczony, w konstrukcji murowanej – cegła kratówka 38 cm. Fundament żelbetowy, ściany zewnętrzne (fasada) aluminiowo-szklane z profili izolowanych termicznie, systemowych. Stropodach żelbetonowy wentylowany, kryty papą termozgrzewalną. Stolarka PCV, aluminiowa, stalowa. Budynek wyposażony w instalację elektryczną, wod.-kan., c.o., gazową, klimatyzację. </t>
  </si>
  <si>
    <t>Budynek zlokalizowany jest na tereie oczyszczalni ścieków w Polkowicach przy ul Strefowej 11, dz.nr 134/1. Teren nieruchomości jest ogrodzony, zabezpieczony przed dostępem osób oraz pojazdów nieupoważnionych. Na terenie oczyszczalni zainstalowany jest system moitoriungu wizyjnego z rejestracją danych, który obejmuje swoim zasięgiem Budynek socjalno-biurowy. Ponadto, w samym budynku socjano-biurowym zainstalowano system alarmowy a informacje o potencjalnych zdarzenia przesyłane są do  Dyspozytorni, która zlokalizoanej jest w siedzibie Przedsiębiorstaw przy ul. Henryka Dąbrowskiego 2 w Polkowicach. Budynek jest zamykany, zamki patentowe typu YALE.</t>
  </si>
  <si>
    <t>Budynek obsługi technologicznej</t>
  </si>
  <si>
    <t>2000</t>
  </si>
  <si>
    <t>Budynek o powierzchni 156,00 m2, parterowy na fundamencie żelbetowym, murowany, licowany cegłą klinkierową, dach płaski, żelbetowy, kryty papą termozgrzewalną, stolarka PCV, wyposażony w instalację elektryczną, wod.-kan., powierchnia użytkowa: 120,83</t>
  </si>
  <si>
    <t xml:space="preserve">Budynek zlokalizowany jest na tereie oczyszczalni ścieków miejscowości Sucha Górna, dz.nr 223/1 obręb Sucha Górna. Teren nieruchomości jest ogrodzony, zabezpieczony przed dostępem osób oraz pojazdów nieupoważnionych. Na terenie oczyszczalni zainstalowany jest system moitoriungu wizyjnego z rejestracją danych, który obejmuje swoim zasięgiem budynek obsługi technologicznej.  Wszystkie pomieszczenia w budynku są zamykane, zamki patentowe typu YALE.  Ponadto, w samym budynku obsługi technologicznej zainstalowano system alarmowy a informacje o potencjalnych zdarzenia przesyłane są do  Dyspozytorni, która zlokalizoanej jest w siedzibie Przedsiębiorstaw przy ul. Henryka Dąbrowskiego 2 w Polkowicach oraz na numer alarmowy do pracowników obsługi oczyszczalni scieków w Polkowicach. </t>
  </si>
  <si>
    <t>Budynek o powierzchni zabudowy 65,00 m2 i użytkowej 51,20 m2, parterowy na fundamencie żelbetowym, murowany, obłożony cegłą licówką. Dach: konstrukcja drewniana, czteropołaciowy, kryty blachodachówką; stolarka PCV; bramy: uchylne, stalowe 3 szt.;  wyposażony w instalację elektryczną. W skład budynku wchodzi magazyn i 2 garaże.</t>
  </si>
  <si>
    <t xml:space="preserve">Budynek zlokalizowany jest na tereie oczyszczalni ścieków w miejscowości Komorniki, dz.nr 196/23 obręb Komorniki. Teren nieruchomości jest ogrodzony, zabezpieczony przed dostępem osób oraz pojazdów nieupoważnionych. Na terenie oczyszczalni zainstalowany jest system moitoriungu wizyjnego z rejestracją danych, który obejmuje swoim zasięgiem budynek magazynowo-garażowy. Wszystkie pomieszczenia w budynku są zamykane, zamki patentowe typu YALE. </t>
  </si>
  <si>
    <t>Budynek o powierzchni zabudowy 288 m2 i użytkowej 242 m2. Parterowy na fundamencie żelbetowym, murowany, licowany cegłą klinkierową. Dach na konstrukcji więźby dachowej drewnianej, wielopołaciowy, kryty blachodachówką, stolarka PCV. Wyposażony w instalację elektryczną, wod.-kan., c.o., gazową. Na dachu zamontowano panele fotowoltaiczne.</t>
  </si>
  <si>
    <t xml:space="preserve">Budynek zlokalizowany jest na tereie oczyszczalni ścieków w miejscowości Komorniki, dz.nr 196/23 obręb Komorniki. Teren nieruchomości jest ogrodzony, zabezpieczony przed dostępem osób oraz pojazdów nieupoważnionych. Na terenie oczyszczalni zainstalowany jest system moitoriungu wizyjnego z rejestracją danych, który obejmuje swoim zasięgiem budynek obsługi technologicznej.  Wszystkie pomieszczenia w budynku są zamykane, zamki patentowe typu YALE.  Ponadto, w samym budynku obsługi technologicznej  zainstalowano system alarmowy a informacje o potencjalnych zdarzenia przesyłane są do  Dyspozytorni, która zlokalizoanej jest w siedzibie Przedsiębiorstaw przy ul. Henryka Dąbrowskiego 2 w Polkowicach oraz na numer alarmowy do pracowników obsługi oczyszczalni scieków w Polkowicach. </t>
  </si>
  <si>
    <t xml:space="preserve">Budynek socjalno-technologiczny Moskorzyn </t>
  </si>
  <si>
    <t>Budynek o powierzchni zabudowy 101,60 m2 i użytkowej 76,5 m2, parterowy na fundamencie żelbetowym, murowany, licowany cegłą klinkierową, dach płaski, konstrukcja żelbetowa, kryty papą termozgrzewalną, stolarka PCV, wyposażony w instalację elektryczną, wod.-kan., gazową.</t>
  </si>
  <si>
    <t xml:space="preserve">Budynek zlokalizowany jest na tereie oczyszczalni ścieków w miejscowości Moskorzyn, dz.nr 107/4  obręb Moskorzyn. Teren nieruchomości jest ogrodzony, zabezpieczony przed dostępem osób oraz pojazdów nieupoważnionych. Na terenie oczyszczalni zainstalowany jest system moitoriungu wizyjnego z rejestracją danych, który obejmuje swoim zasięgiem budynek budynek socjalno-technologiczny.. Wszystkie pomieszczenia w budynku są zamykane, zamki patentowe typu YALE. Ponadto, w samym budynkusocjalno-technologiczny  zainstalowano system alarmowy a informacje o potencjalnych zdarzenia przesyłane są do  Dyspozytorni, która zlokalizoanej jest w siedzibie Przedsiębiorstaw przy ul. Henryka Dąbrowskiego 2 w Polkowicach oraz na numer alarmowy do pracowników obsługi oczyszczalni scieków w Polkowicach. </t>
  </si>
  <si>
    <t xml:space="preserve">Budynek SUW w Suchej Górnej  </t>
  </si>
  <si>
    <t>2006</t>
  </si>
  <si>
    <t>Budynek o powierzchni zabudowy 287 m2 i użytkowej 231 m2, parterowy na fundamencie żelbetowym, zbudowany z pustaków Porothermu o grubości 38 cm, ściany wzmocnione na szkody górnicze trzpieniami żelbetowymi. Dach o konstrukcji drewnianej kratowej, kryty blachodachówką. Budynek składa się z części technologicznej – wyższej                      i socjalnej – niższej; wyposażony w instalację elektryczną, wod-kan, gazową. Elewację wykończona tynkiem strukturalnym.</t>
  </si>
  <si>
    <t>Budynek zlokalizowany jest na tereie stacji uzdatniania  wody w miejscowosci Sucha Górna ul. Lipowa 19 dz. nr  266 obręb Sucha Górna.  Teren nieruchomości zabezpieczony barierą mikrofalową, ogrodzony, zabezpieczony przed dostępem osób oraz pojazdównieupoważnionych. Na terenie stacji zainstalowany jest system moitoriungu wizyjnego z rejestracją danych, który obejmuje swoim zasięgiem budynek suw. Budynek jest zamykany, zamki patentowe typu YALE. Ponadto, w samym budynku zainstalowano system alarmowy a informacje o potencjalnych zdarzenia przesyłane są do  Dyspozytorni, która zlokalizoanej jest w siedzibie Przedsiębiorstaw przy ul. Henryka Dąbrowskiego 2 w Polkowicach.</t>
  </si>
  <si>
    <t>2008</t>
  </si>
  <si>
    <t>Budynek o powierzchni zabudowy 22,60 m2 i użytkowej 14,96 m2, parterowy na fundamencie żelbetowym, murowany z cegły klinkierowej (warstwa zewnętrzna) i z pustaków Porothermu, niepodpiwniczony, dach drewniany krokwiowo-kleszczowy, czterospadowy, kryty blachodachówką, ocieplony wełną mineralną grubość 10 cm. W budynku zainstalowano zestaw hydroforowy, szafkę sterującą, instalację chlorującą, wentylator osiowy wywiewny. Budynek wyposażony w instalację elektryczną, wod-kan.</t>
  </si>
  <si>
    <t xml:space="preserve">Budynek przepompowni strefowej wody pitnej wraz z infrastrukturą położony jest w Polkowicach, przy ul. Baczyńskiego. Teren nieruchomości jest zabezpieczony przed dostępem osób oraz pojazdów nieupoważnionych. Posiada ogrodzenie z siatki zamontowanej na słupkach stalowych na podmurówce betonowej oraz bramę wjazdową. Na  terenie przepompowni znajdują się 2 lampy sodowe na słupach stalowych. Droga dojazdowa wyłożona jest kostką betonową. Budynek przepompowni znajduje się na działce 995/1 Polkowice obręb 2, o powierzchni 0,0144 ha. Teren jest oświetlony w porze nocnej. Ma zainstalowany czujnik ruchu i zmierzchu. Budynek jest zamykany na zamki patentowe typu YALE. </t>
  </si>
  <si>
    <t>2010</t>
  </si>
  <si>
    <t>Przedłużenie istniejącego kanału fi 1500 mm PVC 7m. Komora wlotowa-żelbetowa o grubości ścian 8 cm, o wymiarach 3x3m, głębokości 4,66m, betonu B25-1. Kanał deszczowy fi 1800z rur polietylenowych typu WEHOLITE-SPIRP łączone metodą spawania ekstruzyjnego wraz ze studniami ekscentrycznymi, typu WEHO (5 szt.) z włazem typu ciężkiego i drenażem fi 160mm z rur WEHODOU DRAIN (710 m) ze studzienkami systemowymi z tworzywa sztucznego fi 400 mm (14szt.) - 338. Komora przelewowa czołowa żelbetowa o grubości ścian 8 cm i wymiarach: długości 12 m, szerokść 6 m.</t>
  </si>
  <si>
    <t xml:space="preserve">Nawierzchnia wykonana z kostki betonowej o gr. 8 cm, o powierzchni 1.195,50 m2, wraz z płytami prefabrykowanymi, wzmacniającymi nad kanałami kanalizacji o wymiarach 2x14,5 m i grubości 20 cm.   </t>
  </si>
  <si>
    <t>Ogrodzenie wykonane z siatek zgrzewanych wraz z bramą z siatki o wysokości 1,6 m i szerokości 4,5 m wraz z furtką 1,5 m. Łączna długość ogrodzenia wynosi 200,5 mb.</t>
  </si>
  <si>
    <r>
      <t>519-02</t>
    </r>
    <r>
      <rPr>
        <b/>
        <sz val="9"/>
        <rFont val="Arial"/>
        <family val="2"/>
        <charset val="238"/>
      </rPr>
      <t xml:space="preserve"> </t>
    </r>
  </si>
  <si>
    <t>L.p.</t>
  </si>
  <si>
    <t>Wartość (PLN)</t>
  </si>
  <si>
    <t>Budynki i budowle (Grupa I, II)</t>
  </si>
  <si>
    <t>SS</t>
  </si>
  <si>
    <t>CPM</t>
  </si>
  <si>
    <t>O</t>
  </si>
  <si>
    <t>PR</t>
  </si>
  <si>
    <t>KZ/KW</t>
  </si>
  <si>
    <t>Mienie pracownicze</t>
  </si>
  <si>
    <t>WN</t>
  </si>
  <si>
    <t>ŁĄCZNIE</t>
  </si>
  <si>
    <t>Maszyny, urządzenia i wyposażenie (Grupa III-VIII, w tym instalacje fotowoltaiczne)</t>
  </si>
  <si>
    <t>Sprzęt elektroniczny stacjonarny (EEI)</t>
  </si>
  <si>
    <t>Sprzęt elektroniczny przenośny (EEI)</t>
  </si>
  <si>
    <t xml:space="preserve">Nakłady adaptacyjne/inwestycyjne </t>
  </si>
  <si>
    <t>Mienie niskocenne</t>
  </si>
  <si>
    <t xml:space="preserve">Środki obrotowe </t>
  </si>
  <si>
    <t>Koszty odtworzenia danych i oprogramowania</t>
  </si>
  <si>
    <t>numer</t>
  </si>
  <si>
    <t>nazwa</t>
  </si>
  <si>
    <t>data zakupu</t>
  </si>
  <si>
    <t>stawka zgodnie z polisą</t>
  </si>
  <si>
    <t>udział procentowy</t>
  </si>
  <si>
    <t xml:space="preserve">roczna kwota składki </t>
  </si>
  <si>
    <t>roczna kwota składki</t>
  </si>
  <si>
    <t>miesięczna kwota składki</t>
  </si>
  <si>
    <t>koszty/uwagi</t>
  </si>
  <si>
    <t>Sprzęt stacjonarny</t>
  </si>
  <si>
    <t>s-491-000-4765</t>
  </si>
  <si>
    <t>serwer UNISOFT ( baza PGM ul. Dąbrowskiego 2 Polkowice)</t>
  </si>
  <si>
    <t>553-46901</t>
  </si>
  <si>
    <t>s-491-000-5410</t>
  </si>
  <si>
    <t>SERWER UNISOFT DELL PF R 540 ( baza PGM ul. Dąbrowskiego 2  Polkowice)</t>
  </si>
  <si>
    <t>2021.01.14</t>
  </si>
  <si>
    <t>s-491-000-5472</t>
  </si>
  <si>
    <t>Urządzenie zabezpieczające sieć komputerową UTM Fierwall VPN Antywirus (baza PGM serwerownia ul. Dąbrowekiego 2 Polkowice)</t>
  </si>
  <si>
    <t>2021.12.09</t>
  </si>
  <si>
    <t>Sprzęt przenośny</t>
  </si>
  <si>
    <t>s-491-000-4468</t>
  </si>
  <si>
    <t>ITRON-terminal inkasencki - odczyt zdalny wodom.</t>
  </si>
  <si>
    <t>2010.12.23</t>
  </si>
  <si>
    <t>510-02</t>
  </si>
  <si>
    <t>s-487-000-5321</t>
  </si>
  <si>
    <t>Tablet INARI NTT zestaw do mobilnego odczytu urządzeń radiowych (wodomierzy, ciepłomierzy)</t>
  </si>
  <si>
    <t>2019.12.03</t>
  </si>
  <si>
    <t xml:space="preserve">510-02 </t>
  </si>
  <si>
    <t>Przenośne automatyczne urządzenie próbkujące BUHLER (laboratotium)</t>
  </si>
  <si>
    <t>2019.03.21</t>
  </si>
  <si>
    <t>Kamera inspekcyjna 9030 na wózku samojezdnym (ZWiK)</t>
  </si>
  <si>
    <t>2019.02.05</t>
  </si>
  <si>
    <t>s-801-000-5467</t>
  </si>
  <si>
    <t>Mętnościomierz TURB 430 IR/SET - przenośne urządzenie (ZWiK/laboratotium)</t>
  </si>
  <si>
    <t>2021.10.18</t>
  </si>
  <si>
    <t>548-08</t>
  </si>
  <si>
    <t>s-801-000-5428</t>
  </si>
  <si>
    <t>Miernik laboratoryjny MULTI 3320 - przenośne urządzenie (ZWiK/laboratorium)</t>
  </si>
  <si>
    <t>2021.05.12</t>
  </si>
  <si>
    <t xml:space="preserve">32.99.15-00.00-17,  26.20.11-00.00-13, RW 102/05/2024 </t>
  </si>
  <si>
    <t xml:space="preserve">Apple Pencil Pro MX2D3ZM/A, Apple iPad Pro 13"256GB Wi-Fi + Cellural Szkło standardowe (gwiezdna czerń) kod producenta : MVXR3HC/ASGL03KDMQvQ *0195949245152*  </t>
  </si>
  <si>
    <t>2024.05.31</t>
  </si>
  <si>
    <t>s-669-000-5612</t>
  </si>
  <si>
    <t>Tester diagnostyczny TEX NEMOPULUS HUB SET, przewody do testera diagnostycznego TEX 3910874</t>
  </si>
  <si>
    <t>2024.09.16</t>
  </si>
  <si>
    <t>Razem</t>
  </si>
  <si>
    <t>Ubezpieczenie sprzętu elektronicznego</t>
  </si>
  <si>
    <t>Maszyna</t>
  </si>
  <si>
    <t>Dane maszyny/ numer inwentarzowy</t>
  </si>
  <si>
    <t>Rok produkcji</t>
  </si>
  <si>
    <t>Wartość maszyny</t>
  </si>
  <si>
    <t>Zabezpieczenia przecikradzieżowe</t>
  </si>
  <si>
    <t>Miejsce stacjonowania, sposób przechowywania</t>
  </si>
  <si>
    <t>1.</t>
  </si>
  <si>
    <t>Koparko-ładowarka CAT</t>
  </si>
  <si>
    <t>432F nr PXR00228 / S-580-000-4886</t>
  </si>
  <si>
    <t>immobiliser, GPS</t>
  </si>
  <si>
    <t>2.</t>
  </si>
  <si>
    <t>Posypywarko-solarka</t>
  </si>
  <si>
    <t>marka Dobrowolski, nr fabr. 96/ S-747-000-5213</t>
  </si>
  <si>
    <t>brak</t>
  </si>
  <si>
    <t>3.</t>
  </si>
  <si>
    <t>Minikoparka</t>
  </si>
  <si>
    <t>YANMAR SV18 nr ser. YCE0SV18TGBV14549 / S-580-000-5054</t>
  </si>
  <si>
    <t>4.</t>
  </si>
  <si>
    <t>Piaskarko-solarka</t>
  </si>
  <si>
    <t>SOLKA (nastawna na VOLVO) nr A2-R-22-40/3D/P / S-747-000-3144</t>
  </si>
  <si>
    <t>5.</t>
  </si>
  <si>
    <t>Posypywarka</t>
  </si>
  <si>
    <t>KA2000/C (nastawka na IVECO) nr ser. KA997JG01R / S-747-000-4489</t>
  </si>
  <si>
    <t>6.</t>
  </si>
  <si>
    <t>Zamiatarka chodnikowa</t>
  </si>
  <si>
    <t>Karcher MIC 35, VIN: WK3442255M5210407, / nr ewidencyjny S-582-000-5533</t>
  </si>
  <si>
    <t>GPS</t>
  </si>
  <si>
    <t>7.</t>
  </si>
  <si>
    <t>Dobrowolski SOLKA 5m3, nr podwozia 79, Nastawna na pojazd Renault / S-747-000-5541</t>
  </si>
  <si>
    <t>8.</t>
  </si>
  <si>
    <t xml:space="preserve">Zagęszczarka do gruntu                 </t>
  </si>
  <si>
    <t>Baza PGM, garaż, teren zamknięty monitorowany</t>
  </si>
  <si>
    <t>Baza PGM,  teren zamknięty monitorowany</t>
  </si>
  <si>
    <t>Mienie osób trzecich ( w tym najmowane ekspresy do kawy)</t>
  </si>
  <si>
    <t>gaśnice zgodnie z przeglądem sprzętu gaśniczego</t>
  </si>
  <si>
    <t>Zestawienie zbiorcze sum ubezpieczenia i limitów - PD, EEI, CPM</t>
  </si>
  <si>
    <t>Rodzaj wartości</t>
  </si>
  <si>
    <t>księgowa brutto</t>
  </si>
  <si>
    <t>Okres ubezpieczenia</t>
  </si>
  <si>
    <t>27.06.2025 - 28.02.2026</t>
  </si>
  <si>
    <t>04.01.2026 - 28.02.2026</t>
  </si>
  <si>
    <t>18.01.2026 - 28.02.2026</t>
  </si>
  <si>
    <t>10.01.2026 - 28.02.2026</t>
  </si>
  <si>
    <t>11.01.2026 - 28.02.2026</t>
  </si>
  <si>
    <t>25.09.2025 - 28.02.2026</t>
  </si>
  <si>
    <t>01.03.2025 - 28.02.2026</t>
  </si>
  <si>
    <t xml:space="preserve">Budynek o powierzchni zabudowy 365,10 m2 i użytkowej 333,40 m2  o kubaturze 2323,90 m3, niepodpiwniczony, w konstrukcji szkieletowej, murowanej, żelbetowej. Fundament żelbetowy. Dach na konstrukcji płyt warstwowych gr 8 cm, dwuspadowy kryty blachą trapazową na płatwiach stalowych. Stolarka PCV, bramy rolowane. Budynek wyposażony w instalację elektryczną, wod-kan. </t>
  </si>
  <si>
    <t>KB</t>
  </si>
  <si>
    <t>WACKER nr ewidencyjny/inwentarzowy S-582-000-5565</t>
  </si>
  <si>
    <r>
      <t xml:space="preserve">System ubezpieczenia </t>
    </r>
    <r>
      <rPr>
        <i/>
        <sz val="8"/>
        <color theme="0"/>
        <rFont val="Arial"/>
        <family val="2"/>
        <charset val="238"/>
      </rPr>
      <t>(SS - sumy stałe,   PR - pierwsze ryzyko</t>
    </r>
  </si>
  <si>
    <r>
      <t xml:space="preserve">Rodzaj wartości   </t>
    </r>
    <r>
      <rPr>
        <i/>
        <sz val="8"/>
        <color theme="0"/>
        <rFont val="Arial"/>
        <family val="2"/>
        <charset val="238"/>
      </rPr>
      <t>(KB - księgowa brutto,   O - odtworzeniowa,    KZ/KW - koszt zakupu/wytworzenia, WN - wartość nominalna)</t>
    </r>
  </si>
  <si>
    <t xml:space="preserve">Wykaz maszyn oraz sprzętu budowlanego do ubezpieczenia </t>
  </si>
  <si>
    <t>Ubezpieczenie mienia od wszystkich ryzyk PGM Polkowice Sp. z o.o.</t>
  </si>
  <si>
    <t>Maszyny, urządzenia, wyposażenie</t>
  </si>
  <si>
    <t xml:space="preserve">Razem maszyny, urządzenia, wyposażenie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</si>
</sst>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00%"/>
  </numFmts>
  <fonts count="29">
    <font>
      <sz val="11"/>
      <color theme="1"/>
      <name val="Calibri"/>
      <family val="2"/>
      <scheme val="minor"/>
    </font>
    <font>
      <sz val="11"/>
      <color theme="1"/>
      <name val="Calibri"/>
      <family val="2"/>
      <scheme val="minor"/>
    </font>
    <font>
      <sz val="8"/>
      <name val="Arial CE"/>
      <charset val="238"/>
    </font>
    <font>
      <sz val="8"/>
      <color theme="1"/>
      <name val="Arial"/>
      <family val="2"/>
      <charset val="238"/>
    </font>
    <font>
      <b/>
      <sz val="11"/>
      <color theme="1"/>
      <name val="Calibri"/>
      <family val="2"/>
      <charset val="238"/>
      <scheme val="minor"/>
    </font>
    <font>
      <b/>
      <sz val="9"/>
      <name val="Arial"/>
      <family val="2"/>
      <charset val="238"/>
    </font>
    <font>
      <sz val="9"/>
      <name val="Arial"/>
      <family val="2"/>
      <charset val="238"/>
    </font>
    <font>
      <b/>
      <i/>
      <sz val="9"/>
      <name val="Arial"/>
      <family val="2"/>
      <charset val="238"/>
    </font>
    <font>
      <i/>
      <sz val="9"/>
      <name val="Arial"/>
      <family val="2"/>
      <charset val="238"/>
    </font>
    <font>
      <sz val="9"/>
      <color theme="1"/>
      <name val="Arial"/>
      <family val="2"/>
      <charset val="238"/>
    </font>
    <font>
      <b/>
      <sz val="10"/>
      <color theme="0"/>
      <name val="Arial"/>
      <family val="2"/>
      <charset val="238"/>
    </font>
    <font>
      <b/>
      <sz val="8"/>
      <color theme="0"/>
      <name val="Arial"/>
      <family val="2"/>
      <charset val="238"/>
    </font>
    <font>
      <i/>
      <sz val="8"/>
      <color theme="0"/>
      <name val="Arial"/>
      <family val="2"/>
      <charset val="238"/>
    </font>
    <font>
      <i/>
      <sz val="8"/>
      <color theme="1"/>
      <name val="Arial"/>
      <family val="2"/>
      <charset val="238"/>
    </font>
    <font>
      <b/>
      <sz val="8"/>
      <name val="Arial CE"/>
      <charset val="238"/>
    </font>
    <font>
      <i/>
      <sz val="7"/>
      <name val="Arial CE"/>
      <charset val="238"/>
    </font>
    <font>
      <sz val="7"/>
      <name val="Arial CE"/>
      <charset val="238"/>
    </font>
    <font>
      <b/>
      <sz val="10"/>
      <color theme="1"/>
      <name val="Arial"/>
      <family val="2"/>
      <charset val="238"/>
    </font>
    <font>
      <sz val="10"/>
      <color theme="1"/>
      <name val="Calibri"/>
      <family val="2"/>
      <scheme val="minor"/>
    </font>
    <font>
      <b/>
      <sz val="7"/>
      <color theme="0"/>
      <name val="Arial"/>
      <family val="2"/>
      <charset val="238"/>
    </font>
    <font>
      <sz val="7"/>
      <name val="Arial"/>
      <family val="2"/>
    </font>
    <font>
      <b/>
      <sz val="7"/>
      <name val="Arial"/>
      <family val="2"/>
      <charset val="238"/>
    </font>
    <font>
      <sz val="7"/>
      <color theme="1"/>
      <name val="Calibri"/>
      <family val="2"/>
      <scheme val="minor"/>
    </font>
    <font>
      <sz val="7"/>
      <name val="Arial"/>
      <family val="2"/>
      <charset val="238"/>
    </font>
    <font>
      <b/>
      <sz val="7"/>
      <color theme="1"/>
      <name val="Calibri"/>
      <family val="2"/>
      <charset val="238"/>
      <scheme val="minor"/>
    </font>
    <font>
      <b/>
      <sz val="8"/>
      <color theme="1"/>
      <name val="Arial"/>
      <family val="2"/>
      <charset val="238"/>
    </font>
    <font>
      <sz val="9"/>
      <name val="Arial "/>
      <charset val="238"/>
    </font>
    <font>
      <b/>
      <sz val="10"/>
      <color theme="0"/>
      <name val="Calibri"/>
      <family val="2"/>
      <charset val="238"/>
      <scheme val="minor"/>
    </font>
    <font>
      <b/>
      <sz val="10"/>
      <color theme="1"/>
      <name val="Calibri"/>
      <family val="2"/>
      <charset val="238"/>
      <scheme val="minor"/>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499984740745262"/>
        <bgColor indexed="64"/>
      </patternFill>
    </fill>
    <fill>
      <patternFill patternType="solid">
        <fgColor rgb="FFDEF85A"/>
        <bgColor indexed="64"/>
      </patternFill>
    </fill>
    <fill>
      <patternFill patternType="solid">
        <fgColor rgb="FF355D45"/>
        <bgColor indexed="64"/>
      </patternFill>
    </fill>
    <fill>
      <patternFill patternType="solid">
        <fgColor theme="6" tint="0.79998168889431442"/>
        <bgColor indexed="64"/>
      </patternFill>
    </fill>
    <fill>
      <patternFill patternType="solid">
        <fgColor indexed="9"/>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211">
    <xf numFmtId="0" fontId="0" fillId="0" borderId="0" xfId="0"/>
    <xf numFmtId="0" fontId="2" fillId="0" borderId="0" xfId="0" applyFont="1"/>
    <xf numFmtId="4" fontId="2" fillId="0" borderId="0" xfId="0" applyNumberFormat="1" applyFont="1"/>
    <xf numFmtId="4" fontId="5" fillId="0" borderId="1" xfId="0" applyNumberFormat="1" applyFont="1" applyBorder="1"/>
    <xf numFmtId="4" fontId="6" fillId="0" borderId="1" xfId="0" applyNumberFormat="1" applyFont="1" applyBorder="1"/>
    <xf numFmtId="0" fontId="6" fillId="0" borderId="0" xfId="0" applyFont="1"/>
    <xf numFmtId="4" fontId="6" fillId="0" borderId="2" xfId="0" applyNumberFormat="1" applyFont="1" applyBorder="1" applyAlignment="1">
      <alignment horizontal="center" vertical="center" wrapText="1"/>
    </xf>
    <xf numFmtId="4" fontId="6" fillId="0" borderId="2" xfId="1" applyNumberFormat="1" applyFont="1" applyFill="1" applyBorder="1" applyAlignment="1">
      <alignment horizontal="center" vertical="center" wrapText="1"/>
    </xf>
    <xf numFmtId="0" fontId="6" fillId="0" borderId="2" xfId="0" applyFont="1" applyBorder="1" applyAlignment="1">
      <alignment horizontal="center" vertical="center"/>
    </xf>
    <xf numFmtId="0" fontId="5" fillId="0" borderId="2" xfId="0" applyFont="1" applyBorder="1" applyAlignment="1">
      <alignment horizontal="left" vertical="center" wrapText="1"/>
    </xf>
    <xf numFmtId="0" fontId="6" fillId="0" borderId="2" xfId="0" applyFont="1" applyBorder="1"/>
    <xf numFmtId="4" fontId="6" fillId="0" borderId="2" xfId="0" applyNumberFormat="1" applyFont="1" applyBorder="1"/>
    <xf numFmtId="4" fontId="6" fillId="0" borderId="2" xfId="1" applyNumberFormat="1" applyFont="1" applyFill="1" applyBorder="1"/>
    <xf numFmtId="4" fontId="5" fillId="0" borderId="2" xfId="0" applyNumberFormat="1" applyFont="1" applyBorder="1"/>
    <xf numFmtId="4" fontId="8" fillId="0" borderId="2" xfId="0" applyNumberFormat="1" applyFont="1" applyBorder="1" applyAlignment="1">
      <alignment horizontal="center"/>
    </xf>
    <xf numFmtId="0" fontId="6" fillId="0" borderId="2" xfId="0" applyFont="1" applyBorder="1" applyAlignment="1">
      <alignment wrapText="1"/>
    </xf>
    <xf numFmtId="4" fontId="6" fillId="0" borderId="2" xfId="0" applyNumberFormat="1" applyFont="1" applyBorder="1" applyAlignment="1">
      <alignment wrapText="1"/>
    </xf>
    <xf numFmtId="4" fontId="6" fillId="0" borderId="2" xfId="1" applyNumberFormat="1" applyFont="1" applyFill="1" applyBorder="1" applyAlignment="1">
      <alignment wrapText="1"/>
    </xf>
    <xf numFmtId="0" fontId="6" fillId="0" borderId="0" xfId="0" applyFont="1" applyAlignment="1">
      <alignment wrapText="1"/>
    </xf>
    <xf numFmtId="4" fontId="7" fillId="0" borderId="2" xfId="0" applyNumberFormat="1" applyFont="1" applyBorder="1"/>
    <xf numFmtId="0" fontId="5" fillId="0" borderId="2" xfId="0" applyFont="1" applyBorder="1"/>
    <xf numFmtId="0" fontId="6" fillId="0" borderId="4" xfId="0" applyFont="1" applyBorder="1"/>
    <xf numFmtId="0" fontId="6" fillId="0" borderId="3" xfId="0" applyFont="1" applyBorder="1"/>
    <xf numFmtId="0" fontId="6" fillId="0" borderId="3" xfId="0" applyFont="1" applyBorder="1" applyAlignment="1">
      <alignment wrapText="1"/>
    </xf>
    <xf numFmtId="4" fontId="5" fillId="2" borderId="2" xfId="0" applyNumberFormat="1" applyFont="1" applyFill="1" applyBorder="1"/>
    <xf numFmtId="4" fontId="5" fillId="2" borderId="2" xfId="1" applyNumberFormat="1" applyFont="1" applyFill="1" applyBorder="1"/>
    <xf numFmtId="0" fontId="6" fillId="2" borderId="2" xfId="0" applyFont="1" applyFill="1" applyBorder="1"/>
    <xf numFmtId="4" fontId="5" fillId="0" borderId="2" xfId="1" applyNumberFormat="1" applyFont="1" applyFill="1" applyBorder="1"/>
    <xf numFmtId="0" fontId="6" fillId="0" borderId="2" xfId="0" applyFont="1" applyBorder="1" applyAlignment="1">
      <alignment horizontal="left" vertical="center" wrapText="1"/>
    </xf>
    <xf numFmtId="4" fontId="6" fillId="0" borderId="2" xfId="0" applyNumberFormat="1" applyFont="1" applyBorder="1" applyAlignment="1">
      <alignment horizontal="right" vertical="center" wrapText="1"/>
    </xf>
    <xf numFmtId="4" fontId="6" fillId="0" borderId="2" xfId="0" applyNumberFormat="1" applyFont="1" applyBorder="1" applyAlignment="1">
      <alignment horizontal="left" vertical="center" wrapText="1"/>
    </xf>
    <xf numFmtId="0" fontId="6" fillId="0" borderId="0" xfId="0" applyFont="1" applyAlignment="1">
      <alignment horizontal="center" vertical="center" wrapText="1"/>
    </xf>
    <xf numFmtId="4" fontId="5" fillId="0" borderId="2" xfId="0" applyNumberFormat="1" applyFont="1" applyBorder="1" applyAlignment="1">
      <alignment wrapText="1"/>
    </xf>
    <xf numFmtId="4" fontId="5" fillId="0" borderId="2" xfId="1" applyNumberFormat="1" applyFont="1" applyFill="1" applyBorder="1" applyAlignment="1">
      <alignment wrapText="1"/>
    </xf>
    <xf numFmtId="4" fontId="5" fillId="0" borderId="2" xfId="0" applyNumberFormat="1" applyFont="1" applyBorder="1" applyAlignment="1">
      <alignment horizontal="center" wrapText="1"/>
    </xf>
    <xf numFmtId="0" fontId="5" fillId="0" borderId="0" xfId="0" applyFont="1" applyAlignment="1">
      <alignment wrapText="1"/>
    </xf>
    <xf numFmtId="4" fontId="6" fillId="0" borderId="2" xfId="0" applyNumberFormat="1" applyFont="1" applyBorder="1" applyAlignment="1">
      <alignment horizontal="center" wrapText="1"/>
    </xf>
    <xf numFmtId="0" fontId="5" fillId="0" borderId="0" xfId="0" applyFont="1"/>
    <xf numFmtId="4" fontId="5" fillId="0" borderId="2" xfId="0" applyNumberFormat="1" applyFont="1" applyBorder="1" applyAlignment="1">
      <alignment horizontal="center" vertical="center" wrapText="1"/>
    </xf>
    <xf numFmtId="4" fontId="5" fillId="0" borderId="2" xfId="1" applyNumberFormat="1" applyFont="1" applyFill="1" applyBorder="1" applyAlignment="1">
      <alignment horizontal="center" vertical="center" wrapText="1"/>
    </xf>
    <xf numFmtId="0" fontId="5" fillId="0" borderId="0" xfId="0" applyFont="1" applyAlignment="1">
      <alignment horizontal="center" vertical="center" wrapText="1"/>
    </xf>
    <xf numFmtId="4" fontId="5" fillId="0" borderId="2" xfId="0" applyNumberFormat="1" applyFont="1" applyBorder="1" applyAlignment="1">
      <alignment horizontal="right" vertical="center" wrapText="1"/>
    </xf>
    <xf numFmtId="4" fontId="5" fillId="3" borderId="0" xfId="0" applyNumberFormat="1" applyFont="1" applyFill="1"/>
    <xf numFmtId="4" fontId="6" fillId="3" borderId="0" xfId="0" applyNumberFormat="1" applyFont="1" applyFill="1"/>
    <xf numFmtId="4" fontId="6" fillId="3" borderId="0" xfId="1" applyNumberFormat="1" applyFont="1" applyFill="1" applyBorder="1"/>
    <xf numFmtId="0" fontId="6" fillId="3" borderId="0" xfId="0" applyFont="1" applyFill="1"/>
    <xf numFmtId="4" fontId="5" fillId="0" borderId="0" xfId="0" applyNumberFormat="1" applyFont="1"/>
    <xf numFmtId="4" fontId="6" fillId="0" borderId="0" xfId="0" applyNumberFormat="1" applyFont="1"/>
    <xf numFmtId="4" fontId="6" fillId="0" borderId="0" xfId="1" applyNumberFormat="1" applyFont="1" applyFill="1" applyBorder="1"/>
    <xf numFmtId="4" fontId="6" fillId="0" borderId="0" xfId="0" applyNumberFormat="1" applyFont="1" applyAlignment="1">
      <alignment vertical="center"/>
    </xf>
    <xf numFmtId="4" fontId="6" fillId="0" borderId="2" xfId="0" applyNumberFormat="1" applyFont="1" applyBorder="1" applyAlignment="1">
      <alignment vertical="center"/>
    </xf>
    <xf numFmtId="4" fontId="6" fillId="0" borderId="0" xfId="1" applyNumberFormat="1" applyFont="1" applyFill="1"/>
    <xf numFmtId="0" fontId="5" fillId="5" borderId="2" xfId="0" applyFont="1" applyFill="1" applyBorder="1" applyAlignment="1">
      <alignment horizontal="center" vertical="center" wrapText="1"/>
    </xf>
    <xf numFmtId="4" fontId="5" fillId="5" borderId="2" xfId="0" applyNumberFormat="1" applyFont="1" applyFill="1" applyBorder="1" applyAlignment="1">
      <alignment horizontal="center" vertical="center" wrapText="1"/>
    </xf>
    <xf numFmtId="4" fontId="5" fillId="5" borderId="2" xfId="0" applyNumberFormat="1" applyFont="1" applyFill="1" applyBorder="1" applyAlignment="1">
      <alignment horizontal="center" vertical="center"/>
    </xf>
    <xf numFmtId="0" fontId="9" fillId="0" borderId="2" xfId="0" applyFont="1" applyBorder="1"/>
    <xf numFmtId="0" fontId="9" fillId="0" borderId="2" xfId="0" applyFont="1" applyBorder="1" applyAlignment="1">
      <alignment wrapText="1"/>
    </xf>
    <xf numFmtId="4" fontId="5" fillId="0" borderId="2" xfId="0" applyNumberFormat="1" applyFont="1" applyBorder="1" applyAlignment="1">
      <alignment horizontal="left" vertical="center" wrapText="1"/>
    </xf>
    <xf numFmtId="0" fontId="3" fillId="0" borderId="0" xfId="0" applyFont="1"/>
    <xf numFmtId="0" fontId="11" fillId="6" borderId="15"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3" fillId="7" borderId="20" xfId="0" applyFont="1" applyFill="1" applyBorder="1" applyAlignment="1">
      <alignment horizontal="left"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7" borderId="21" xfId="0" applyFont="1" applyFill="1" applyBorder="1" applyAlignment="1">
      <alignment horizontal="center" vertical="center" wrapText="1"/>
    </xf>
    <xf numFmtId="0" fontId="3" fillId="7" borderId="22" xfId="0" applyFont="1" applyFill="1" applyBorder="1" applyAlignment="1">
      <alignment horizontal="left" vertical="center" wrapText="1"/>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3" fillId="0" borderId="0" xfId="0" applyFont="1" applyAlignment="1">
      <alignment horizontal="center"/>
    </xf>
    <xf numFmtId="0" fontId="3" fillId="0" borderId="0" xfId="0" applyFont="1" applyAlignment="1">
      <alignment horizontal="center"/>
    </xf>
    <xf numFmtId="44" fontId="11" fillId="6" borderId="16" xfId="0" applyNumberFormat="1" applyFont="1" applyFill="1" applyBorder="1" applyAlignment="1">
      <alignment horizontal="center" vertical="center"/>
    </xf>
    <xf numFmtId="0" fontId="3" fillId="7" borderId="23" xfId="0" applyFont="1" applyFill="1" applyBorder="1" applyAlignment="1">
      <alignment horizontal="center" vertical="center" wrapText="1"/>
    </xf>
    <xf numFmtId="164" fontId="2" fillId="0" borderId="0" xfId="0" applyNumberFormat="1" applyFont="1"/>
    <xf numFmtId="0" fontId="2" fillId="0" borderId="2" xfId="0" applyFont="1" applyBorder="1" applyAlignment="1">
      <alignment horizontal="center" wrapText="1"/>
    </xf>
    <xf numFmtId="4" fontId="2" fillId="0" borderId="2" xfId="0" applyNumberFormat="1" applyFont="1" applyBorder="1" applyAlignment="1">
      <alignment horizontal="center" wrapText="1"/>
    </xf>
    <xf numFmtId="164" fontId="2" fillId="2" borderId="2" xfId="0" applyNumberFormat="1" applyFont="1" applyFill="1" applyBorder="1" applyAlignment="1">
      <alignment horizontal="center" wrapText="1"/>
    </xf>
    <xf numFmtId="0" fontId="2" fillId="0" borderId="0" xfId="0" applyFont="1" applyAlignment="1">
      <alignment horizontal="center" wrapText="1"/>
    </xf>
    <xf numFmtId="0" fontId="2" fillId="0" borderId="2" xfId="0" applyFont="1" applyBorder="1" applyAlignment="1">
      <alignment horizontal="center"/>
    </xf>
    <xf numFmtId="0" fontId="2" fillId="0" borderId="2" xfId="0" applyFont="1" applyBorder="1"/>
    <xf numFmtId="4" fontId="2" fillId="0" borderId="2" xfId="0" applyNumberFormat="1" applyFont="1" applyBorder="1"/>
    <xf numFmtId="164" fontId="2" fillId="2" borderId="2" xfId="0" applyNumberFormat="1" applyFont="1" applyFill="1" applyBorder="1"/>
    <xf numFmtId="4" fontId="14" fillId="2" borderId="2" xfId="0" applyNumberFormat="1" applyFont="1" applyFill="1" applyBorder="1"/>
    <xf numFmtId="0" fontId="14" fillId="0" borderId="2" xfId="0" applyFont="1" applyBorder="1"/>
    <xf numFmtId="4" fontId="2" fillId="8" borderId="2" xfId="0" applyNumberFormat="1" applyFont="1" applyFill="1" applyBorder="1"/>
    <xf numFmtId="0" fontId="2" fillId="0" borderId="2" xfId="0" applyFont="1" applyBorder="1" applyAlignment="1">
      <alignment horizontal="left"/>
    </xf>
    <xf numFmtId="4" fontId="2" fillId="0" borderId="2" xfId="0" applyNumberFormat="1" applyFont="1" applyBorder="1" applyAlignment="1">
      <alignment horizontal="right"/>
    </xf>
    <xf numFmtId="0" fontId="2" fillId="0" borderId="2" xfId="0" applyFont="1" applyBorder="1" applyAlignment="1">
      <alignment horizontal="left" vertical="center" wrapText="1"/>
    </xf>
    <xf numFmtId="17" fontId="2" fillId="0" borderId="2" xfId="0" applyNumberFormat="1" applyFont="1" applyBorder="1" applyAlignment="1">
      <alignment horizontal="center" vertical="center" wrapText="1"/>
    </xf>
    <xf numFmtId="4" fontId="2" fillId="0" borderId="2" xfId="0" applyNumberFormat="1" applyFont="1" applyBorder="1" applyAlignment="1">
      <alignment horizontal="right" vertical="center" wrapText="1"/>
    </xf>
    <xf numFmtId="164" fontId="2" fillId="2" borderId="2" xfId="0" applyNumberFormat="1" applyFont="1" applyFill="1" applyBorder="1" applyAlignment="1">
      <alignment horizontal="right" vertical="center"/>
    </xf>
    <xf numFmtId="4" fontId="2" fillId="0" borderId="2" xfId="0" applyNumberFormat="1" applyFont="1" applyBorder="1" applyAlignment="1">
      <alignment horizontal="right" vertical="center"/>
    </xf>
    <xf numFmtId="0" fontId="14" fillId="0" borderId="0" xfId="0" applyFont="1" applyAlignment="1">
      <alignment horizontal="center" vertical="center" wrapText="1"/>
    </xf>
    <xf numFmtId="4" fontId="14" fillId="0" borderId="2" xfId="0" applyNumberFormat="1" applyFont="1" applyBorder="1"/>
    <xf numFmtId="164" fontId="14" fillId="2" borderId="2" xfId="0" applyNumberFormat="1" applyFont="1" applyFill="1" applyBorder="1"/>
    <xf numFmtId="0" fontId="14" fillId="0" borderId="0" xfId="0" applyFont="1"/>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0" xfId="0" applyFont="1" applyAlignment="1">
      <alignment horizontal="center" vertical="center"/>
    </xf>
    <xf numFmtId="0" fontId="14" fillId="0" borderId="2" xfId="0" applyFont="1" applyBorder="1" applyAlignment="1">
      <alignment horizontal="left" vertical="center" wrapText="1"/>
    </xf>
    <xf numFmtId="0" fontId="14" fillId="0" borderId="2" xfId="0" applyFont="1" applyBorder="1" applyAlignment="1">
      <alignment horizontal="center" vertical="center"/>
    </xf>
    <xf numFmtId="4" fontId="14" fillId="0" borderId="2" xfId="0" applyNumberFormat="1" applyFont="1" applyBorder="1" applyAlignment="1">
      <alignment horizontal="right" vertical="center"/>
    </xf>
    <xf numFmtId="0" fontId="14" fillId="0" borderId="2" xfId="0" applyFont="1" applyBorder="1" applyAlignment="1">
      <alignment horizontal="left" vertical="center"/>
    </xf>
    <xf numFmtId="4" fontId="14" fillId="0" borderId="2" xfId="0" applyNumberFormat="1" applyFont="1" applyBorder="1" applyAlignment="1">
      <alignment horizontal="right"/>
    </xf>
    <xf numFmtId="0" fontId="2" fillId="0" borderId="2" xfId="0" applyFont="1" applyBorder="1" applyAlignment="1">
      <alignment wrapText="1"/>
    </xf>
    <xf numFmtId="4" fontId="2" fillId="0" borderId="2" xfId="0" applyNumberFormat="1" applyFont="1" applyBorder="1" applyAlignment="1">
      <alignment wrapText="1"/>
    </xf>
    <xf numFmtId="164" fontId="2" fillId="2" borderId="2" xfId="0" applyNumberFormat="1" applyFont="1" applyFill="1" applyBorder="1" applyAlignment="1">
      <alignment wrapText="1"/>
    </xf>
    <xf numFmtId="4" fontId="2" fillId="0" borderId="2" xfId="0" applyNumberFormat="1" applyFont="1" applyBorder="1" applyAlignment="1">
      <alignment horizontal="right" wrapText="1"/>
    </xf>
    <xf numFmtId="0" fontId="14" fillId="0" borderId="0" xfId="0" applyFont="1" applyAlignment="1">
      <alignment wrapText="1"/>
    </xf>
    <xf numFmtId="0" fontId="15" fillId="0" borderId="0" xfId="0" applyFont="1"/>
    <xf numFmtId="0" fontId="16" fillId="0" borderId="0" xfId="0" applyFont="1"/>
    <xf numFmtId="4" fontId="14" fillId="5" borderId="2" xfId="0" applyNumberFormat="1" applyFont="1" applyFill="1" applyBorder="1"/>
    <xf numFmtId="4" fontId="14" fillId="5" borderId="2" xfId="0" applyNumberFormat="1" applyFont="1" applyFill="1" applyBorder="1" applyAlignment="1">
      <alignment wrapText="1"/>
    </xf>
    <xf numFmtId="0" fontId="3" fillId="3" borderId="0" xfId="0" applyFont="1" applyFill="1"/>
    <xf numFmtId="0" fontId="3" fillId="3" borderId="0" xfId="0" applyFont="1" applyFill="1" applyAlignment="1">
      <alignment wrapText="1"/>
    </xf>
    <xf numFmtId="0" fontId="3" fillId="3" borderId="0" xfId="0" applyFont="1" applyFill="1" applyAlignment="1">
      <alignment horizontal="center"/>
    </xf>
    <xf numFmtId="44" fontId="3" fillId="3" borderId="0" xfId="0" applyNumberFormat="1" applyFont="1" applyFill="1"/>
    <xf numFmtId="0" fontId="19" fillId="4" borderId="2" xfId="0" applyFont="1" applyFill="1" applyBorder="1" applyAlignment="1">
      <alignment horizontal="center" vertical="center" wrapText="1"/>
    </xf>
    <xf numFmtId="49" fontId="19" fillId="4" borderId="2" xfId="0" applyNumberFormat="1" applyFont="1" applyFill="1" applyBorder="1" applyAlignment="1">
      <alignment horizontal="center" vertical="center" wrapText="1"/>
    </xf>
    <xf numFmtId="4" fontId="19" fillId="4" borderId="2" xfId="1" applyNumberFormat="1" applyFont="1" applyFill="1" applyBorder="1" applyAlignment="1">
      <alignment horizontal="center" vertical="center" wrapText="1"/>
    </xf>
    <xf numFmtId="49" fontId="23" fillId="0" borderId="2" xfId="0" applyNumberFormat="1" applyFont="1" applyBorder="1" applyAlignment="1">
      <alignment horizontal="center" vertical="center" wrapText="1"/>
    </xf>
    <xf numFmtId="0" fontId="16" fillId="0" borderId="0" xfId="0" applyFont="1" applyAlignment="1">
      <alignment wrapText="1"/>
    </xf>
    <xf numFmtId="4" fontId="16" fillId="0" borderId="0" xfId="1" applyNumberFormat="1" applyFont="1" applyFill="1" applyAlignment="1">
      <alignment horizontal="left" vertical="top" wrapText="1"/>
    </xf>
    <xf numFmtId="4" fontId="16" fillId="0" borderId="0" xfId="1" applyNumberFormat="1" applyFont="1" applyFill="1" applyAlignment="1">
      <alignment wrapText="1"/>
    </xf>
    <xf numFmtId="0" fontId="20" fillId="0" borderId="0" xfId="0" applyFont="1" applyAlignment="1">
      <alignment wrapText="1"/>
    </xf>
    <xf numFmtId="0" fontId="16" fillId="0" borderId="0" xfId="0" applyFont="1" applyAlignment="1">
      <alignment vertical="center" wrapText="1"/>
    </xf>
    <xf numFmtId="49" fontId="21" fillId="0" borderId="2" xfId="0" applyNumberFormat="1" applyFont="1" applyBorder="1" applyAlignment="1">
      <alignment horizontal="center" vertical="center" wrapText="1"/>
    </xf>
    <xf numFmtId="4" fontId="16" fillId="0" borderId="0" xfId="0" applyNumberFormat="1" applyFont="1" applyAlignment="1">
      <alignment wrapText="1"/>
    </xf>
    <xf numFmtId="49" fontId="16" fillId="0" borderId="0" xfId="0" applyNumberFormat="1" applyFont="1" applyAlignment="1">
      <alignment horizontal="center" vertical="center" wrapText="1"/>
    </xf>
    <xf numFmtId="0" fontId="23" fillId="0" borderId="2" xfId="0" applyFont="1" applyBorder="1" applyAlignment="1">
      <alignment horizontal="center" vertical="center" wrapText="1"/>
    </xf>
    <xf numFmtId="4" fontId="23" fillId="0" borderId="2" xfId="1" applyNumberFormat="1" applyFont="1" applyFill="1" applyBorder="1" applyAlignment="1">
      <alignment horizontal="center" vertical="center" wrapText="1"/>
    </xf>
    <xf numFmtId="0" fontId="21" fillId="0" borderId="2" xfId="0" applyFont="1" applyBorder="1" applyAlignment="1">
      <alignment horizontal="center" vertical="center" wrapText="1"/>
    </xf>
    <xf numFmtId="0" fontId="16" fillId="0" borderId="3" xfId="0" applyFont="1" applyBorder="1" applyAlignment="1">
      <alignment horizontal="center" vertical="center" wrapText="1"/>
    </xf>
    <xf numFmtId="4" fontId="20" fillId="0" borderId="2" xfId="1" applyNumberFormat="1" applyFont="1" applyFill="1" applyBorder="1" applyAlignment="1">
      <alignment horizontal="center" vertical="center" wrapText="1"/>
    </xf>
    <xf numFmtId="0" fontId="25" fillId="5" borderId="2" xfId="0" applyFont="1" applyFill="1" applyBorder="1" applyAlignment="1">
      <alignment horizontal="center" vertical="center"/>
    </xf>
    <xf numFmtId="0" fontId="25" fillId="5" borderId="2" xfId="0" applyFont="1" applyFill="1" applyBorder="1" applyAlignment="1">
      <alignment horizontal="center" vertical="center" wrapText="1"/>
    </xf>
    <xf numFmtId="44" fontId="25" fillId="5" borderId="2" xfId="0" applyNumberFormat="1" applyFont="1" applyFill="1" applyBorder="1" applyAlignment="1">
      <alignment horizontal="center" vertical="center" wrapText="1"/>
    </xf>
    <xf numFmtId="0" fontId="3" fillId="3" borderId="2" xfId="0" applyFont="1" applyFill="1" applyBorder="1" applyAlignment="1">
      <alignment horizontal="center"/>
    </xf>
    <xf numFmtId="0" fontId="3" fillId="3" borderId="2" xfId="0" applyFont="1" applyFill="1" applyBorder="1"/>
    <xf numFmtId="0" fontId="3" fillId="3" borderId="2" xfId="0" applyFont="1" applyFill="1" applyBorder="1" applyAlignment="1">
      <alignment wrapText="1"/>
    </xf>
    <xf numFmtId="0" fontId="25" fillId="5" borderId="2" xfId="0" applyFont="1" applyFill="1" applyBorder="1" applyAlignment="1">
      <alignment horizontal="center"/>
    </xf>
    <xf numFmtId="44" fontId="25" fillId="5" borderId="2" xfId="0" applyNumberFormat="1" applyFont="1" applyFill="1" applyBorder="1"/>
    <xf numFmtId="44" fontId="25" fillId="0" borderId="2" xfId="0" applyNumberFormat="1" applyFont="1" applyBorder="1"/>
    <xf numFmtId="44" fontId="3" fillId="3" borderId="2" xfId="0" applyNumberFormat="1" applyFont="1" applyFill="1" applyBorder="1" applyAlignment="1">
      <alignment horizontal="center" vertical="center"/>
    </xf>
    <xf numFmtId="0" fontId="3" fillId="3" borderId="2" xfId="0" applyFont="1" applyFill="1" applyBorder="1" applyAlignment="1">
      <alignment horizontal="center" vertical="center"/>
    </xf>
    <xf numFmtId="0" fontId="3" fillId="3" borderId="2" xfId="0" applyFont="1" applyFill="1" applyBorder="1" applyAlignment="1">
      <alignment horizontal="center" vertical="center" wrapText="1"/>
    </xf>
    <xf numFmtId="44" fontId="3" fillId="0" borderId="2" xfId="0" applyNumberFormat="1" applyFont="1" applyBorder="1" applyAlignment="1">
      <alignment horizontal="center" vertical="center"/>
    </xf>
    <xf numFmtId="0" fontId="3" fillId="3" borderId="2" xfId="0" applyFont="1" applyFill="1" applyBorder="1" applyAlignment="1">
      <alignment horizontal="left" vertical="center" wrapText="1"/>
    </xf>
    <xf numFmtId="0" fontId="3" fillId="3" borderId="2" xfId="0" applyFont="1" applyFill="1" applyBorder="1" applyAlignment="1">
      <alignment horizontal="left" vertical="center"/>
    </xf>
    <xf numFmtId="4" fontId="26" fillId="0" borderId="2" xfId="0" applyNumberFormat="1" applyFont="1" applyBorder="1"/>
    <xf numFmtId="44" fontId="3" fillId="0" borderId="19" xfId="0" applyNumberFormat="1" applyFont="1" applyBorder="1" applyAlignment="1">
      <alignment vertical="center"/>
    </xf>
    <xf numFmtId="44" fontId="3" fillId="0" borderId="21" xfId="0" applyNumberFormat="1" applyFont="1" applyBorder="1" applyAlignment="1">
      <alignment vertical="center"/>
    </xf>
    <xf numFmtId="44" fontId="3" fillId="0" borderId="21" xfId="0" applyNumberFormat="1" applyFont="1" applyBorder="1" applyAlignment="1">
      <alignment vertical="center" wrapText="1"/>
    </xf>
    <xf numFmtId="44" fontId="3" fillId="0" borderId="21" xfId="0" applyNumberFormat="1" applyFont="1" applyBorder="1" applyAlignment="1">
      <alignment horizontal="center" vertical="center"/>
    </xf>
    <xf numFmtId="0" fontId="6" fillId="0" borderId="2" xfId="0" applyFont="1" applyBorder="1" applyAlignment="1">
      <alignment horizontal="left"/>
    </xf>
    <xf numFmtId="0" fontId="11" fillId="6" borderId="9" xfId="0" applyFont="1" applyFill="1" applyBorder="1" applyAlignment="1">
      <alignment horizontal="center" vertical="center"/>
    </xf>
    <xf numFmtId="0" fontId="11" fillId="6" borderId="1" xfId="0" applyFont="1" applyFill="1" applyBorder="1" applyAlignment="1">
      <alignment horizontal="center" vertical="center"/>
    </xf>
    <xf numFmtId="0" fontId="11" fillId="6" borderId="12" xfId="0" applyFont="1" applyFill="1" applyBorder="1" applyAlignment="1">
      <alignment horizontal="center" vertical="center"/>
    </xf>
    <xf numFmtId="0" fontId="17" fillId="5" borderId="13"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18" fillId="5" borderId="14" xfId="0" applyFont="1" applyFill="1" applyBorder="1"/>
    <xf numFmtId="4" fontId="10" fillId="4" borderId="1" xfId="0" applyNumberFormat="1" applyFont="1" applyFill="1" applyBorder="1" applyAlignment="1">
      <alignment horizontal="center" vertical="center"/>
    </xf>
    <xf numFmtId="0" fontId="28" fillId="0" borderId="1" xfId="0" applyFont="1" applyBorder="1" applyAlignment="1">
      <alignment horizontal="center" vertical="center"/>
    </xf>
    <xf numFmtId="0" fontId="5" fillId="0" borderId="4" xfId="0" applyFont="1" applyBorder="1"/>
    <xf numFmtId="0" fontId="4" fillId="0" borderId="3" xfId="0" applyFont="1" applyBorder="1"/>
    <xf numFmtId="0" fontId="5" fillId="5" borderId="4" xfId="0" applyFont="1" applyFill="1" applyBorder="1" applyAlignment="1">
      <alignment horizontal="center" vertical="center"/>
    </xf>
    <xf numFmtId="0" fontId="0" fillId="0" borderId="3" xfId="0" applyBorder="1" applyAlignment="1">
      <alignment horizontal="center" vertical="center"/>
    </xf>
    <xf numFmtId="0" fontId="6" fillId="0" borderId="4" xfId="0" applyFont="1" applyBorder="1" applyAlignment="1">
      <alignment horizontal="center" vertical="center" wrapText="1"/>
    </xf>
    <xf numFmtId="0" fontId="0" fillId="0" borderId="12" xfId="0" applyBorder="1" applyAlignment="1">
      <alignment horizontal="center" vertical="center" wrapText="1"/>
    </xf>
    <xf numFmtId="0" fontId="0" fillId="0" borderId="3" xfId="0" applyBorder="1" applyAlignment="1">
      <alignment horizontal="center" vertical="center" wrapText="1"/>
    </xf>
    <xf numFmtId="0" fontId="5" fillId="0" borderId="4" xfId="0" applyFont="1" applyBorder="1" applyAlignment="1">
      <alignment horizontal="left" vertical="center" wrapText="1"/>
    </xf>
    <xf numFmtId="0" fontId="0" fillId="0" borderId="3" xfId="0" applyBorder="1" applyAlignment="1">
      <alignment horizontal="left" vertical="center" wrapText="1"/>
    </xf>
    <xf numFmtId="0" fontId="5" fillId="0" borderId="4" xfId="0" applyFont="1" applyBorder="1" applyAlignment="1">
      <alignment horizontal="left"/>
    </xf>
    <xf numFmtId="0" fontId="4" fillId="0" borderId="3" xfId="0" applyFont="1" applyBorder="1" applyAlignment="1">
      <alignment horizontal="left"/>
    </xf>
    <xf numFmtId="4" fontId="5" fillId="5" borderId="4" xfId="0" applyNumberFormat="1" applyFont="1" applyFill="1" applyBorder="1" applyAlignment="1">
      <alignment horizontal="center" vertical="center"/>
    </xf>
    <xf numFmtId="0" fontId="9" fillId="5" borderId="3" xfId="0" applyFont="1" applyFill="1" applyBorder="1" applyAlignment="1">
      <alignment horizontal="center" vertical="center"/>
    </xf>
    <xf numFmtId="0" fontId="0" fillId="0" borderId="9" xfId="0" applyBorder="1"/>
    <xf numFmtId="0" fontId="0" fillId="0" borderId="1" xfId="0" applyBorder="1"/>
    <xf numFmtId="0" fontId="0" fillId="0" borderId="10" xfId="0" applyBorder="1"/>
    <xf numFmtId="0" fontId="10" fillId="4" borderId="1" xfId="0" applyFont="1" applyFill="1" applyBorder="1" applyAlignment="1">
      <alignment horizontal="center" vertical="center"/>
    </xf>
    <xf numFmtId="0" fontId="10" fillId="4" borderId="2" xfId="0" applyFont="1" applyFill="1" applyBorder="1" applyAlignment="1">
      <alignment horizontal="center" vertical="center"/>
    </xf>
    <xf numFmtId="0" fontId="14" fillId="0" borderId="4" xfId="0" applyFont="1" applyBorder="1" applyAlignment="1">
      <alignment horizontal="center" vertical="center"/>
    </xf>
    <xf numFmtId="0" fontId="0" fillId="0" borderId="12" xfId="0" applyBorder="1" applyAlignment="1">
      <alignment horizontal="center" vertical="center"/>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14" fillId="0" borderId="4" xfId="0" applyFont="1" applyBorder="1" applyAlignment="1">
      <alignment wrapText="1"/>
    </xf>
    <xf numFmtId="0" fontId="0" fillId="0" borderId="12" xfId="0" applyBorder="1" applyAlignment="1">
      <alignment wrapText="1"/>
    </xf>
    <xf numFmtId="0" fontId="0" fillId="0" borderId="3" xfId="0" applyBorder="1" applyAlignment="1">
      <alignment wrapText="1"/>
    </xf>
    <xf numFmtId="0" fontId="14" fillId="5" borderId="4"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3" xfId="0" applyFont="1" applyFill="1" applyBorder="1" applyAlignment="1">
      <alignment horizontal="center" vertical="center"/>
    </xf>
    <xf numFmtId="0" fontId="27" fillId="4" borderId="1" xfId="0" applyFont="1" applyFill="1" applyBorder="1" applyAlignment="1">
      <alignment horizontal="center" vertical="center"/>
    </xf>
    <xf numFmtId="0" fontId="21" fillId="5" borderId="4" xfId="0" applyFont="1" applyFill="1" applyBorder="1" applyAlignment="1">
      <alignment horizontal="center" vertical="center" wrapText="1"/>
    </xf>
    <xf numFmtId="0" fontId="24" fillId="5" borderId="12"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22" fillId="5" borderId="3" xfId="0" applyFont="1" applyFill="1" applyBorder="1" applyAlignment="1">
      <alignment horizontal="center" vertical="center" wrapText="1"/>
    </xf>
    <xf numFmtId="4" fontId="23" fillId="0" borderId="5" xfId="1" applyNumberFormat="1" applyFont="1" applyFill="1" applyBorder="1" applyAlignment="1">
      <alignment horizontal="center" vertical="center" wrapText="1"/>
    </xf>
    <xf numFmtId="4" fontId="23" fillId="0" borderId="11" xfId="1" applyNumberFormat="1" applyFont="1" applyFill="1" applyBorder="1" applyAlignment="1">
      <alignment horizontal="center" vertical="center" wrapText="1"/>
    </xf>
    <xf numFmtId="4" fontId="23" fillId="0" borderId="6" xfId="1" applyNumberFormat="1" applyFont="1" applyFill="1" applyBorder="1" applyAlignment="1">
      <alignment horizontal="center" vertical="center" wrapText="1"/>
    </xf>
    <xf numFmtId="0" fontId="21" fillId="0" borderId="4" xfId="0" applyFont="1" applyBorder="1" applyAlignment="1">
      <alignment horizontal="center" vertical="center" wrapText="1"/>
    </xf>
    <xf numFmtId="0" fontId="22" fillId="0" borderId="12" xfId="0" applyFont="1" applyBorder="1" applyAlignment="1">
      <alignment horizontal="center" wrapText="1"/>
    </xf>
    <xf numFmtId="0" fontId="22" fillId="0" borderId="3" xfId="0" applyFont="1" applyBorder="1" applyAlignment="1">
      <alignment horizontal="center" wrapText="1"/>
    </xf>
    <xf numFmtId="0" fontId="22" fillId="5" borderId="12" xfId="0" applyFont="1" applyFill="1" applyBorder="1" applyAlignment="1">
      <alignment horizontal="center" wrapText="1"/>
    </xf>
    <xf numFmtId="0" fontId="22" fillId="5" borderId="3" xfId="0" applyFont="1" applyFill="1" applyBorder="1" applyAlignment="1">
      <alignment horizontal="center" wrapText="1"/>
    </xf>
    <xf numFmtId="0" fontId="24" fillId="5" borderId="12" xfId="0" applyFont="1" applyFill="1" applyBorder="1" applyAlignment="1">
      <alignment vertical="center" wrapText="1"/>
    </xf>
    <xf numFmtId="0" fontId="24" fillId="5" borderId="3" xfId="0" applyFont="1" applyFill="1" applyBorder="1" applyAlignment="1">
      <alignment vertical="center" wrapText="1"/>
    </xf>
  </cellXfs>
  <cellStyles count="2">
    <cellStyle name="Normalny" xfId="0" builtinId="0"/>
    <cellStyle name="Procentowy" xfId="1" builtinId="5"/>
  </cellStyles>
  <dxfs count="0"/>
  <tableStyles count="0" defaultTableStyle="TableStyleMedium2" defaultPivotStyle="PivotStyleLight16"/>
  <colors>
    <mruColors>
      <color rgb="FFDEF8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058B1-9F73-410C-9F2F-E7A1055A9A40}">
  <dimension ref="A1:E19"/>
  <sheetViews>
    <sheetView workbookViewId="0">
      <selection activeCell="H4" sqref="H4"/>
    </sheetView>
  </sheetViews>
  <sheetFormatPr defaultColWidth="8.7265625" defaultRowHeight="10"/>
  <cols>
    <col min="1" max="1" width="6.453125" style="58" customWidth="1"/>
    <col min="2" max="2" width="51.81640625" style="58" customWidth="1"/>
    <col min="3" max="3" width="21.1796875" style="58" customWidth="1"/>
    <col min="4" max="4" width="25.26953125" style="58" customWidth="1"/>
    <col min="5" max="5" width="21.453125" style="58" customWidth="1"/>
    <col min="6" max="6" width="8.7265625" style="58"/>
    <col min="7" max="7" width="9.81640625" style="58" customWidth="1"/>
    <col min="8" max="10" width="8.7265625" style="58"/>
    <col min="11" max="11" width="11.453125" style="58" customWidth="1"/>
    <col min="12" max="16384" width="8.7265625" style="58"/>
  </cols>
  <sheetData>
    <row r="1" spans="1:5" ht="26.15" customHeight="1" thickBot="1">
      <c r="A1" s="162" t="s">
        <v>393</v>
      </c>
      <c r="B1" s="163"/>
      <c r="C1" s="163"/>
      <c r="D1" s="163"/>
      <c r="E1" s="164"/>
    </row>
    <row r="2" spans="1:5" ht="51" thickBot="1">
      <c r="A2" s="59" t="s">
        <v>293</v>
      </c>
      <c r="B2" s="60" t="s">
        <v>1</v>
      </c>
      <c r="C2" s="61" t="s">
        <v>408</v>
      </c>
      <c r="D2" s="60" t="s">
        <v>407</v>
      </c>
      <c r="E2" s="62" t="s">
        <v>294</v>
      </c>
    </row>
    <row r="3" spans="1:5" ht="20.149999999999999" customHeight="1">
      <c r="A3" s="63">
        <v>1</v>
      </c>
      <c r="B3" s="64" t="s">
        <v>295</v>
      </c>
      <c r="C3" s="65" t="s">
        <v>405</v>
      </c>
      <c r="D3" s="66" t="s">
        <v>296</v>
      </c>
      <c r="E3" s="154">
        <v>20923471.979999997</v>
      </c>
    </row>
    <row r="4" spans="1:5" ht="31.5" customHeight="1">
      <c r="A4" s="67">
        <v>2</v>
      </c>
      <c r="B4" s="68" t="s">
        <v>304</v>
      </c>
      <c r="C4" s="69" t="s">
        <v>405</v>
      </c>
      <c r="D4" s="70" t="s">
        <v>296</v>
      </c>
      <c r="E4" s="155">
        <v>18195470.660000004</v>
      </c>
    </row>
    <row r="5" spans="1:5" ht="20.149999999999999" customHeight="1">
      <c r="A5" s="67">
        <v>3</v>
      </c>
      <c r="B5" s="68" t="s">
        <v>308</v>
      </c>
      <c r="C5" s="69" t="s">
        <v>298</v>
      </c>
      <c r="D5" s="70" t="s">
        <v>299</v>
      </c>
      <c r="E5" s="156">
        <v>50000</v>
      </c>
    </row>
    <row r="6" spans="1:5" ht="20.149999999999999" customHeight="1">
      <c r="A6" s="76">
        <v>4</v>
      </c>
      <c r="B6" s="68" t="s">
        <v>309</v>
      </c>
      <c r="C6" s="71" t="s">
        <v>300</v>
      </c>
      <c r="D6" s="72" t="s">
        <v>296</v>
      </c>
      <c r="E6" s="156">
        <v>50000</v>
      </c>
    </row>
    <row r="7" spans="1:5" ht="20.149999999999999" customHeight="1">
      <c r="A7" s="67">
        <v>5</v>
      </c>
      <c r="B7" s="68" t="s">
        <v>307</v>
      </c>
      <c r="C7" s="71" t="s">
        <v>298</v>
      </c>
      <c r="D7" s="72" t="s">
        <v>299</v>
      </c>
      <c r="E7" s="156">
        <v>20000</v>
      </c>
    </row>
    <row r="8" spans="1:5" ht="20.149999999999999" customHeight="1">
      <c r="A8" s="67">
        <v>6</v>
      </c>
      <c r="B8" s="68" t="s">
        <v>301</v>
      </c>
      <c r="C8" s="71" t="s">
        <v>298</v>
      </c>
      <c r="D8" s="72" t="s">
        <v>299</v>
      </c>
      <c r="E8" s="156">
        <v>10000</v>
      </c>
    </row>
    <row r="9" spans="1:5" ht="20.149999999999999" customHeight="1">
      <c r="A9" s="76">
        <v>7</v>
      </c>
      <c r="B9" s="68" t="s">
        <v>237</v>
      </c>
      <c r="C9" s="71" t="s">
        <v>302</v>
      </c>
      <c r="D9" s="72" t="s">
        <v>299</v>
      </c>
      <c r="E9" s="156">
        <v>10000</v>
      </c>
    </row>
    <row r="10" spans="1:5" ht="20.149999999999999" customHeight="1">
      <c r="A10" s="67">
        <v>8</v>
      </c>
      <c r="B10" s="68" t="s">
        <v>391</v>
      </c>
      <c r="C10" s="71" t="s">
        <v>298</v>
      </c>
      <c r="D10" s="72" t="s">
        <v>299</v>
      </c>
      <c r="E10" s="156">
        <v>20000</v>
      </c>
    </row>
    <row r="11" spans="1:5" ht="20.149999999999999" customHeight="1">
      <c r="A11" s="67">
        <v>9</v>
      </c>
      <c r="B11" s="68" t="s">
        <v>305</v>
      </c>
      <c r="C11" s="69" t="s">
        <v>405</v>
      </c>
      <c r="D11" s="70" t="s">
        <v>296</v>
      </c>
      <c r="E11" s="155">
        <v>60448.54</v>
      </c>
    </row>
    <row r="12" spans="1:5" ht="20.149999999999999" customHeight="1">
      <c r="A12" s="76">
        <v>10</v>
      </c>
      <c r="B12" s="68" t="s">
        <v>306</v>
      </c>
      <c r="C12" s="69" t="s">
        <v>405</v>
      </c>
      <c r="D12" s="70" t="s">
        <v>296</v>
      </c>
      <c r="E12" s="155">
        <v>182819.04</v>
      </c>
    </row>
    <row r="13" spans="1:5" ht="20.149999999999999" customHeight="1">
      <c r="A13" s="67">
        <v>11</v>
      </c>
      <c r="B13" s="68" t="s">
        <v>310</v>
      </c>
      <c r="C13" s="71"/>
      <c r="D13" s="72"/>
      <c r="E13" s="156">
        <v>50000</v>
      </c>
    </row>
    <row r="14" spans="1:5" ht="20.149999999999999" customHeight="1" thickBot="1">
      <c r="A14" s="67">
        <v>12</v>
      </c>
      <c r="B14" s="68" t="s">
        <v>297</v>
      </c>
      <c r="C14" s="69" t="s">
        <v>405</v>
      </c>
      <c r="D14" s="70" t="s">
        <v>296</v>
      </c>
      <c r="E14" s="157">
        <v>1128661.98</v>
      </c>
    </row>
    <row r="15" spans="1:5" ht="31.5" customHeight="1" thickBot="1">
      <c r="A15" s="159" t="s">
        <v>303</v>
      </c>
      <c r="B15" s="160"/>
      <c r="C15" s="161"/>
      <c r="D15" s="161"/>
      <c r="E15" s="75">
        <f>SUM(E3:E14)</f>
        <v>40700872.199999996</v>
      </c>
    </row>
    <row r="16" spans="1:5">
      <c r="E16" s="73"/>
    </row>
    <row r="19" spans="3:4">
      <c r="C19" s="74"/>
      <c r="D19" s="74"/>
    </row>
  </sheetData>
  <mergeCells count="2">
    <mergeCell ref="A15:D15"/>
    <mergeCell ref="A1:E1"/>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2"/>
  <sheetViews>
    <sheetView workbookViewId="0">
      <selection activeCell="B1" sqref="B1:D1"/>
    </sheetView>
  </sheetViews>
  <sheetFormatPr defaultRowHeight="11.5"/>
  <cols>
    <col min="1" max="1" width="6.6328125" style="5" customWidth="1"/>
    <col min="2" max="2" width="25" style="5" customWidth="1"/>
    <col min="3" max="3" width="61.1796875" style="5" customWidth="1"/>
    <col min="4" max="4" width="22" style="47" customWidth="1"/>
    <col min="5" max="5" width="9.81640625" style="47" hidden="1" customWidth="1"/>
    <col min="6" max="6" width="13.453125" style="5" hidden="1" customWidth="1"/>
    <col min="7" max="7" width="13" style="51" hidden="1" customWidth="1"/>
    <col min="8" max="8" width="12" style="5" hidden="1" customWidth="1"/>
    <col min="9" max="9" width="18.7265625" style="5" customWidth="1"/>
    <col min="10" max="10" width="21.1796875" style="5" customWidth="1"/>
    <col min="11" max="244" width="9.1796875" style="5"/>
    <col min="245" max="245" width="4.7265625" style="5" customWidth="1"/>
    <col min="246" max="246" width="16.26953125" style="5" customWidth="1"/>
    <col min="247" max="247" width="41.26953125" style="5" customWidth="1"/>
    <col min="248" max="248" width="12.81640625" style="5" customWidth="1"/>
    <col min="249" max="251" width="0" style="5" hidden="1" customWidth="1"/>
    <col min="252" max="252" width="14.54296875" style="5" customWidth="1"/>
    <col min="253" max="253" width="0" style="5" hidden="1" customWidth="1"/>
    <col min="254" max="500" width="9.1796875" style="5"/>
    <col min="501" max="501" width="4.7265625" style="5" customWidth="1"/>
    <col min="502" max="502" width="16.26953125" style="5" customWidth="1"/>
    <col min="503" max="503" width="41.26953125" style="5" customWidth="1"/>
    <col min="504" max="504" width="12.81640625" style="5" customWidth="1"/>
    <col min="505" max="507" width="0" style="5" hidden="1" customWidth="1"/>
    <col min="508" max="508" width="14.54296875" style="5" customWidth="1"/>
    <col min="509" max="509" width="0" style="5" hidden="1" customWidth="1"/>
    <col min="510" max="756" width="9.1796875" style="5"/>
    <col min="757" max="757" width="4.7265625" style="5" customWidth="1"/>
    <col min="758" max="758" width="16.26953125" style="5" customWidth="1"/>
    <col min="759" max="759" width="41.26953125" style="5" customWidth="1"/>
    <col min="760" max="760" width="12.81640625" style="5" customWidth="1"/>
    <col min="761" max="763" width="0" style="5" hidden="1" customWidth="1"/>
    <col min="764" max="764" width="14.54296875" style="5" customWidth="1"/>
    <col min="765" max="765" width="0" style="5" hidden="1" customWidth="1"/>
    <col min="766" max="1012" width="9.1796875" style="5"/>
    <col min="1013" max="1013" width="4.7265625" style="5" customWidth="1"/>
    <col min="1014" max="1014" width="16.26953125" style="5" customWidth="1"/>
    <col min="1015" max="1015" width="41.26953125" style="5" customWidth="1"/>
    <col min="1016" max="1016" width="12.81640625" style="5" customWidth="1"/>
    <col min="1017" max="1019" width="0" style="5" hidden="1" customWidth="1"/>
    <col min="1020" max="1020" width="14.54296875" style="5" customWidth="1"/>
    <col min="1021" max="1021" width="0" style="5" hidden="1" customWidth="1"/>
    <col min="1022" max="1268" width="9.1796875" style="5"/>
    <col min="1269" max="1269" width="4.7265625" style="5" customWidth="1"/>
    <col min="1270" max="1270" width="16.26953125" style="5" customWidth="1"/>
    <col min="1271" max="1271" width="41.26953125" style="5" customWidth="1"/>
    <col min="1272" max="1272" width="12.81640625" style="5" customWidth="1"/>
    <col min="1273" max="1275" width="0" style="5" hidden="1" customWidth="1"/>
    <col min="1276" max="1276" width="14.54296875" style="5" customWidth="1"/>
    <col min="1277" max="1277" width="0" style="5" hidden="1" customWidth="1"/>
    <col min="1278" max="1524" width="9.1796875" style="5"/>
    <col min="1525" max="1525" width="4.7265625" style="5" customWidth="1"/>
    <col min="1526" max="1526" width="16.26953125" style="5" customWidth="1"/>
    <col min="1527" max="1527" width="41.26953125" style="5" customWidth="1"/>
    <col min="1528" max="1528" width="12.81640625" style="5" customWidth="1"/>
    <col min="1529" max="1531" width="0" style="5" hidden="1" customWidth="1"/>
    <col min="1532" max="1532" width="14.54296875" style="5" customWidth="1"/>
    <col min="1533" max="1533" width="0" style="5" hidden="1" customWidth="1"/>
    <col min="1534" max="1780" width="9.1796875" style="5"/>
    <col min="1781" max="1781" width="4.7265625" style="5" customWidth="1"/>
    <col min="1782" max="1782" width="16.26953125" style="5" customWidth="1"/>
    <col min="1783" max="1783" width="41.26953125" style="5" customWidth="1"/>
    <col min="1784" max="1784" width="12.81640625" style="5" customWidth="1"/>
    <col min="1785" max="1787" width="0" style="5" hidden="1" customWidth="1"/>
    <col min="1788" max="1788" width="14.54296875" style="5" customWidth="1"/>
    <col min="1789" max="1789" width="0" style="5" hidden="1" customWidth="1"/>
    <col min="1790" max="2036" width="9.1796875" style="5"/>
    <col min="2037" max="2037" width="4.7265625" style="5" customWidth="1"/>
    <col min="2038" max="2038" width="16.26953125" style="5" customWidth="1"/>
    <col min="2039" max="2039" width="41.26953125" style="5" customWidth="1"/>
    <col min="2040" max="2040" width="12.81640625" style="5" customWidth="1"/>
    <col min="2041" max="2043" width="0" style="5" hidden="1" customWidth="1"/>
    <col min="2044" max="2044" width="14.54296875" style="5" customWidth="1"/>
    <col min="2045" max="2045" width="0" style="5" hidden="1" customWidth="1"/>
    <col min="2046" max="2292" width="9.1796875" style="5"/>
    <col min="2293" max="2293" width="4.7265625" style="5" customWidth="1"/>
    <col min="2294" max="2294" width="16.26953125" style="5" customWidth="1"/>
    <col min="2295" max="2295" width="41.26953125" style="5" customWidth="1"/>
    <col min="2296" max="2296" width="12.81640625" style="5" customWidth="1"/>
    <col min="2297" max="2299" width="0" style="5" hidden="1" customWidth="1"/>
    <col min="2300" max="2300" width="14.54296875" style="5" customWidth="1"/>
    <col min="2301" max="2301" width="0" style="5" hidden="1" customWidth="1"/>
    <col min="2302" max="2548" width="9.1796875" style="5"/>
    <col min="2549" max="2549" width="4.7265625" style="5" customWidth="1"/>
    <col min="2550" max="2550" width="16.26953125" style="5" customWidth="1"/>
    <col min="2551" max="2551" width="41.26953125" style="5" customWidth="1"/>
    <col min="2552" max="2552" width="12.81640625" style="5" customWidth="1"/>
    <col min="2553" max="2555" width="0" style="5" hidden="1" customWidth="1"/>
    <col min="2556" max="2556" width="14.54296875" style="5" customWidth="1"/>
    <col min="2557" max="2557" width="0" style="5" hidden="1" customWidth="1"/>
    <col min="2558" max="2804" width="9.1796875" style="5"/>
    <col min="2805" max="2805" width="4.7265625" style="5" customWidth="1"/>
    <col min="2806" max="2806" width="16.26953125" style="5" customWidth="1"/>
    <col min="2807" max="2807" width="41.26953125" style="5" customWidth="1"/>
    <col min="2808" max="2808" width="12.81640625" style="5" customWidth="1"/>
    <col min="2809" max="2811" width="0" style="5" hidden="1" customWidth="1"/>
    <col min="2812" max="2812" width="14.54296875" style="5" customWidth="1"/>
    <col min="2813" max="2813" width="0" style="5" hidden="1" customWidth="1"/>
    <col min="2814" max="3060" width="9.1796875" style="5"/>
    <col min="3061" max="3061" width="4.7265625" style="5" customWidth="1"/>
    <col min="3062" max="3062" width="16.26953125" style="5" customWidth="1"/>
    <col min="3063" max="3063" width="41.26953125" style="5" customWidth="1"/>
    <col min="3064" max="3064" width="12.81640625" style="5" customWidth="1"/>
    <col min="3065" max="3067" width="0" style="5" hidden="1" customWidth="1"/>
    <col min="3068" max="3068" width="14.54296875" style="5" customWidth="1"/>
    <col min="3069" max="3069" width="0" style="5" hidden="1" customWidth="1"/>
    <col min="3070" max="3316" width="9.1796875" style="5"/>
    <col min="3317" max="3317" width="4.7265625" style="5" customWidth="1"/>
    <col min="3318" max="3318" width="16.26953125" style="5" customWidth="1"/>
    <col min="3319" max="3319" width="41.26953125" style="5" customWidth="1"/>
    <col min="3320" max="3320" width="12.81640625" style="5" customWidth="1"/>
    <col min="3321" max="3323" width="0" style="5" hidden="1" customWidth="1"/>
    <col min="3324" max="3324" width="14.54296875" style="5" customWidth="1"/>
    <col min="3325" max="3325" width="0" style="5" hidden="1" customWidth="1"/>
    <col min="3326" max="3572" width="9.1796875" style="5"/>
    <col min="3573" max="3573" width="4.7265625" style="5" customWidth="1"/>
    <col min="3574" max="3574" width="16.26953125" style="5" customWidth="1"/>
    <col min="3575" max="3575" width="41.26953125" style="5" customWidth="1"/>
    <col min="3576" max="3576" width="12.81640625" style="5" customWidth="1"/>
    <col min="3577" max="3579" width="0" style="5" hidden="1" customWidth="1"/>
    <col min="3580" max="3580" width="14.54296875" style="5" customWidth="1"/>
    <col min="3581" max="3581" width="0" style="5" hidden="1" customWidth="1"/>
    <col min="3582" max="3828" width="9.1796875" style="5"/>
    <col min="3829" max="3829" width="4.7265625" style="5" customWidth="1"/>
    <col min="3830" max="3830" width="16.26953125" style="5" customWidth="1"/>
    <col min="3831" max="3831" width="41.26953125" style="5" customWidth="1"/>
    <col min="3832" max="3832" width="12.81640625" style="5" customWidth="1"/>
    <col min="3833" max="3835" width="0" style="5" hidden="1" customWidth="1"/>
    <col min="3836" max="3836" width="14.54296875" style="5" customWidth="1"/>
    <col min="3837" max="3837" width="0" style="5" hidden="1" customWidth="1"/>
    <col min="3838" max="4084" width="9.1796875" style="5"/>
    <col min="4085" max="4085" width="4.7265625" style="5" customWidth="1"/>
    <col min="4086" max="4086" width="16.26953125" style="5" customWidth="1"/>
    <col min="4087" max="4087" width="41.26953125" style="5" customWidth="1"/>
    <col min="4088" max="4088" width="12.81640625" style="5" customWidth="1"/>
    <col min="4089" max="4091" width="0" style="5" hidden="1" customWidth="1"/>
    <col min="4092" max="4092" width="14.54296875" style="5" customWidth="1"/>
    <col min="4093" max="4093" width="0" style="5" hidden="1" customWidth="1"/>
    <col min="4094" max="4340" width="9.1796875" style="5"/>
    <col min="4341" max="4341" width="4.7265625" style="5" customWidth="1"/>
    <col min="4342" max="4342" width="16.26953125" style="5" customWidth="1"/>
    <col min="4343" max="4343" width="41.26953125" style="5" customWidth="1"/>
    <col min="4344" max="4344" width="12.81640625" style="5" customWidth="1"/>
    <col min="4345" max="4347" width="0" style="5" hidden="1" customWidth="1"/>
    <col min="4348" max="4348" width="14.54296875" style="5" customWidth="1"/>
    <col min="4349" max="4349" width="0" style="5" hidden="1" customWidth="1"/>
    <col min="4350" max="4596" width="9.1796875" style="5"/>
    <col min="4597" max="4597" width="4.7265625" style="5" customWidth="1"/>
    <col min="4598" max="4598" width="16.26953125" style="5" customWidth="1"/>
    <col min="4599" max="4599" width="41.26953125" style="5" customWidth="1"/>
    <col min="4600" max="4600" width="12.81640625" style="5" customWidth="1"/>
    <col min="4601" max="4603" width="0" style="5" hidden="1" customWidth="1"/>
    <col min="4604" max="4604" width="14.54296875" style="5" customWidth="1"/>
    <col min="4605" max="4605" width="0" style="5" hidden="1" customWidth="1"/>
    <col min="4606" max="4852" width="9.1796875" style="5"/>
    <col min="4853" max="4853" width="4.7265625" style="5" customWidth="1"/>
    <col min="4854" max="4854" width="16.26953125" style="5" customWidth="1"/>
    <col min="4855" max="4855" width="41.26953125" style="5" customWidth="1"/>
    <col min="4856" max="4856" width="12.81640625" style="5" customWidth="1"/>
    <col min="4857" max="4859" width="0" style="5" hidden="1" customWidth="1"/>
    <col min="4860" max="4860" width="14.54296875" style="5" customWidth="1"/>
    <col min="4861" max="4861" width="0" style="5" hidden="1" customWidth="1"/>
    <col min="4862" max="5108" width="9.1796875" style="5"/>
    <col min="5109" max="5109" width="4.7265625" style="5" customWidth="1"/>
    <col min="5110" max="5110" width="16.26953125" style="5" customWidth="1"/>
    <col min="5111" max="5111" width="41.26953125" style="5" customWidth="1"/>
    <col min="5112" max="5112" width="12.81640625" style="5" customWidth="1"/>
    <col min="5113" max="5115" width="0" style="5" hidden="1" customWidth="1"/>
    <col min="5116" max="5116" width="14.54296875" style="5" customWidth="1"/>
    <col min="5117" max="5117" width="0" style="5" hidden="1" customWidth="1"/>
    <col min="5118" max="5364" width="9.1796875" style="5"/>
    <col min="5365" max="5365" width="4.7265625" style="5" customWidth="1"/>
    <col min="5366" max="5366" width="16.26953125" style="5" customWidth="1"/>
    <col min="5367" max="5367" width="41.26953125" style="5" customWidth="1"/>
    <col min="5368" max="5368" width="12.81640625" style="5" customWidth="1"/>
    <col min="5369" max="5371" width="0" style="5" hidden="1" customWidth="1"/>
    <col min="5372" max="5372" width="14.54296875" style="5" customWidth="1"/>
    <col min="5373" max="5373" width="0" style="5" hidden="1" customWidth="1"/>
    <col min="5374" max="5620" width="9.1796875" style="5"/>
    <col min="5621" max="5621" width="4.7265625" style="5" customWidth="1"/>
    <col min="5622" max="5622" width="16.26953125" style="5" customWidth="1"/>
    <col min="5623" max="5623" width="41.26953125" style="5" customWidth="1"/>
    <col min="5624" max="5624" width="12.81640625" style="5" customWidth="1"/>
    <col min="5625" max="5627" width="0" style="5" hidden="1" customWidth="1"/>
    <col min="5628" max="5628" width="14.54296875" style="5" customWidth="1"/>
    <col min="5629" max="5629" width="0" style="5" hidden="1" customWidth="1"/>
    <col min="5630" max="5876" width="9.1796875" style="5"/>
    <col min="5877" max="5877" width="4.7265625" style="5" customWidth="1"/>
    <col min="5878" max="5878" width="16.26953125" style="5" customWidth="1"/>
    <col min="5879" max="5879" width="41.26953125" style="5" customWidth="1"/>
    <col min="5880" max="5880" width="12.81640625" style="5" customWidth="1"/>
    <col min="5881" max="5883" width="0" style="5" hidden="1" customWidth="1"/>
    <col min="5884" max="5884" width="14.54296875" style="5" customWidth="1"/>
    <col min="5885" max="5885" width="0" style="5" hidden="1" customWidth="1"/>
    <col min="5886" max="6132" width="9.1796875" style="5"/>
    <col min="6133" max="6133" width="4.7265625" style="5" customWidth="1"/>
    <col min="6134" max="6134" width="16.26953125" style="5" customWidth="1"/>
    <col min="6135" max="6135" width="41.26953125" style="5" customWidth="1"/>
    <col min="6136" max="6136" width="12.81640625" style="5" customWidth="1"/>
    <col min="6137" max="6139" width="0" style="5" hidden="1" customWidth="1"/>
    <col min="6140" max="6140" width="14.54296875" style="5" customWidth="1"/>
    <col min="6141" max="6141" width="0" style="5" hidden="1" customWidth="1"/>
    <col min="6142" max="6388" width="9.1796875" style="5"/>
    <col min="6389" max="6389" width="4.7265625" style="5" customWidth="1"/>
    <col min="6390" max="6390" width="16.26953125" style="5" customWidth="1"/>
    <col min="6391" max="6391" width="41.26953125" style="5" customWidth="1"/>
    <col min="6392" max="6392" width="12.81640625" style="5" customWidth="1"/>
    <col min="6393" max="6395" width="0" style="5" hidden="1" customWidth="1"/>
    <col min="6396" max="6396" width="14.54296875" style="5" customWidth="1"/>
    <col min="6397" max="6397" width="0" style="5" hidden="1" customWidth="1"/>
    <col min="6398" max="6644" width="9.1796875" style="5"/>
    <col min="6645" max="6645" width="4.7265625" style="5" customWidth="1"/>
    <col min="6646" max="6646" width="16.26953125" style="5" customWidth="1"/>
    <col min="6647" max="6647" width="41.26953125" style="5" customWidth="1"/>
    <col min="6648" max="6648" width="12.81640625" style="5" customWidth="1"/>
    <col min="6649" max="6651" width="0" style="5" hidden="1" customWidth="1"/>
    <col min="6652" max="6652" width="14.54296875" style="5" customWidth="1"/>
    <col min="6653" max="6653" width="0" style="5" hidden="1" customWidth="1"/>
    <col min="6654" max="6900" width="9.1796875" style="5"/>
    <col min="6901" max="6901" width="4.7265625" style="5" customWidth="1"/>
    <col min="6902" max="6902" width="16.26953125" style="5" customWidth="1"/>
    <col min="6903" max="6903" width="41.26953125" style="5" customWidth="1"/>
    <col min="6904" max="6904" width="12.81640625" style="5" customWidth="1"/>
    <col min="6905" max="6907" width="0" style="5" hidden="1" customWidth="1"/>
    <col min="6908" max="6908" width="14.54296875" style="5" customWidth="1"/>
    <col min="6909" max="6909" width="0" style="5" hidden="1" customWidth="1"/>
    <col min="6910" max="7156" width="9.1796875" style="5"/>
    <col min="7157" max="7157" width="4.7265625" style="5" customWidth="1"/>
    <col min="7158" max="7158" width="16.26953125" style="5" customWidth="1"/>
    <col min="7159" max="7159" width="41.26953125" style="5" customWidth="1"/>
    <col min="7160" max="7160" width="12.81640625" style="5" customWidth="1"/>
    <col min="7161" max="7163" width="0" style="5" hidden="1" customWidth="1"/>
    <col min="7164" max="7164" width="14.54296875" style="5" customWidth="1"/>
    <col min="7165" max="7165" width="0" style="5" hidden="1" customWidth="1"/>
    <col min="7166" max="7412" width="9.1796875" style="5"/>
    <col min="7413" max="7413" width="4.7265625" style="5" customWidth="1"/>
    <col min="7414" max="7414" width="16.26953125" style="5" customWidth="1"/>
    <col min="7415" max="7415" width="41.26953125" style="5" customWidth="1"/>
    <col min="7416" max="7416" width="12.81640625" style="5" customWidth="1"/>
    <col min="7417" max="7419" width="0" style="5" hidden="1" customWidth="1"/>
    <col min="7420" max="7420" width="14.54296875" style="5" customWidth="1"/>
    <col min="7421" max="7421" width="0" style="5" hidden="1" customWidth="1"/>
    <col min="7422" max="7668" width="9.1796875" style="5"/>
    <col min="7669" max="7669" width="4.7265625" style="5" customWidth="1"/>
    <col min="7670" max="7670" width="16.26953125" style="5" customWidth="1"/>
    <col min="7671" max="7671" width="41.26953125" style="5" customWidth="1"/>
    <col min="7672" max="7672" width="12.81640625" style="5" customWidth="1"/>
    <col min="7673" max="7675" width="0" style="5" hidden="1" customWidth="1"/>
    <col min="7676" max="7676" width="14.54296875" style="5" customWidth="1"/>
    <col min="7677" max="7677" width="0" style="5" hidden="1" customWidth="1"/>
    <col min="7678" max="7924" width="9.1796875" style="5"/>
    <col min="7925" max="7925" width="4.7265625" style="5" customWidth="1"/>
    <col min="7926" max="7926" width="16.26953125" style="5" customWidth="1"/>
    <col min="7927" max="7927" width="41.26953125" style="5" customWidth="1"/>
    <col min="7928" max="7928" width="12.81640625" style="5" customWidth="1"/>
    <col min="7929" max="7931" width="0" style="5" hidden="1" customWidth="1"/>
    <col min="7932" max="7932" width="14.54296875" style="5" customWidth="1"/>
    <col min="7933" max="7933" width="0" style="5" hidden="1" customWidth="1"/>
    <col min="7934" max="8180" width="9.1796875" style="5"/>
    <col min="8181" max="8181" width="4.7265625" style="5" customWidth="1"/>
    <col min="8182" max="8182" width="16.26953125" style="5" customWidth="1"/>
    <col min="8183" max="8183" width="41.26953125" style="5" customWidth="1"/>
    <col min="8184" max="8184" width="12.81640625" style="5" customWidth="1"/>
    <col min="8185" max="8187" width="0" style="5" hidden="1" customWidth="1"/>
    <col min="8188" max="8188" width="14.54296875" style="5" customWidth="1"/>
    <col min="8189" max="8189" width="0" style="5" hidden="1" customWidth="1"/>
    <col min="8190" max="8436" width="9.1796875" style="5"/>
    <col min="8437" max="8437" width="4.7265625" style="5" customWidth="1"/>
    <col min="8438" max="8438" width="16.26953125" style="5" customWidth="1"/>
    <col min="8439" max="8439" width="41.26953125" style="5" customWidth="1"/>
    <col min="8440" max="8440" width="12.81640625" style="5" customWidth="1"/>
    <col min="8441" max="8443" width="0" style="5" hidden="1" customWidth="1"/>
    <col min="8444" max="8444" width="14.54296875" style="5" customWidth="1"/>
    <col min="8445" max="8445" width="0" style="5" hidden="1" customWidth="1"/>
    <col min="8446" max="8692" width="9.1796875" style="5"/>
    <col min="8693" max="8693" width="4.7265625" style="5" customWidth="1"/>
    <col min="8694" max="8694" width="16.26953125" style="5" customWidth="1"/>
    <col min="8695" max="8695" width="41.26953125" style="5" customWidth="1"/>
    <col min="8696" max="8696" width="12.81640625" style="5" customWidth="1"/>
    <col min="8697" max="8699" width="0" style="5" hidden="1" customWidth="1"/>
    <col min="8700" max="8700" width="14.54296875" style="5" customWidth="1"/>
    <col min="8701" max="8701" width="0" style="5" hidden="1" customWidth="1"/>
    <col min="8702" max="8948" width="9.1796875" style="5"/>
    <col min="8949" max="8949" width="4.7265625" style="5" customWidth="1"/>
    <col min="8950" max="8950" width="16.26953125" style="5" customWidth="1"/>
    <col min="8951" max="8951" width="41.26953125" style="5" customWidth="1"/>
    <col min="8952" max="8952" width="12.81640625" style="5" customWidth="1"/>
    <col min="8953" max="8955" width="0" style="5" hidden="1" customWidth="1"/>
    <col min="8956" max="8956" width="14.54296875" style="5" customWidth="1"/>
    <col min="8957" max="8957" width="0" style="5" hidden="1" customWidth="1"/>
    <col min="8958" max="9204" width="9.1796875" style="5"/>
    <col min="9205" max="9205" width="4.7265625" style="5" customWidth="1"/>
    <col min="9206" max="9206" width="16.26953125" style="5" customWidth="1"/>
    <col min="9207" max="9207" width="41.26953125" style="5" customWidth="1"/>
    <col min="9208" max="9208" width="12.81640625" style="5" customWidth="1"/>
    <col min="9209" max="9211" width="0" style="5" hidden="1" customWidth="1"/>
    <col min="9212" max="9212" width="14.54296875" style="5" customWidth="1"/>
    <col min="9213" max="9213" width="0" style="5" hidden="1" customWidth="1"/>
    <col min="9214" max="9460" width="9.1796875" style="5"/>
    <col min="9461" max="9461" width="4.7265625" style="5" customWidth="1"/>
    <col min="9462" max="9462" width="16.26953125" style="5" customWidth="1"/>
    <col min="9463" max="9463" width="41.26953125" style="5" customWidth="1"/>
    <col min="9464" max="9464" width="12.81640625" style="5" customWidth="1"/>
    <col min="9465" max="9467" width="0" style="5" hidden="1" customWidth="1"/>
    <col min="9468" max="9468" width="14.54296875" style="5" customWidth="1"/>
    <col min="9469" max="9469" width="0" style="5" hidden="1" customWidth="1"/>
    <col min="9470" max="9716" width="9.1796875" style="5"/>
    <col min="9717" max="9717" width="4.7265625" style="5" customWidth="1"/>
    <col min="9718" max="9718" width="16.26953125" style="5" customWidth="1"/>
    <col min="9719" max="9719" width="41.26953125" style="5" customWidth="1"/>
    <col min="9720" max="9720" width="12.81640625" style="5" customWidth="1"/>
    <col min="9721" max="9723" width="0" style="5" hidden="1" customWidth="1"/>
    <col min="9724" max="9724" width="14.54296875" style="5" customWidth="1"/>
    <col min="9725" max="9725" width="0" style="5" hidden="1" customWidth="1"/>
    <col min="9726" max="9972" width="9.1796875" style="5"/>
    <col min="9973" max="9973" width="4.7265625" style="5" customWidth="1"/>
    <col min="9974" max="9974" width="16.26953125" style="5" customWidth="1"/>
    <col min="9975" max="9975" width="41.26953125" style="5" customWidth="1"/>
    <col min="9976" max="9976" width="12.81640625" style="5" customWidth="1"/>
    <col min="9977" max="9979" width="0" style="5" hidden="1" customWidth="1"/>
    <col min="9980" max="9980" width="14.54296875" style="5" customWidth="1"/>
    <col min="9981" max="9981" width="0" style="5" hidden="1" customWidth="1"/>
    <col min="9982" max="10228" width="9.1796875" style="5"/>
    <col min="10229" max="10229" width="4.7265625" style="5" customWidth="1"/>
    <col min="10230" max="10230" width="16.26953125" style="5" customWidth="1"/>
    <col min="10231" max="10231" width="41.26953125" style="5" customWidth="1"/>
    <col min="10232" max="10232" width="12.81640625" style="5" customWidth="1"/>
    <col min="10233" max="10235" width="0" style="5" hidden="1" customWidth="1"/>
    <col min="10236" max="10236" width="14.54296875" style="5" customWidth="1"/>
    <col min="10237" max="10237" width="0" style="5" hidden="1" customWidth="1"/>
    <col min="10238" max="10484" width="9.1796875" style="5"/>
    <col min="10485" max="10485" width="4.7265625" style="5" customWidth="1"/>
    <col min="10486" max="10486" width="16.26953125" style="5" customWidth="1"/>
    <col min="10487" max="10487" width="41.26953125" style="5" customWidth="1"/>
    <col min="10488" max="10488" width="12.81640625" style="5" customWidth="1"/>
    <col min="10489" max="10491" width="0" style="5" hidden="1" customWidth="1"/>
    <col min="10492" max="10492" width="14.54296875" style="5" customWidth="1"/>
    <col min="10493" max="10493" width="0" style="5" hidden="1" customWidth="1"/>
    <col min="10494" max="10740" width="9.1796875" style="5"/>
    <col min="10741" max="10741" width="4.7265625" style="5" customWidth="1"/>
    <col min="10742" max="10742" width="16.26953125" style="5" customWidth="1"/>
    <col min="10743" max="10743" width="41.26953125" style="5" customWidth="1"/>
    <col min="10744" max="10744" width="12.81640625" style="5" customWidth="1"/>
    <col min="10745" max="10747" width="0" style="5" hidden="1" customWidth="1"/>
    <col min="10748" max="10748" width="14.54296875" style="5" customWidth="1"/>
    <col min="10749" max="10749" width="0" style="5" hidden="1" customWidth="1"/>
    <col min="10750" max="10996" width="9.1796875" style="5"/>
    <col min="10997" max="10997" width="4.7265625" style="5" customWidth="1"/>
    <col min="10998" max="10998" width="16.26953125" style="5" customWidth="1"/>
    <col min="10999" max="10999" width="41.26953125" style="5" customWidth="1"/>
    <col min="11000" max="11000" width="12.81640625" style="5" customWidth="1"/>
    <col min="11001" max="11003" width="0" style="5" hidden="1" customWidth="1"/>
    <col min="11004" max="11004" width="14.54296875" style="5" customWidth="1"/>
    <col min="11005" max="11005" width="0" style="5" hidden="1" customWidth="1"/>
    <col min="11006" max="11252" width="9.1796875" style="5"/>
    <col min="11253" max="11253" width="4.7265625" style="5" customWidth="1"/>
    <col min="11254" max="11254" width="16.26953125" style="5" customWidth="1"/>
    <col min="11255" max="11255" width="41.26953125" style="5" customWidth="1"/>
    <col min="11256" max="11256" width="12.81640625" style="5" customWidth="1"/>
    <col min="11257" max="11259" width="0" style="5" hidden="1" customWidth="1"/>
    <col min="11260" max="11260" width="14.54296875" style="5" customWidth="1"/>
    <col min="11261" max="11261" width="0" style="5" hidden="1" customWidth="1"/>
    <col min="11262" max="11508" width="9.1796875" style="5"/>
    <col min="11509" max="11509" width="4.7265625" style="5" customWidth="1"/>
    <col min="11510" max="11510" width="16.26953125" style="5" customWidth="1"/>
    <col min="11511" max="11511" width="41.26953125" style="5" customWidth="1"/>
    <col min="11512" max="11512" width="12.81640625" style="5" customWidth="1"/>
    <col min="11513" max="11515" width="0" style="5" hidden="1" customWidth="1"/>
    <col min="11516" max="11516" width="14.54296875" style="5" customWidth="1"/>
    <col min="11517" max="11517" width="0" style="5" hidden="1" customWidth="1"/>
    <col min="11518" max="11764" width="9.1796875" style="5"/>
    <col min="11765" max="11765" width="4.7265625" style="5" customWidth="1"/>
    <col min="11766" max="11766" width="16.26953125" style="5" customWidth="1"/>
    <col min="11767" max="11767" width="41.26953125" style="5" customWidth="1"/>
    <col min="11768" max="11768" width="12.81640625" style="5" customWidth="1"/>
    <col min="11769" max="11771" width="0" style="5" hidden="1" customWidth="1"/>
    <col min="11772" max="11772" width="14.54296875" style="5" customWidth="1"/>
    <col min="11773" max="11773" width="0" style="5" hidden="1" customWidth="1"/>
    <col min="11774" max="12020" width="9.1796875" style="5"/>
    <col min="12021" max="12021" width="4.7265625" style="5" customWidth="1"/>
    <col min="12022" max="12022" width="16.26953125" style="5" customWidth="1"/>
    <col min="12023" max="12023" width="41.26953125" style="5" customWidth="1"/>
    <col min="12024" max="12024" width="12.81640625" style="5" customWidth="1"/>
    <col min="12025" max="12027" width="0" style="5" hidden="1" customWidth="1"/>
    <col min="12028" max="12028" width="14.54296875" style="5" customWidth="1"/>
    <col min="12029" max="12029" width="0" style="5" hidden="1" customWidth="1"/>
    <col min="12030" max="12276" width="9.1796875" style="5"/>
    <col min="12277" max="12277" width="4.7265625" style="5" customWidth="1"/>
    <col min="12278" max="12278" width="16.26953125" style="5" customWidth="1"/>
    <col min="12279" max="12279" width="41.26953125" style="5" customWidth="1"/>
    <col min="12280" max="12280" width="12.81640625" style="5" customWidth="1"/>
    <col min="12281" max="12283" width="0" style="5" hidden="1" customWidth="1"/>
    <col min="12284" max="12284" width="14.54296875" style="5" customWidth="1"/>
    <col min="12285" max="12285" width="0" style="5" hidden="1" customWidth="1"/>
    <col min="12286" max="12532" width="9.1796875" style="5"/>
    <col min="12533" max="12533" width="4.7265625" style="5" customWidth="1"/>
    <col min="12534" max="12534" width="16.26953125" style="5" customWidth="1"/>
    <col min="12535" max="12535" width="41.26953125" style="5" customWidth="1"/>
    <col min="12536" max="12536" width="12.81640625" style="5" customWidth="1"/>
    <col min="12537" max="12539" width="0" style="5" hidden="1" customWidth="1"/>
    <col min="12540" max="12540" width="14.54296875" style="5" customWidth="1"/>
    <col min="12541" max="12541" width="0" style="5" hidden="1" customWidth="1"/>
    <col min="12542" max="12788" width="9.1796875" style="5"/>
    <col min="12789" max="12789" width="4.7265625" style="5" customWidth="1"/>
    <col min="12790" max="12790" width="16.26953125" style="5" customWidth="1"/>
    <col min="12791" max="12791" width="41.26953125" style="5" customWidth="1"/>
    <col min="12792" max="12792" width="12.81640625" style="5" customWidth="1"/>
    <col min="12793" max="12795" width="0" style="5" hidden="1" customWidth="1"/>
    <col min="12796" max="12796" width="14.54296875" style="5" customWidth="1"/>
    <col min="12797" max="12797" width="0" style="5" hidden="1" customWidth="1"/>
    <col min="12798" max="13044" width="9.1796875" style="5"/>
    <col min="13045" max="13045" width="4.7265625" style="5" customWidth="1"/>
    <col min="13046" max="13046" width="16.26953125" style="5" customWidth="1"/>
    <col min="13047" max="13047" width="41.26953125" style="5" customWidth="1"/>
    <col min="13048" max="13048" width="12.81640625" style="5" customWidth="1"/>
    <col min="13049" max="13051" width="0" style="5" hidden="1" customWidth="1"/>
    <col min="13052" max="13052" width="14.54296875" style="5" customWidth="1"/>
    <col min="13053" max="13053" width="0" style="5" hidden="1" customWidth="1"/>
    <col min="13054" max="13300" width="9.1796875" style="5"/>
    <col min="13301" max="13301" width="4.7265625" style="5" customWidth="1"/>
    <col min="13302" max="13302" width="16.26953125" style="5" customWidth="1"/>
    <col min="13303" max="13303" width="41.26953125" style="5" customWidth="1"/>
    <col min="13304" max="13304" width="12.81640625" style="5" customWidth="1"/>
    <col min="13305" max="13307" width="0" style="5" hidden="1" customWidth="1"/>
    <col min="13308" max="13308" width="14.54296875" style="5" customWidth="1"/>
    <col min="13309" max="13309" width="0" style="5" hidden="1" customWidth="1"/>
    <col min="13310" max="13556" width="9.1796875" style="5"/>
    <col min="13557" max="13557" width="4.7265625" style="5" customWidth="1"/>
    <col min="13558" max="13558" width="16.26953125" style="5" customWidth="1"/>
    <col min="13559" max="13559" width="41.26953125" style="5" customWidth="1"/>
    <col min="13560" max="13560" width="12.81640625" style="5" customWidth="1"/>
    <col min="13561" max="13563" width="0" style="5" hidden="1" customWidth="1"/>
    <col min="13564" max="13564" width="14.54296875" style="5" customWidth="1"/>
    <col min="13565" max="13565" width="0" style="5" hidden="1" customWidth="1"/>
    <col min="13566" max="13812" width="9.1796875" style="5"/>
    <col min="13813" max="13813" width="4.7265625" style="5" customWidth="1"/>
    <col min="13814" max="13814" width="16.26953125" style="5" customWidth="1"/>
    <col min="13815" max="13815" width="41.26953125" style="5" customWidth="1"/>
    <col min="13816" max="13816" width="12.81640625" style="5" customWidth="1"/>
    <col min="13817" max="13819" width="0" style="5" hidden="1" customWidth="1"/>
    <col min="13820" max="13820" width="14.54296875" style="5" customWidth="1"/>
    <col min="13821" max="13821" width="0" style="5" hidden="1" customWidth="1"/>
    <col min="13822" max="14068" width="9.1796875" style="5"/>
    <col min="14069" max="14069" width="4.7265625" style="5" customWidth="1"/>
    <col min="14070" max="14070" width="16.26953125" style="5" customWidth="1"/>
    <col min="14071" max="14071" width="41.26953125" style="5" customWidth="1"/>
    <col min="14072" max="14072" width="12.81640625" style="5" customWidth="1"/>
    <col min="14073" max="14075" width="0" style="5" hidden="1" customWidth="1"/>
    <col min="14076" max="14076" width="14.54296875" style="5" customWidth="1"/>
    <col min="14077" max="14077" width="0" style="5" hidden="1" customWidth="1"/>
    <col min="14078" max="14324" width="9.1796875" style="5"/>
    <col min="14325" max="14325" width="4.7265625" style="5" customWidth="1"/>
    <col min="14326" max="14326" width="16.26953125" style="5" customWidth="1"/>
    <col min="14327" max="14327" width="41.26953125" style="5" customWidth="1"/>
    <col min="14328" max="14328" width="12.81640625" style="5" customWidth="1"/>
    <col min="14329" max="14331" width="0" style="5" hidden="1" customWidth="1"/>
    <col min="14332" max="14332" width="14.54296875" style="5" customWidth="1"/>
    <col min="14333" max="14333" width="0" style="5" hidden="1" customWidth="1"/>
    <col min="14334" max="14580" width="9.1796875" style="5"/>
    <col min="14581" max="14581" width="4.7265625" style="5" customWidth="1"/>
    <col min="14582" max="14582" width="16.26953125" style="5" customWidth="1"/>
    <col min="14583" max="14583" width="41.26953125" style="5" customWidth="1"/>
    <col min="14584" max="14584" width="12.81640625" style="5" customWidth="1"/>
    <col min="14585" max="14587" width="0" style="5" hidden="1" customWidth="1"/>
    <col min="14588" max="14588" width="14.54296875" style="5" customWidth="1"/>
    <col min="14589" max="14589" width="0" style="5" hidden="1" customWidth="1"/>
    <col min="14590" max="14836" width="9.1796875" style="5"/>
    <col min="14837" max="14837" width="4.7265625" style="5" customWidth="1"/>
    <col min="14838" max="14838" width="16.26953125" style="5" customWidth="1"/>
    <col min="14839" max="14839" width="41.26953125" style="5" customWidth="1"/>
    <col min="14840" max="14840" width="12.81640625" style="5" customWidth="1"/>
    <col min="14841" max="14843" width="0" style="5" hidden="1" customWidth="1"/>
    <col min="14844" max="14844" width="14.54296875" style="5" customWidth="1"/>
    <col min="14845" max="14845" width="0" style="5" hidden="1" customWidth="1"/>
    <col min="14846" max="15092" width="9.1796875" style="5"/>
    <col min="15093" max="15093" width="4.7265625" style="5" customWidth="1"/>
    <col min="15094" max="15094" width="16.26953125" style="5" customWidth="1"/>
    <col min="15095" max="15095" width="41.26953125" style="5" customWidth="1"/>
    <col min="15096" max="15096" width="12.81640625" style="5" customWidth="1"/>
    <col min="15097" max="15099" width="0" style="5" hidden="1" customWidth="1"/>
    <col min="15100" max="15100" width="14.54296875" style="5" customWidth="1"/>
    <col min="15101" max="15101" width="0" style="5" hidden="1" customWidth="1"/>
    <col min="15102" max="15348" width="9.1796875" style="5"/>
    <col min="15349" max="15349" width="4.7265625" style="5" customWidth="1"/>
    <col min="15350" max="15350" width="16.26953125" style="5" customWidth="1"/>
    <col min="15351" max="15351" width="41.26953125" style="5" customWidth="1"/>
    <col min="15352" max="15352" width="12.81640625" style="5" customWidth="1"/>
    <col min="15353" max="15355" width="0" style="5" hidden="1" customWidth="1"/>
    <col min="15356" max="15356" width="14.54296875" style="5" customWidth="1"/>
    <col min="15357" max="15357" width="0" style="5" hidden="1" customWidth="1"/>
    <col min="15358" max="15604" width="9.1796875" style="5"/>
    <col min="15605" max="15605" width="4.7265625" style="5" customWidth="1"/>
    <col min="15606" max="15606" width="16.26953125" style="5" customWidth="1"/>
    <col min="15607" max="15607" width="41.26953125" style="5" customWidth="1"/>
    <col min="15608" max="15608" width="12.81640625" style="5" customWidth="1"/>
    <col min="15609" max="15611" width="0" style="5" hidden="1" customWidth="1"/>
    <col min="15612" max="15612" width="14.54296875" style="5" customWidth="1"/>
    <col min="15613" max="15613" width="0" style="5" hidden="1" customWidth="1"/>
    <col min="15614" max="15860" width="9.1796875" style="5"/>
    <col min="15861" max="15861" width="4.7265625" style="5" customWidth="1"/>
    <col min="15862" max="15862" width="16.26953125" style="5" customWidth="1"/>
    <col min="15863" max="15863" width="41.26953125" style="5" customWidth="1"/>
    <col min="15864" max="15864" width="12.81640625" style="5" customWidth="1"/>
    <col min="15865" max="15867" width="0" style="5" hidden="1" customWidth="1"/>
    <col min="15868" max="15868" width="14.54296875" style="5" customWidth="1"/>
    <col min="15869" max="15869" width="0" style="5" hidden="1" customWidth="1"/>
    <col min="15870" max="16116" width="9.1796875" style="5"/>
    <col min="16117" max="16117" width="4.7265625" style="5" customWidth="1"/>
    <col min="16118" max="16118" width="16.26953125" style="5" customWidth="1"/>
    <col min="16119" max="16119" width="41.26953125" style="5" customWidth="1"/>
    <col min="16120" max="16120" width="12.81640625" style="5" customWidth="1"/>
    <col min="16121" max="16123" width="0" style="5" hidden="1" customWidth="1"/>
    <col min="16124" max="16124" width="14.54296875" style="5" customWidth="1"/>
    <col min="16125" max="16125" width="0" style="5" hidden="1" customWidth="1"/>
    <col min="16126" max="16384" width="9.1796875" style="5"/>
  </cols>
  <sheetData>
    <row r="1" spans="2:8" ht="31.5" customHeight="1">
      <c r="B1" s="165" t="s">
        <v>410</v>
      </c>
      <c r="C1" s="166"/>
      <c r="D1" s="166"/>
      <c r="E1" s="3"/>
      <c r="F1" s="3"/>
      <c r="G1" s="4"/>
      <c r="H1" s="3"/>
    </row>
    <row r="2" spans="2:8" ht="25" customHeight="1">
      <c r="B2" s="52" t="s">
        <v>0</v>
      </c>
      <c r="C2" s="52" t="s">
        <v>1</v>
      </c>
      <c r="D2" s="53" t="s">
        <v>2</v>
      </c>
      <c r="E2" s="6" t="s">
        <v>3</v>
      </c>
      <c r="F2" s="6" t="s">
        <v>4</v>
      </c>
      <c r="G2" s="7" t="s">
        <v>5</v>
      </c>
      <c r="H2" s="8" t="s">
        <v>6</v>
      </c>
    </row>
    <row r="3" spans="2:8" ht="15" customHeight="1">
      <c r="B3" s="171"/>
      <c r="C3" s="172"/>
      <c r="D3" s="173"/>
      <c r="E3" s="6"/>
      <c r="F3" s="6"/>
      <c r="G3" s="7"/>
      <c r="H3" s="8"/>
    </row>
    <row r="4" spans="2:8" ht="15" customHeight="1">
      <c r="B4" s="174" t="s">
        <v>8</v>
      </c>
      <c r="C4" s="175"/>
      <c r="D4" s="6"/>
      <c r="E4" s="6"/>
      <c r="F4" s="6"/>
      <c r="G4" s="7"/>
      <c r="H4" s="10"/>
    </row>
    <row r="5" spans="2:8" ht="15" customHeight="1">
      <c r="B5" s="10" t="s">
        <v>9</v>
      </c>
      <c r="C5" s="10" t="s">
        <v>10</v>
      </c>
      <c r="D5" s="11">
        <v>818236.47</v>
      </c>
      <c r="E5" s="11" t="e">
        <f>(D5*100)/#REF!</f>
        <v>#REF!</v>
      </c>
      <c r="F5" s="11" t="e">
        <f>(#REF!*E5)%</f>
        <v>#REF!</v>
      </c>
      <c r="G5" s="12" t="e">
        <f t="shared" ref="G5:G24" si="0">F5/12</f>
        <v>#REF!</v>
      </c>
      <c r="H5" s="10" t="s">
        <v>11</v>
      </c>
    </row>
    <row r="6" spans="2:8" ht="15" customHeight="1">
      <c r="B6" s="10" t="s">
        <v>12</v>
      </c>
      <c r="C6" s="10" t="s">
        <v>13</v>
      </c>
      <c r="D6" s="11">
        <v>314404.40000000002</v>
      </c>
      <c r="E6" s="11" t="e">
        <f>(D6*100)/#REF!</f>
        <v>#REF!</v>
      </c>
      <c r="F6" s="11" t="e">
        <f>(#REF!*E6)%</f>
        <v>#REF!</v>
      </c>
      <c r="G6" s="12" t="e">
        <f t="shared" si="0"/>
        <v>#REF!</v>
      </c>
      <c r="H6" s="10" t="s">
        <v>14</v>
      </c>
    </row>
    <row r="7" spans="2:8" ht="15" customHeight="1">
      <c r="B7" s="10" t="s">
        <v>15</v>
      </c>
      <c r="C7" s="10" t="s">
        <v>16</v>
      </c>
      <c r="D7" s="11">
        <v>460200.91</v>
      </c>
      <c r="E7" s="11" t="e">
        <f>(D7*100)/#REF!</f>
        <v>#REF!</v>
      </c>
      <c r="F7" s="11" t="e">
        <f>(#REF!*E7)%</f>
        <v>#REF!</v>
      </c>
      <c r="G7" s="12" t="e">
        <f t="shared" si="0"/>
        <v>#REF!</v>
      </c>
      <c r="H7" s="10" t="s">
        <v>17</v>
      </c>
    </row>
    <row r="8" spans="2:8" ht="15" customHeight="1">
      <c r="B8" s="10" t="s">
        <v>18</v>
      </c>
      <c r="C8" s="10" t="s">
        <v>19</v>
      </c>
      <c r="D8" s="11">
        <v>893562.64</v>
      </c>
      <c r="E8" s="11" t="e">
        <f>(D8*100)/#REF!</f>
        <v>#REF!</v>
      </c>
      <c r="F8" s="11" t="e">
        <f>(#REF!*E8)%</f>
        <v>#REF!</v>
      </c>
      <c r="G8" s="12" t="e">
        <f t="shared" si="0"/>
        <v>#REF!</v>
      </c>
      <c r="H8" s="10" t="s">
        <v>20</v>
      </c>
    </row>
    <row r="9" spans="2:8" ht="15" customHeight="1">
      <c r="B9" s="10" t="s">
        <v>21</v>
      </c>
      <c r="C9" s="10" t="s">
        <v>22</v>
      </c>
      <c r="D9" s="11">
        <v>1161890.06</v>
      </c>
      <c r="E9" s="11" t="e">
        <f>(D9*100)/#REF!</f>
        <v>#REF!</v>
      </c>
      <c r="F9" s="11" t="e">
        <f>(#REF!*E9)%</f>
        <v>#REF!</v>
      </c>
      <c r="G9" s="12" t="e">
        <f t="shared" si="0"/>
        <v>#REF!</v>
      </c>
      <c r="H9" s="10" t="s">
        <v>23</v>
      </c>
    </row>
    <row r="10" spans="2:8" ht="15" customHeight="1">
      <c r="B10" s="10" t="s">
        <v>24</v>
      </c>
      <c r="C10" s="10" t="s">
        <v>25</v>
      </c>
      <c r="D10" s="11">
        <v>1020672.91</v>
      </c>
      <c r="E10" s="11" t="e">
        <f>(D10*100)/#REF!</f>
        <v>#REF!</v>
      </c>
      <c r="F10" s="11" t="e">
        <f>(#REF!*E10)%</f>
        <v>#REF!</v>
      </c>
      <c r="G10" s="12" t="e">
        <f t="shared" si="0"/>
        <v>#REF!</v>
      </c>
      <c r="H10" s="10" t="s">
        <v>26</v>
      </c>
    </row>
    <row r="11" spans="2:8" ht="15" customHeight="1">
      <c r="B11" s="10" t="s">
        <v>27</v>
      </c>
      <c r="C11" s="10" t="s">
        <v>28</v>
      </c>
      <c r="D11" s="11">
        <v>19184.91</v>
      </c>
      <c r="E11" s="11" t="e">
        <f>(D11*100)/#REF!</f>
        <v>#REF!</v>
      </c>
      <c r="F11" s="11" t="e">
        <f>(#REF!*E11)%</f>
        <v>#REF!</v>
      </c>
      <c r="G11" s="12" t="e">
        <f t="shared" si="0"/>
        <v>#REF!</v>
      </c>
      <c r="H11" s="10" t="s">
        <v>29</v>
      </c>
    </row>
    <row r="12" spans="2:8" ht="15" customHeight="1">
      <c r="B12" s="10" t="s">
        <v>30</v>
      </c>
      <c r="C12" s="10" t="s">
        <v>31</v>
      </c>
      <c r="D12" s="11">
        <v>391309.71</v>
      </c>
      <c r="E12" s="11" t="e">
        <f>(D12*100)/#REF!</f>
        <v>#REF!</v>
      </c>
      <c r="F12" s="11" t="e">
        <f>(#REF!*E12)%</f>
        <v>#REF!</v>
      </c>
      <c r="G12" s="12" t="e">
        <f t="shared" si="0"/>
        <v>#REF!</v>
      </c>
      <c r="H12" s="10" t="s">
        <v>32</v>
      </c>
    </row>
    <row r="13" spans="2:8" ht="15" customHeight="1">
      <c r="B13" s="10" t="s">
        <v>33</v>
      </c>
      <c r="C13" s="10" t="s">
        <v>34</v>
      </c>
      <c r="D13" s="11">
        <v>611119.94999999995</v>
      </c>
      <c r="E13" s="11" t="e">
        <f>(D13*100)/#REF!</f>
        <v>#REF!</v>
      </c>
      <c r="F13" s="11" t="e">
        <f>(#REF!*E13)%</f>
        <v>#REF!</v>
      </c>
      <c r="G13" s="12" t="e">
        <f t="shared" si="0"/>
        <v>#REF!</v>
      </c>
      <c r="H13" s="10" t="s">
        <v>35</v>
      </c>
    </row>
    <row r="14" spans="2:8" ht="15" customHeight="1">
      <c r="B14" s="10"/>
      <c r="C14" s="10"/>
      <c r="D14" s="13">
        <f>SUM(D5:D13)</f>
        <v>5690581.96</v>
      </c>
      <c r="E14" s="11" t="e">
        <f>(D14*100)/#REF!</f>
        <v>#REF!</v>
      </c>
      <c r="F14" s="11" t="e">
        <f>(#REF!*E14)%</f>
        <v>#REF!</v>
      </c>
      <c r="G14" s="12" t="e">
        <f t="shared" si="0"/>
        <v>#REF!</v>
      </c>
      <c r="H14" s="10"/>
    </row>
    <row r="15" spans="2:8" ht="15" customHeight="1">
      <c r="B15" s="176" t="s">
        <v>36</v>
      </c>
      <c r="C15" s="177"/>
      <c r="D15" s="14"/>
      <c r="E15" s="11"/>
      <c r="F15" s="11"/>
      <c r="G15" s="12"/>
      <c r="H15" s="10"/>
    </row>
    <row r="16" spans="2:8" ht="15" customHeight="1">
      <c r="B16" s="10" t="s">
        <v>37</v>
      </c>
      <c r="C16" s="10" t="s">
        <v>38</v>
      </c>
      <c r="D16" s="11">
        <v>2621730.71</v>
      </c>
      <c r="E16" s="11" t="e">
        <f>(D16*100)/#REF!</f>
        <v>#REF!</v>
      </c>
      <c r="F16" s="11" t="e">
        <f>(#REF!*E16)%</f>
        <v>#REF!</v>
      </c>
      <c r="G16" s="12" t="e">
        <f t="shared" si="0"/>
        <v>#REF!</v>
      </c>
      <c r="H16" s="10" t="s">
        <v>39</v>
      </c>
    </row>
    <row r="17" spans="2:8" ht="15" customHeight="1">
      <c r="B17" s="10" t="s">
        <v>40</v>
      </c>
      <c r="C17" s="10" t="s">
        <v>41</v>
      </c>
      <c r="D17" s="11">
        <v>917907.59</v>
      </c>
      <c r="E17" s="11" t="e">
        <f>(D17*100)/#REF!</f>
        <v>#REF!</v>
      </c>
      <c r="F17" s="11" t="e">
        <f>(#REF!*E17)%</f>
        <v>#REF!</v>
      </c>
      <c r="G17" s="12" t="e">
        <f t="shared" si="0"/>
        <v>#REF!</v>
      </c>
      <c r="H17" s="10" t="s">
        <v>42</v>
      </c>
    </row>
    <row r="18" spans="2:8" ht="15" customHeight="1">
      <c r="B18" s="10" t="s">
        <v>43</v>
      </c>
      <c r="C18" s="10" t="s">
        <v>44</v>
      </c>
      <c r="D18" s="11">
        <v>67673.919999999998</v>
      </c>
      <c r="E18" s="11" t="e">
        <f>(D18*100)/#REF!</f>
        <v>#REF!</v>
      </c>
      <c r="F18" s="11" t="e">
        <f>(#REF!*E18)%</f>
        <v>#REF!</v>
      </c>
      <c r="G18" s="12" t="e">
        <f t="shared" si="0"/>
        <v>#REF!</v>
      </c>
      <c r="H18" s="10" t="s">
        <v>45</v>
      </c>
    </row>
    <row r="19" spans="2:8" ht="15" customHeight="1">
      <c r="B19" s="10" t="s">
        <v>46</v>
      </c>
      <c r="C19" s="10" t="s">
        <v>47</v>
      </c>
      <c r="D19" s="11">
        <v>292486.23</v>
      </c>
      <c r="E19" s="11" t="e">
        <f>(D19*100)/#REF!</f>
        <v>#REF!</v>
      </c>
      <c r="F19" s="11" t="e">
        <f>(#REF!*E19)%</f>
        <v>#REF!</v>
      </c>
      <c r="G19" s="12" t="e">
        <f t="shared" si="0"/>
        <v>#REF!</v>
      </c>
      <c r="H19" s="10" t="s">
        <v>48</v>
      </c>
    </row>
    <row r="20" spans="2:8" ht="15" customHeight="1">
      <c r="B20" s="10" t="s">
        <v>49</v>
      </c>
      <c r="C20" s="10" t="s">
        <v>50</v>
      </c>
      <c r="D20" s="11">
        <v>2683193.0499999998</v>
      </c>
      <c r="E20" s="11" t="e">
        <f>(D20*100)/#REF!</f>
        <v>#REF!</v>
      </c>
      <c r="F20" s="11" t="e">
        <f>(#REF!*E20)%</f>
        <v>#REF!</v>
      </c>
      <c r="G20" s="12" t="e">
        <f t="shared" si="0"/>
        <v>#REF!</v>
      </c>
      <c r="H20" s="10" t="s">
        <v>51</v>
      </c>
    </row>
    <row r="21" spans="2:8" ht="15" customHeight="1">
      <c r="B21" s="10"/>
      <c r="C21" s="10"/>
      <c r="D21" s="13">
        <f>SUM(D16:D20)</f>
        <v>6582991.5</v>
      </c>
      <c r="E21" s="11" t="e">
        <f>(D21*100)/#REF!</f>
        <v>#REF!</v>
      </c>
      <c r="F21" s="11" t="e">
        <f>(#REF!*E21)%</f>
        <v>#REF!</v>
      </c>
      <c r="G21" s="12" t="e">
        <f t="shared" si="0"/>
        <v>#REF!</v>
      </c>
      <c r="H21" s="10"/>
    </row>
    <row r="22" spans="2:8" ht="15" customHeight="1">
      <c r="B22" s="167" t="s">
        <v>52</v>
      </c>
      <c r="C22" s="168"/>
      <c r="D22" s="11"/>
      <c r="E22" s="11"/>
      <c r="F22" s="11"/>
      <c r="G22" s="12"/>
      <c r="H22" s="10"/>
    </row>
    <row r="23" spans="2:8" ht="15" customHeight="1">
      <c r="B23" s="10" t="s">
        <v>53</v>
      </c>
      <c r="C23" s="10" t="s">
        <v>54</v>
      </c>
      <c r="D23" s="11">
        <f>175906.25+53767.85</f>
        <v>229674.1</v>
      </c>
      <c r="E23" s="11" t="e">
        <f>(D23*100)/#REF!</f>
        <v>#REF!</v>
      </c>
      <c r="F23" s="11" t="e">
        <f>(#REF!*E23)%</f>
        <v>#REF!</v>
      </c>
      <c r="G23" s="12" t="e">
        <f t="shared" si="0"/>
        <v>#REF!</v>
      </c>
      <c r="H23" s="10" t="s">
        <v>55</v>
      </c>
    </row>
    <row r="24" spans="2:8" ht="15" customHeight="1">
      <c r="B24" s="10"/>
      <c r="C24" s="10"/>
      <c r="D24" s="13">
        <f>SUM(D23)</f>
        <v>229674.1</v>
      </c>
      <c r="E24" s="11" t="e">
        <f>(D24*100)/#REF!</f>
        <v>#REF!</v>
      </c>
      <c r="F24" s="11" t="e">
        <f>(#REF!*E24)%</f>
        <v>#REF!</v>
      </c>
      <c r="G24" s="12" t="e">
        <f t="shared" si="0"/>
        <v>#REF!</v>
      </c>
      <c r="H24" s="10"/>
    </row>
    <row r="25" spans="2:8" ht="15" customHeight="1">
      <c r="B25" s="167" t="s">
        <v>56</v>
      </c>
      <c r="C25" s="168"/>
      <c r="D25" s="11"/>
      <c r="E25" s="11"/>
      <c r="F25" s="11"/>
      <c r="G25" s="12"/>
      <c r="H25" s="10"/>
    </row>
    <row r="26" spans="2:8" ht="15" customHeight="1">
      <c r="B26" s="10" t="s">
        <v>57</v>
      </c>
      <c r="C26" s="10" t="s">
        <v>58</v>
      </c>
      <c r="D26" s="11">
        <v>40593.75</v>
      </c>
      <c r="E26" s="11" t="e">
        <f>(D26*100)/#REF!</f>
        <v>#REF!</v>
      </c>
      <c r="F26" s="11" t="e">
        <f>(#REF!*E26)%</f>
        <v>#REF!</v>
      </c>
      <c r="G26" s="12" t="e">
        <f>F26/12</f>
        <v>#REF!</v>
      </c>
      <c r="H26" s="10" t="s">
        <v>59</v>
      </c>
    </row>
    <row r="27" spans="2:8" ht="15" customHeight="1">
      <c r="B27" s="10" t="s">
        <v>60</v>
      </c>
      <c r="C27" s="10" t="s">
        <v>54</v>
      </c>
      <c r="D27" s="11">
        <f>509705.75+49780.21</f>
        <v>559485.96</v>
      </c>
      <c r="E27" s="11" t="e">
        <f>(D27*100)/#REF!</f>
        <v>#REF!</v>
      </c>
      <c r="F27" s="11" t="e">
        <f>(#REF!*E27)%</f>
        <v>#REF!</v>
      </c>
      <c r="G27" s="12" t="e">
        <f>F27/12</f>
        <v>#REF!</v>
      </c>
      <c r="H27" s="10" t="s">
        <v>61</v>
      </c>
    </row>
    <row r="28" spans="2:8" ht="15" customHeight="1">
      <c r="B28" s="10"/>
      <c r="C28" s="10"/>
      <c r="D28" s="13">
        <f>SUM(D26:D27)</f>
        <v>600079.71</v>
      </c>
      <c r="E28" s="11" t="e">
        <f>(D28*100)/#REF!</f>
        <v>#REF!</v>
      </c>
      <c r="F28" s="11" t="e">
        <f>(#REF!*E28)%</f>
        <v>#REF!</v>
      </c>
      <c r="G28" s="12" t="e">
        <f>F28/12</f>
        <v>#REF!</v>
      </c>
      <c r="H28" s="10"/>
    </row>
    <row r="29" spans="2:8" ht="15" customHeight="1">
      <c r="B29" s="167" t="s">
        <v>62</v>
      </c>
      <c r="C29" s="168"/>
      <c r="D29" s="11"/>
      <c r="E29" s="11"/>
      <c r="F29" s="11"/>
      <c r="G29" s="12"/>
      <c r="H29" s="10"/>
    </row>
    <row r="30" spans="2:8" s="18" customFormat="1" ht="15" customHeight="1">
      <c r="B30" s="15" t="s">
        <v>63</v>
      </c>
      <c r="C30" s="15" t="s">
        <v>64</v>
      </c>
      <c r="D30" s="16">
        <f>44523+39793.79</f>
        <v>84316.790000000008</v>
      </c>
      <c r="E30" s="16" t="e">
        <f>(D30*100)/#REF!</f>
        <v>#REF!</v>
      </c>
      <c r="F30" s="16" t="e">
        <f>(#REF!*E30)%</f>
        <v>#REF!</v>
      </c>
      <c r="G30" s="17" t="e">
        <f>F30/12</f>
        <v>#REF!</v>
      </c>
      <c r="H30" s="15" t="s">
        <v>65</v>
      </c>
    </row>
    <row r="31" spans="2:8" ht="15" customHeight="1">
      <c r="B31" s="10"/>
      <c r="C31" s="10"/>
      <c r="D31" s="13">
        <f>SUM(D30)</f>
        <v>84316.790000000008</v>
      </c>
      <c r="E31" s="11" t="e">
        <f>(D31*100)/#REF!</f>
        <v>#REF!</v>
      </c>
      <c r="F31" s="11" t="e">
        <f>(#REF!*E31)%</f>
        <v>#REF!</v>
      </c>
      <c r="G31" s="12" t="e">
        <f>F31/12</f>
        <v>#REF!</v>
      </c>
      <c r="H31" s="10"/>
    </row>
    <row r="32" spans="2:8" ht="15" customHeight="1">
      <c r="B32" s="167" t="s">
        <v>66</v>
      </c>
      <c r="C32" s="168"/>
      <c r="D32" s="19"/>
      <c r="E32" s="11"/>
      <c r="F32" s="11"/>
      <c r="G32" s="12"/>
      <c r="H32" s="10"/>
    </row>
    <row r="33" spans="2:8" s="18" customFormat="1" ht="15" customHeight="1">
      <c r="B33" s="15" t="s">
        <v>67</v>
      </c>
      <c r="C33" s="15" t="s">
        <v>68</v>
      </c>
      <c r="D33" s="16">
        <v>3613088.81</v>
      </c>
      <c r="E33" s="16" t="e">
        <f>(D33*100)/#REF!</f>
        <v>#REF!</v>
      </c>
      <c r="F33" s="16" t="e">
        <f>(#REF!*E33)%</f>
        <v>#REF!</v>
      </c>
      <c r="G33" s="17" t="e">
        <f t="shared" ref="G33:G42" si="1">F33/12</f>
        <v>#REF!</v>
      </c>
      <c r="H33" s="15" t="s">
        <v>69</v>
      </c>
    </row>
    <row r="34" spans="2:8" ht="15" customHeight="1">
      <c r="B34" s="10"/>
      <c r="C34" s="10"/>
      <c r="D34" s="13">
        <f>SUM(D33)</f>
        <v>3613088.81</v>
      </c>
      <c r="E34" s="11" t="e">
        <f>(D34*100)/#REF!</f>
        <v>#REF!</v>
      </c>
      <c r="F34" s="11" t="e">
        <f>(#REF!*E34)%</f>
        <v>#REF!</v>
      </c>
      <c r="G34" s="12" t="e">
        <f t="shared" si="1"/>
        <v>#REF!</v>
      </c>
      <c r="H34" s="10"/>
    </row>
    <row r="35" spans="2:8" ht="15" customHeight="1">
      <c r="B35" s="10" t="s">
        <v>70</v>
      </c>
      <c r="C35" s="20" t="s">
        <v>71</v>
      </c>
      <c r="D35" s="13">
        <v>158310.93</v>
      </c>
      <c r="E35" s="11" t="e">
        <f>(D35*100)/#REF!</f>
        <v>#REF!</v>
      </c>
      <c r="F35" s="11" t="e">
        <f>(#REF!*E35)%</f>
        <v>#REF!</v>
      </c>
      <c r="G35" s="12" t="e">
        <f t="shared" si="1"/>
        <v>#REF!</v>
      </c>
      <c r="H35" s="10" t="s">
        <v>72</v>
      </c>
    </row>
    <row r="36" spans="2:8" ht="15" customHeight="1">
      <c r="B36" s="21"/>
      <c r="C36" s="22"/>
      <c r="D36" s="13"/>
      <c r="E36" s="11"/>
      <c r="F36" s="11"/>
      <c r="G36" s="12"/>
      <c r="H36" s="10"/>
    </row>
    <row r="37" spans="2:8" ht="15" customHeight="1">
      <c r="B37" s="20" t="s">
        <v>73</v>
      </c>
      <c r="C37" s="22"/>
      <c r="D37" s="13"/>
      <c r="E37" s="11"/>
      <c r="F37" s="11"/>
      <c r="G37" s="12"/>
      <c r="H37" s="10"/>
    </row>
    <row r="38" spans="2:8" s="18" customFormat="1" ht="22" customHeight="1">
      <c r="B38" s="15" t="s">
        <v>74</v>
      </c>
      <c r="C38" s="23" t="s">
        <v>75</v>
      </c>
      <c r="D38" s="16">
        <v>3624745.45</v>
      </c>
      <c r="E38" s="16" t="e">
        <f>(D38*100)/#REF!</f>
        <v>#REF!</v>
      </c>
      <c r="F38" s="16" t="e">
        <f>(#REF!*E38)%</f>
        <v>#REF!</v>
      </c>
      <c r="G38" s="17" t="e">
        <f t="shared" si="1"/>
        <v>#REF!</v>
      </c>
      <c r="H38" s="15"/>
    </row>
    <row r="39" spans="2:8" s="18" customFormat="1" ht="15" customHeight="1">
      <c r="B39" s="15" t="s">
        <v>76</v>
      </c>
      <c r="C39" s="23" t="s">
        <v>77</v>
      </c>
      <c r="D39" s="16">
        <v>282080.40000000002</v>
      </c>
      <c r="E39" s="16" t="e">
        <f>(D39*100)/#REF!</f>
        <v>#REF!</v>
      </c>
      <c r="F39" s="16" t="e">
        <f>(#REF!*E39)%</f>
        <v>#REF!</v>
      </c>
      <c r="G39" s="17" t="e">
        <f t="shared" si="1"/>
        <v>#REF!</v>
      </c>
      <c r="H39" s="15"/>
    </row>
    <row r="40" spans="2:8" s="18" customFormat="1" ht="15" customHeight="1">
      <c r="B40" s="15" t="s">
        <v>78</v>
      </c>
      <c r="C40" s="23" t="s">
        <v>79</v>
      </c>
      <c r="D40" s="16">
        <v>57602.33</v>
      </c>
      <c r="E40" s="16" t="e">
        <f>(D40*100)/#REF!</f>
        <v>#REF!</v>
      </c>
      <c r="F40" s="16" t="e">
        <f>(#REF!*E40)%</f>
        <v>#REF!</v>
      </c>
      <c r="G40" s="17" t="e">
        <f t="shared" si="1"/>
        <v>#REF!</v>
      </c>
      <c r="H40" s="15"/>
    </row>
    <row r="41" spans="2:8" ht="20.5" customHeight="1">
      <c r="B41" s="20"/>
      <c r="C41" s="22"/>
      <c r="D41" s="13">
        <f>SUM(D38:D40)</f>
        <v>3964428.18</v>
      </c>
      <c r="E41" s="11" t="e">
        <f>(D41*100)/#REF!</f>
        <v>#REF!</v>
      </c>
      <c r="F41" s="11" t="e">
        <f>(#REF!*E41)%</f>
        <v>#REF!</v>
      </c>
      <c r="G41" s="12" t="e">
        <f t="shared" si="1"/>
        <v>#REF!</v>
      </c>
      <c r="H41" s="10" t="s">
        <v>80</v>
      </c>
    </row>
    <row r="42" spans="2:8" ht="26.5" customHeight="1">
      <c r="B42" s="169" t="s">
        <v>81</v>
      </c>
      <c r="C42" s="170"/>
      <c r="D42" s="54">
        <f>SUM(D14+D21+D24+D28+D31+D34+D35+D41)</f>
        <v>20923471.979999997</v>
      </c>
      <c r="E42" s="24" t="e">
        <f>(D42*100)/#REF!</f>
        <v>#REF!</v>
      </c>
      <c r="F42" s="24" t="e">
        <f>(#REF!*E42)%</f>
        <v>#REF!</v>
      </c>
      <c r="G42" s="25" t="e">
        <f t="shared" si="1"/>
        <v>#REF!</v>
      </c>
      <c r="H42" s="26"/>
    </row>
  </sheetData>
  <mergeCells count="9">
    <mergeCell ref="B1:D1"/>
    <mergeCell ref="B29:C29"/>
    <mergeCell ref="B32:C32"/>
    <mergeCell ref="B42:C42"/>
    <mergeCell ref="B3:D3"/>
    <mergeCell ref="B4:C4"/>
    <mergeCell ref="B15:C15"/>
    <mergeCell ref="B22:C22"/>
    <mergeCell ref="B25:C25"/>
  </mergeCells>
  <pageMargins left="0" right="0"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1BCBE-4D0F-4CDA-855B-2EE71A13DB39}">
  <dimension ref="B1:I93"/>
  <sheetViews>
    <sheetView topLeftCell="A76" workbookViewId="0">
      <selection activeCell="B90" sqref="B90:C90"/>
    </sheetView>
  </sheetViews>
  <sheetFormatPr defaultRowHeight="11.5"/>
  <cols>
    <col min="1" max="1" width="4.7265625" style="5" customWidth="1"/>
    <col min="2" max="2" width="19.54296875" style="5" customWidth="1"/>
    <col min="3" max="3" width="102.1796875" style="5" customWidth="1"/>
    <col min="4" max="4" width="22.1796875" style="47" customWidth="1"/>
    <col min="5" max="5" width="9.81640625" style="47" hidden="1" customWidth="1"/>
    <col min="6" max="6" width="13.453125" style="5" hidden="1" customWidth="1"/>
    <col min="7" max="7" width="13" style="51" hidden="1" customWidth="1"/>
    <col min="8" max="8" width="18.81640625" style="5" hidden="1" customWidth="1"/>
    <col min="9" max="9" width="9.1796875" style="5" hidden="1" customWidth="1"/>
    <col min="10" max="10" width="0" style="5" hidden="1" customWidth="1"/>
    <col min="11" max="244" width="8.7265625" style="5"/>
    <col min="245" max="245" width="4.7265625" style="5" customWidth="1"/>
    <col min="246" max="246" width="16.26953125" style="5" customWidth="1"/>
    <col min="247" max="247" width="41.26953125" style="5" customWidth="1"/>
    <col min="248" max="248" width="12.81640625" style="5" customWidth="1"/>
    <col min="249" max="251" width="0" style="5" hidden="1" customWidth="1"/>
    <col min="252" max="252" width="14.54296875" style="5" customWidth="1"/>
    <col min="253" max="253" width="0" style="5" hidden="1" customWidth="1"/>
    <col min="254" max="500" width="8.7265625" style="5"/>
    <col min="501" max="501" width="4.7265625" style="5" customWidth="1"/>
    <col min="502" max="502" width="16.26953125" style="5" customWidth="1"/>
    <col min="503" max="503" width="41.26953125" style="5" customWidth="1"/>
    <col min="504" max="504" width="12.81640625" style="5" customWidth="1"/>
    <col min="505" max="507" width="0" style="5" hidden="1" customWidth="1"/>
    <col min="508" max="508" width="14.54296875" style="5" customWidth="1"/>
    <col min="509" max="509" width="0" style="5" hidden="1" customWidth="1"/>
    <col min="510" max="756" width="8.7265625" style="5"/>
    <col min="757" max="757" width="4.7265625" style="5" customWidth="1"/>
    <col min="758" max="758" width="16.26953125" style="5" customWidth="1"/>
    <col min="759" max="759" width="41.26953125" style="5" customWidth="1"/>
    <col min="760" max="760" width="12.81640625" style="5" customWidth="1"/>
    <col min="761" max="763" width="0" style="5" hidden="1" customWidth="1"/>
    <col min="764" max="764" width="14.54296875" style="5" customWidth="1"/>
    <col min="765" max="765" width="0" style="5" hidden="1" customWidth="1"/>
    <col min="766" max="1012" width="8.7265625" style="5"/>
    <col min="1013" max="1013" width="4.7265625" style="5" customWidth="1"/>
    <col min="1014" max="1014" width="16.26953125" style="5" customWidth="1"/>
    <col min="1015" max="1015" width="41.26953125" style="5" customWidth="1"/>
    <col min="1016" max="1016" width="12.81640625" style="5" customWidth="1"/>
    <col min="1017" max="1019" width="0" style="5" hidden="1" customWidth="1"/>
    <col min="1020" max="1020" width="14.54296875" style="5" customWidth="1"/>
    <col min="1021" max="1021" width="0" style="5" hidden="1" customWidth="1"/>
    <col min="1022" max="1268" width="8.7265625" style="5"/>
    <col min="1269" max="1269" width="4.7265625" style="5" customWidth="1"/>
    <col min="1270" max="1270" width="16.26953125" style="5" customWidth="1"/>
    <col min="1271" max="1271" width="41.26953125" style="5" customWidth="1"/>
    <col min="1272" max="1272" width="12.81640625" style="5" customWidth="1"/>
    <col min="1273" max="1275" width="0" style="5" hidden="1" customWidth="1"/>
    <col min="1276" max="1276" width="14.54296875" style="5" customWidth="1"/>
    <col min="1277" max="1277" width="0" style="5" hidden="1" customWidth="1"/>
    <col min="1278" max="1524" width="8.7265625" style="5"/>
    <col min="1525" max="1525" width="4.7265625" style="5" customWidth="1"/>
    <col min="1526" max="1526" width="16.26953125" style="5" customWidth="1"/>
    <col min="1527" max="1527" width="41.26953125" style="5" customWidth="1"/>
    <col min="1528" max="1528" width="12.81640625" style="5" customWidth="1"/>
    <col min="1529" max="1531" width="0" style="5" hidden="1" customWidth="1"/>
    <col min="1532" max="1532" width="14.54296875" style="5" customWidth="1"/>
    <col min="1533" max="1533" width="0" style="5" hidden="1" customWidth="1"/>
    <col min="1534" max="1780" width="8.7265625" style="5"/>
    <col min="1781" max="1781" width="4.7265625" style="5" customWidth="1"/>
    <col min="1782" max="1782" width="16.26953125" style="5" customWidth="1"/>
    <col min="1783" max="1783" width="41.26953125" style="5" customWidth="1"/>
    <col min="1784" max="1784" width="12.81640625" style="5" customWidth="1"/>
    <col min="1785" max="1787" width="0" style="5" hidden="1" customWidth="1"/>
    <col min="1788" max="1788" width="14.54296875" style="5" customWidth="1"/>
    <col min="1789" max="1789" width="0" style="5" hidden="1" customWidth="1"/>
    <col min="1790" max="2036" width="8.7265625" style="5"/>
    <col min="2037" max="2037" width="4.7265625" style="5" customWidth="1"/>
    <col min="2038" max="2038" width="16.26953125" style="5" customWidth="1"/>
    <col min="2039" max="2039" width="41.26953125" style="5" customWidth="1"/>
    <col min="2040" max="2040" width="12.81640625" style="5" customWidth="1"/>
    <col min="2041" max="2043" width="0" style="5" hidden="1" customWidth="1"/>
    <col min="2044" max="2044" width="14.54296875" style="5" customWidth="1"/>
    <col min="2045" max="2045" width="0" style="5" hidden="1" customWidth="1"/>
    <col min="2046" max="2292" width="8.7265625" style="5"/>
    <col min="2293" max="2293" width="4.7265625" style="5" customWidth="1"/>
    <col min="2294" max="2294" width="16.26953125" style="5" customWidth="1"/>
    <col min="2295" max="2295" width="41.26953125" style="5" customWidth="1"/>
    <col min="2296" max="2296" width="12.81640625" style="5" customWidth="1"/>
    <col min="2297" max="2299" width="0" style="5" hidden="1" customWidth="1"/>
    <col min="2300" max="2300" width="14.54296875" style="5" customWidth="1"/>
    <col min="2301" max="2301" width="0" style="5" hidden="1" customWidth="1"/>
    <col min="2302" max="2548" width="8.7265625" style="5"/>
    <col min="2549" max="2549" width="4.7265625" style="5" customWidth="1"/>
    <col min="2550" max="2550" width="16.26953125" style="5" customWidth="1"/>
    <col min="2551" max="2551" width="41.26953125" style="5" customWidth="1"/>
    <col min="2552" max="2552" width="12.81640625" style="5" customWidth="1"/>
    <col min="2553" max="2555" width="0" style="5" hidden="1" customWidth="1"/>
    <col min="2556" max="2556" width="14.54296875" style="5" customWidth="1"/>
    <col min="2557" max="2557" width="0" style="5" hidden="1" customWidth="1"/>
    <col min="2558" max="2804" width="8.7265625" style="5"/>
    <col min="2805" max="2805" width="4.7265625" style="5" customWidth="1"/>
    <col min="2806" max="2806" width="16.26953125" style="5" customWidth="1"/>
    <col min="2807" max="2807" width="41.26953125" style="5" customWidth="1"/>
    <col min="2808" max="2808" width="12.81640625" style="5" customWidth="1"/>
    <col min="2809" max="2811" width="0" style="5" hidden="1" customWidth="1"/>
    <col min="2812" max="2812" width="14.54296875" style="5" customWidth="1"/>
    <col min="2813" max="2813" width="0" style="5" hidden="1" customWidth="1"/>
    <col min="2814" max="3060" width="8.7265625" style="5"/>
    <col min="3061" max="3061" width="4.7265625" style="5" customWidth="1"/>
    <col min="3062" max="3062" width="16.26953125" style="5" customWidth="1"/>
    <col min="3063" max="3063" width="41.26953125" style="5" customWidth="1"/>
    <col min="3064" max="3064" width="12.81640625" style="5" customWidth="1"/>
    <col min="3065" max="3067" width="0" style="5" hidden="1" customWidth="1"/>
    <col min="3068" max="3068" width="14.54296875" style="5" customWidth="1"/>
    <col min="3069" max="3069" width="0" style="5" hidden="1" customWidth="1"/>
    <col min="3070" max="3316" width="8.7265625" style="5"/>
    <col min="3317" max="3317" width="4.7265625" style="5" customWidth="1"/>
    <col min="3318" max="3318" width="16.26953125" style="5" customWidth="1"/>
    <col min="3319" max="3319" width="41.26953125" style="5" customWidth="1"/>
    <col min="3320" max="3320" width="12.81640625" style="5" customWidth="1"/>
    <col min="3321" max="3323" width="0" style="5" hidden="1" customWidth="1"/>
    <col min="3324" max="3324" width="14.54296875" style="5" customWidth="1"/>
    <col min="3325" max="3325" width="0" style="5" hidden="1" customWidth="1"/>
    <col min="3326" max="3572" width="8.7265625" style="5"/>
    <col min="3573" max="3573" width="4.7265625" style="5" customWidth="1"/>
    <col min="3574" max="3574" width="16.26953125" style="5" customWidth="1"/>
    <col min="3575" max="3575" width="41.26953125" style="5" customWidth="1"/>
    <col min="3576" max="3576" width="12.81640625" style="5" customWidth="1"/>
    <col min="3577" max="3579" width="0" style="5" hidden="1" customWidth="1"/>
    <col min="3580" max="3580" width="14.54296875" style="5" customWidth="1"/>
    <col min="3581" max="3581" width="0" style="5" hidden="1" customWidth="1"/>
    <col min="3582" max="3828" width="8.7265625" style="5"/>
    <col min="3829" max="3829" width="4.7265625" style="5" customWidth="1"/>
    <col min="3830" max="3830" width="16.26953125" style="5" customWidth="1"/>
    <col min="3831" max="3831" width="41.26953125" style="5" customWidth="1"/>
    <col min="3832" max="3832" width="12.81640625" style="5" customWidth="1"/>
    <col min="3833" max="3835" width="0" style="5" hidden="1" customWidth="1"/>
    <col min="3836" max="3836" width="14.54296875" style="5" customWidth="1"/>
    <col min="3837" max="3837" width="0" style="5" hidden="1" customWidth="1"/>
    <col min="3838" max="4084" width="8.7265625" style="5"/>
    <col min="4085" max="4085" width="4.7265625" style="5" customWidth="1"/>
    <col min="4086" max="4086" width="16.26953125" style="5" customWidth="1"/>
    <col min="4087" max="4087" width="41.26953125" style="5" customWidth="1"/>
    <col min="4088" max="4088" width="12.81640625" style="5" customWidth="1"/>
    <col min="4089" max="4091" width="0" style="5" hidden="1" customWidth="1"/>
    <col min="4092" max="4092" width="14.54296875" style="5" customWidth="1"/>
    <col min="4093" max="4093" width="0" style="5" hidden="1" customWidth="1"/>
    <col min="4094" max="4340" width="8.7265625" style="5"/>
    <col min="4341" max="4341" width="4.7265625" style="5" customWidth="1"/>
    <col min="4342" max="4342" width="16.26953125" style="5" customWidth="1"/>
    <col min="4343" max="4343" width="41.26953125" style="5" customWidth="1"/>
    <col min="4344" max="4344" width="12.81640625" style="5" customWidth="1"/>
    <col min="4345" max="4347" width="0" style="5" hidden="1" customWidth="1"/>
    <col min="4348" max="4348" width="14.54296875" style="5" customWidth="1"/>
    <col min="4349" max="4349" width="0" style="5" hidden="1" customWidth="1"/>
    <col min="4350" max="4596" width="8.7265625" style="5"/>
    <col min="4597" max="4597" width="4.7265625" style="5" customWidth="1"/>
    <col min="4598" max="4598" width="16.26953125" style="5" customWidth="1"/>
    <col min="4599" max="4599" width="41.26953125" style="5" customWidth="1"/>
    <col min="4600" max="4600" width="12.81640625" style="5" customWidth="1"/>
    <col min="4601" max="4603" width="0" style="5" hidden="1" customWidth="1"/>
    <col min="4604" max="4604" width="14.54296875" style="5" customWidth="1"/>
    <col min="4605" max="4605" width="0" style="5" hidden="1" customWidth="1"/>
    <col min="4606" max="4852" width="8.7265625" style="5"/>
    <col min="4853" max="4853" width="4.7265625" style="5" customWidth="1"/>
    <col min="4854" max="4854" width="16.26953125" style="5" customWidth="1"/>
    <col min="4855" max="4855" width="41.26953125" style="5" customWidth="1"/>
    <col min="4856" max="4856" width="12.81640625" style="5" customWidth="1"/>
    <col min="4857" max="4859" width="0" style="5" hidden="1" customWidth="1"/>
    <col min="4860" max="4860" width="14.54296875" style="5" customWidth="1"/>
    <col min="4861" max="4861" width="0" style="5" hidden="1" customWidth="1"/>
    <col min="4862" max="5108" width="8.7265625" style="5"/>
    <col min="5109" max="5109" width="4.7265625" style="5" customWidth="1"/>
    <col min="5110" max="5110" width="16.26953125" style="5" customWidth="1"/>
    <col min="5111" max="5111" width="41.26953125" style="5" customWidth="1"/>
    <col min="5112" max="5112" width="12.81640625" style="5" customWidth="1"/>
    <col min="5113" max="5115" width="0" style="5" hidden="1" customWidth="1"/>
    <col min="5116" max="5116" width="14.54296875" style="5" customWidth="1"/>
    <col min="5117" max="5117" width="0" style="5" hidden="1" customWidth="1"/>
    <col min="5118" max="5364" width="8.7265625" style="5"/>
    <col min="5365" max="5365" width="4.7265625" style="5" customWidth="1"/>
    <col min="5366" max="5366" width="16.26953125" style="5" customWidth="1"/>
    <col min="5367" max="5367" width="41.26953125" style="5" customWidth="1"/>
    <col min="5368" max="5368" width="12.81640625" style="5" customWidth="1"/>
    <col min="5369" max="5371" width="0" style="5" hidden="1" customWidth="1"/>
    <col min="5372" max="5372" width="14.54296875" style="5" customWidth="1"/>
    <col min="5373" max="5373" width="0" style="5" hidden="1" customWidth="1"/>
    <col min="5374" max="5620" width="8.7265625" style="5"/>
    <col min="5621" max="5621" width="4.7265625" style="5" customWidth="1"/>
    <col min="5622" max="5622" width="16.26953125" style="5" customWidth="1"/>
    <col min="5623" max="5623" width="41.26953125" style="5" customWidth="1"/>
    <col min="5624" max="5624" width="12.81640625" style="5" customWidth="1"/>
    <col min="5625" max="5627" width="0" style="5" hidden="1" customWidth="1"/>
    <col min="5628" max="5628" width="14.54296875" style="5" customWidth="1"/>
    <col min="5629" max="5629" width="0" style="5" hidden="1" customWidth="1"/>
    <col min="5630" max="5876" width="8.7265625" style="5"/>
    <col min="5877" max="5877" width="4.7265625" style="5" customWidth="1"/>
    <col min="5878" max="5878" width="16.26953125" style="5" customWidth="1"/>
    <col min="5879" max="5879" width="41.26953125" style="5" customWidth="1"/>
    <col min="5880" max="5880" width="12.81640625" style="5" customWidth="1"/>
    <col min="5881" max="5883" width="0" style="5" hidden="1" customWidth="1"/>
    <col min="5884" max="5884" width="14.54296875" style="5" customWidth="1"/>
    <col min="5885" max="5885" width="0" style="5" hidden="1" customWidth="1"/>
    <col min="5886" max="6132" width="8.7265625" style="5"/>
    <col min="6133" max="6133" width="4.7265625" style="5" customWidth="1"/>
    <col min="6134" max="6134" width="16.26953125" style="5" customWidth="1"/>
    <col min="6135" max="6135" width="41.26953125" style="5" customWidth="1"/>
    <col min="6136" max="6136" width="12.81640625" style="5" customWidth="1"/>
    <col min="6137" max="6139" width="0" style="5" hidden="1" customWidth="1"/>
    <col min="6140" max="6140" width="14.54296875" style="5" customWidth="1"/>
    <col min="6141" max="6141" width="0" style="5" hidden="1" customWidth="1"/>
    <col min="6142" max="6388" width="8.7265625" style="5"/>
    <col min="6389" max="6389" width="4.7265625" style="5" customWidth="1"/>
    <col min="6390" max="6390" width="16.26953125" style="5" customWidth="1"/>
    <col min="6391" max="6391" width="41.26953125" style="5" customWidth="1"/>
    <col min="6392" max="6392" width="12.81640625" style="5" customWidth="1"/>
    <col min="6393" max="6395" width="0" style="5" hidden="1" customWidth="1"/>
    <col min="6396" max="6396" width="14.54296875" style="5" customWidth="1"/>
    <col min="6397" max="6397" width="0" style="5" hidden="1" customWidth="1"/>
    <col min="6398" max="6644" width="8.7265625" style="5"/>
    <col min="6645" max="6645" width="4.7265625" style="5" customWidth="1"/>
    <col min="6646" max="6646" width="16.26953125" style="5" customWidth="1"/>
    <col min="6647" max="6647" width="41.26953125" style="5" customWidth="1"/>
    <col min="6648" max="6648" width="12.81640625" style="5" customWidth="1"/>
    <col min="6649" max="6651" width="0" style="5" hidden="1" customWidth="1"/>
    <col min="6652" max="6652" width="14.54296875" style="5" customWidth="1"/>
    <col min="6653" max="6653" width="0" style="5" hidden="1" customWidth="1"/>
    <col min="6654" max="6900" width="8.7265625" style="5"/>
    <col min="6901" max="6901" width="4.7265625" style="5" customWidth="1"/>
    <col min="6902" max="6902" width="16.26953125" style="5" customWidth="1"/>
    <col min="6903" max="6903" width="41.26953125" style="5" customWidth="1"/>
    <col min="6904" max="6904" width="12.81640625" style="5" customWidth="1"/>
    <col min="6905" max="6907" width="0" style="5" hidden="1" customWidth="1"/>
    <col min="6908" max="6908" width="14.54296875" style="5" customWidth="1"/>
    <col min="6909" max="6909" width="0" style="5" hidden="1" customWidth="1"/>
    <col min="6910" max="7156" width="8.7265625" style="5"/>
    <col min="7157" max="7157" width="4.7265625" style="5" customWidth="1"/>
    <col min="7158" max="7158" width="16.26953125" style="5" customWidth="1"/>
    <col min="7159" max="7159" width="41.26953125" style="5" customWidth="1"/>
    <col min="7160" max="7160" width="12.81640625" style="5" customWidth="1"/>
    <col min="7161" max="7163" width="0" style="5" hidden="1" customWidth="1"/>
    <col min="7164" max="7164" width="14.54296875" style="5" customWidth="1"/>
    <col min="7165" max="7165" width="0" style="5" hidden="1" customWidth="1"/>
    <col min="7166" max="7412" width="8.7265625" style="5"/>
    <col min="7413" max="7413" width="4.7265625" style="5" customWidth="1"/>
    <col min="7414" max="7414" width="16.26953125" style="5" customWidth="1"/>
    <col min="7415" max="7415" width="41.26953125" style="5" customWidth="1"/>
    <col min="7416" max="7416" width="12.81640625" style="5" customWidth="1"/>
    <col min="7417" max="7419" width="0" style="5" hidden="1" customWidth="1"/>
    <col min="7420" max="7420" width="14.54296875" style="5" customWidth="1"/>
    <col min="7421" max="7421" width="0" style="5" hidden="1" customWidth="1"/>
    <col min="7422" max="7668" width="8.7265625" style="5"/>
    <col min="7669" max="7669" width="4.7265625" style="5" customWidth="1"/>
    <col min="7670" max="7670" width="16.26953125" style="5" customWidth="1"/>
    <col min="7671" max="7671" width="41.26953125" style="5" customWidth="1"/>
    <col min="7672" max="7672" width="12.81640625" style="5" customWidth="1"/>
    <col min="7673" max="7675" width="0" style="5" hidden="1" customWidth="1"/>
    <col min="7676" max="7676" width="14.54296875" style="5" customWidth="1"/>
    <col min="7677" max="7677" width="0" style="5" hidden="1" customWidth="1"/>
    <col min="7678" max="7924" width="8.7265625" style="5"/>
    <col min="7925" max="7925" width="4.7265625" style="5" customWidth="1"/>
    <col min="7926" max="7926" width="16.26953125" style="5" customWidth="1"/>
    <col min="7927" max="7927" width="41.26953125" style="5" customWidth="1"/>
    <col min="7928" max="7928" width="12.81640625" style="5" customWidth="1"/>
    <col min="7929" max="7931" width="0" style="5" hidden="1" customWidth="1"/>
    <col min="7932" max="7932" width="14.54296875" style="5" customWidth="1"/>
    <col min="7933" max="7933" width="0" style="5" hidden="1" customWidth="1"/>
    <col min="7934" max="8180" width="8.7265625" style="5"/>
    <col min="8181" max="8181" width="4.7265625" style="5" customWidth="1"/>
    <col min="8182" max="8182" width="16.26953125" style="5" customWidth="1"/>
    <col min="8183" max="8183" width="41.26953125" style="5" customWidth="1"/>
    <col min="8184" max="8184" width="12.81640625" style="5" customWidth="1"/>
    <col min="8185" max="8187" width="0" style="5" hidden="1" customWidth="1"/>
    <col min="8188" max="8188" width="14.54296875" style="5" customWidth="1"/>
    <col min="8189" max="8189" width="0" style="5" hidden="1" customWidth="1"/>
    <col min="8190" max="8436" width="8.7265625" style="5"/>
    <col min="8437" max="8437" width="4.7265625" style="5" customWidth="1"/>
    <col min="8438" max="8438" width="16.26953125" style="5" customWidth="1"/>
    <col min="8439" max="8439" width="41.26953125" style="5" customWidth="1"/>
    <col min="8440" max="8440" width="12.81640625" style="5" customWidth="1"/>
    <col min="8441" max="8443" width="0" style="5" hidden="1" customWidth="1"/>
    <col min="8444" max="8444" width="14.54296875" style="5" customWidth="1"/>
    <col min="8445" max="8445" width="0" style="5" hidden="1" customWidth="1"/>
    <col min="8446" max="8692" width="8.7265625" style="5"/>
    <col min="8693" max="8693" width="4.7265625" style="5" customWidth="1"/>
    <col min="8694" max="8694" width="16.26953125" style="5" customWidth="1"/>
    <col min="8695" max="8695" width="41.26953125" style="5" customWidth="1"/>
    <col min="8696" max="8696" width="12.81640625" style="5" customWidth="1"/>
    <col min="8697" max="8699" width="0" style="5" hidden="1" customWidth="1"/>
    <col min="8700" max="8700" width="14.54296875" style="5" customWidth="1"/>
    <col min="8701" max="8701" width="0" style="5" hidden="1" customWidth="1"/>
    <col min="8702" max="8948" width="8.7265625" style="5"/>
    <col min="8949" max="8949" width="4.7265625" style="5" customWidth="1"/>
    <col min="8950" max="8950" width="16.26953125" style="5" customWidth="1"/>
    <col min="8951" max="8951" width="41.26953125" style="5" customWidth="1"/>
    <col min="8952" max="8952" width="12.81640625" style="5" customWidth="1"/>
    <col min="8953" max="8955" width="0" style="5" hidden="1" customWidth="1"/>
    <col min="8956" max="8956" width="14.54296875" style="5" customWidth="1"/>
    <col min="8957" max="8957" width="0" style="5" hidden="1" customWidth="1"/>
    <col min="8958" max="9204" width="8.7265625" style="5"/>
    <col min="9205" max="9205" width="4.7265625" style="5" customWidth="1"/>
    <col min="9206" max="9206" width="16.26953125" style="5" customWidth="1"/>
    <col min="9207" max="9207" width="41.26953125" style="5" customWidth="1"/>
    <col min="9208" max="9208" width="12.81640625" style="5" customWidth="1"/>
    <col min="9209" max="9211" width="0" style="5" hidden="1" customWidth="1"/>
    <col min="9212" max="9212" width="14.54296875" style="5" customWidth="1"/>
    <col min="9213" max="9213" width="0" style="5" hidden="1" customWidth="1"/>
    <col min="9214" max="9460" width="8.7265625" style="5"/>
    <col min="9461" max="9461" width="4.7265625" style="5" customWidth="1"/>
    <col min="9462" max="9462" width="16.26953125" style="5" customWidth="1"/>
    <col min="9463" max="9463" width="41.26953125" style="5" customWidth="1"/>
    <col min="9464" max="9464" width="12.81640625" style="5" customWidth="1"/>
    <col min="9465" max="9467" width="0" style="5" hidden="1" customWidth="1"/>
    <col min="9468" max="9468" width="14.54296875" style="5" customWidth="1"/>
    <col min="9469" max="9469" width="0" style="5" hidden="1" customWidth="1"/>
    <col min="9470" max="9716" width="8.7265625" style="5"/>
    <col min="9717" max="9717" width="4.7265625" style="5" customWidth="1"/>
    <col min="9718" max="9718" width="16.26953125" style="5" customWidth="1"/>
    <col min="9719" max="9719" width="41.26953125" style="5" customWidth="1"/>
    <col min="9720" max="9720" width="12.81640625" style="5" customWidth="1"/>
    <col min="9721" max="9723" width="0" style="5" hidden="1" customWidth="1"/>
    <col min="9724" max="9724" width="14.54296875" style="5" customWidth="1"/>
    <col min="9725" max="9725" width="0" style="5" hidden="1" customWidth="1"/>
    <col min="9726" max="9972" width="8.7265625" style="5"/>
    <col min="9973" max="9973" width="4.7265625" style="5" customWidth="1"/>
    <col min="9974" max="9974" width="16.26953125" style="5" customWidth="1"/>
    <col min="9975" max="9975" width="41.26953125" style="5" customWidth="1"/>
    <col min="9976" max="9976" width="12.81640625" style="5" customWidth="1"/>
    <col min="9977" max="9979" width="0" style="5" hidden="1" customWidth="1"/>
    <col min="9980" max="9980" width="14.54296875" style="5" customWidth="1"/>
    <col min="9981" max="9981" width="0" style="5" hidden="1" customWidth="1"/>
    <col min="9982" max="10228" width="8.7265625" style="5"/>
    <col min="10229" max="10229" width="4.7265625" style="5" customWidth="1"/>
    <col min="10230" max="10230" width="16.26953125" style="5" customWidth="1"/>
    <col min="10231" max="10231" width="41.26953125" style="5" customWidth="1"/>
    <col min="10232" max="10232" width="12.81640625" style="5" customWidth="1"/>
    <col min="10233" max="10235" width="0" style="5" hidden="1" customWidth="1"/>
    <col min="10236" max="10236" width="14.54296875" style="5" customWidth="1"/>
    <col min="10237" max="10237" width="0" style="5" hidden="1" customWidth="1"/>
    <col min="10238" max="10484" width="8.7265625" style="5"/>
    <col min="10485" max="10485" width="4.7265625" style="5" customWidth="1"/>
    <col min="10486" max="10486" width="16.26953125" style="5" customWidth="1"/>
    <col min="10487" max="10487" width="41.26953125" style="5" customWidth="1"/>
    <col min="10488" max="10488" width="12.81640625" style="5" customWidth="1"/>
    <col min="10489" max="10491" width="0" style="5" hidden="1" customWidth="1"/>
    <col min="10492" max="10492" width="14.54296875" style="5" customWidth="1"/>
    <col min="10493" max="10493" width="0" style="5" hidden="1" customWidth="1"/>
    <col min="10494" max="10740" width="8.7265625" style="5"/>
    <col min="10741" max="10741" width="4.7265625" style="5" customWidth="1"/>
    <col min="10742" max="10742" width="16.26953125" style="5" customWidth="1"/>
    <col min="10743" max="10743" width="41.26953125" style="5" customWidth="1"/>
    <col min="10744" max="10744" width="12.81640625" style="5" customWidth="1"/>
    <col min="10745" max="10747" width="0" style="5" hidden="1" customWidth="1"/>
    <col min="10748" max="10748" width="14.54296875" style="5" customWidth="1"/>
    <col min="10749" max="10749" width="0" style="5" hidden="1" customWidth="1"/>
    <col min="10750" max="10996" width="8.7265625" style="5"/>
    <col min="10997" max="10997" width="4.7265625" style="5" customWidth="1"/>
    <col min="10998" max="10998" width="16.26953125" style="5" customWidth="1"/>
    <col min="10999" max="10999" width="41.26953125" style="5" customWidth="1"/>
    <col min="11000" max="11000" width="12.81640625" style="5" customWidth="1"/>
    <col min="11001" max="11003" width="0" style="5" hidden="1" customWidth="1"/>
    <col min="11004" max="11004" width="14.54296875" style="5" customWidth="1"/>
    <col min="11005" max="11005" width="0" style="5" hidden="1" customWidth="1"/>
    <col min="11006" max="11252" width="8.7265625" style="5"/>
    <col min="11253" max="11253" width="4.7265625" style="5" customWidth="1"/>
    <col min="11254" max="11254" width="16.26953125" style="5" customWidth="1"/>
    <col min="11255" max="11255" width="41.26953125" style="5" customWidth="1"/>
    <col min="11256" max="11256" width="12.81640625" style="5" customWidth="1"/>
    <col min="11257" max="11259" width="0" style="5" hidden="1" customWidth="1"/>
    <col min="11260" max="11260" width="14.54296875" style="5" customWidth="1"/>
    <col min="11261" max="11261" width="0" style="5" hidden="1" customWidth="1"/>
    <col min="11262" max="11508" width="8.7265625" style="5"/>
    <col min="11509" max="11509" width="4.7265625" style="5" customWidth="1"/>
    <col min="11510" max="11510" width="16.26953125" style="5" customWidth="1"/>
    <col min="11511" max="11511" width="41.26953125" style="5" customWidth="1"/>
    <col min="11512" max="11512" width="12.81640625" style="5" customWidth="1"/>
    <col min="11513" max="11515" width="0" style="5" hidden="1" customWidth="1"/>
    <col min="11516" max="11516" width="14.54296875" style="5" customWidth="1"/>
    <col min="11517" max="11517" width="0" style="5" hidden="1" customWidth="1"/>
    <col min="11518" max="11764" width="8.7265625" style="5"/>
    <col min="11765" max="11765" width="4.7265625" style="5" customWidth="1"/>
    <col min="11766" max="11766" width="16.26953125" style="5" customWidth="1"/>
    <col min="11767" max="11767" width="41.26953125" style="5" customWidth="1"/>
    <col min="11768" max="11768" width="12.81640625" style="5" customWidth="1"/>
    <col min="11769" max="11771" width="0" style="5" hidden="1" customWidth="1"/>
    <col min="11772" max="11772" width="14.54296875" style="5" customWidth="1"/>
    <col min="11773" max="11773" width="0" style="5" hidden="1" customWidth="1"/>
    <col min="11774" max="12020" width="8.7265625" style="5"/>
    <col min="12021" max="12021" width="4.7265625" style="5" customWidth="1"/>
    <col min="12022" max="12022" width="16.26953125" style="5" customWidth="1"/>
    <col min="12023" max="12023" width="41.26953125" style="5" customWidth="1"/>
    <col min="12024" max="12024" width="12.81640625" style="5" customWidth="1"/>
    <col min="12025" max="12027" width="0" style="5" hidden="1" customWidth="1"/>
    <col min="12028" max="12028" width="14.54296875" style="5" customWidth="1"/>
    <col min="12029" max="12029" width="0" style="5" hidden="1" customWidth="1"/>
    <col min="12030" max="12276" width="8.7265625" style="5"/>
    <col min="12277" max="12277" width="4.7265625" style="5" customWidth="1"/>
    <col min="12278" max="12278" width="16.26953125" style="5" customWidth="1"/>
    <col min="12279" max="12279" width="41.26953125" style="5" customWidth="1"/>
    <col min="12280" max="12280" width="12.81640625" style="5" customWidth="1"/>
    <col min="12281" max="12283" width="0" style="5" hidden="1" customWidth="1"/>
    <col min="12284" max="12284" width="14.54296875" style="5" customWidth="1"/>
    <col min="12285" max="12285" width="0" style="5" hidden="1" customWidth="1"/>
    <col min="12286" max="12532" width="8.7265625" style="5"/>
    <col min="12533" max="12533" width="4.7265625" style="5" customWidth="1"/>
    <col min="12534" max="12534" width="16.26953125" style="5" customWidth="1"/>
    <col min="12535" max="12535" width="41.26953125" style="5" customWidth="1"/>
    <col min="12536" max="12536" width="12.81640625" style="5" customWidth="1"/>
    <col min="12537" max="12539" width="0" style="5" hidden="1" customWidth="1"/>
    <col min="12540" max="12540" width="14.54296875" style="5" customWidth="1"/>
    <col min="12541" max="12541" width="0" style="5" hidden="1" customWidth="1"/>
    <col min="12542" max="12788" width="8.7265625" style="5"/>
    <col min="12789" max="12789" width="4.7265625" style="5" customWidth="1"/>
    <col min="12790" max="12790" width="16.26953125" style="5" customWidth="1"/>
    <col min="12791" max="12791" width="41.26953125" style="5" customWidth="1"/>
    <col min="12792" max="12792" width="12.81640625" style="5" customWidth="1"/>
    <col min="12793" max="12795" width="0" style="5" hidden="1" customWidth="1"/>
    <col min="12796" max="12796" width="14.54296875" style="5" customWidth="1"/>
    <col min="12797" max="12797" width="0" style="5" hidden="1" customWidth="1"/>
    <col min="12798" max="13044" width="8.7265625" style="5"/>
    <col min="13045" max="13045" width="4.7265625" style="5" customWidth="1"/>
    <col min="13046" max="13046" width="16.26953125" style="5" customWidth="1"/>
    <col min="13047" max="13047" width="41.26953125" style="5" customWidth="1"/>
    <col min="13048" max="13048" width="12.81640625" style="5" customWidth="1"/>
    <col min="13049" max="13051" width="0" style="5" hidden="1" customWidth="1"/>
    <col min="13052" max="13052" width="14.54296875" style="5" customWidth="1"/>
    <col min="13053" max="13053" width="0" style="5" hidden="1" customWidth="1"/>
    <col min="13054" max="13300" width="8.7265625" style="5"/>
    <col min="13301" max="13301" width="4.7265625" style="5" customWidth="1"/>
    <col min="13302" max="13302" width="16.26953125" style="5" customWidth="1"/>
    <col min="13303" max="13303" width="41.26953125" style="5" customWidth="1"/>
    <col min="13304" max="13304" width="12.81640625" style="5" customWidth="1"/>
    <col min="13305" max="13307" width="0" style="5" hidden="1" customWidth="1"/>
    <col min="13308" max="13308" width="14.54296875" style="5" customWidth="1"/>
    <col min="13309" max="13309" width="0" style="5" hidden="1" customWidth="1"/>
    <col min="13310" max="13556" width="8.7265625" style="5"/>
    <col min="13557" max="13557" width="4.7265625" style="5" customWidth="1"/>
    <col min="13558" max="13558" width="16.26953125" style="5" customWidth="1"/>
    <col min="13559" max="13559" width="41.26953125" style="5" customWidth="1"/>
    <col min="13560" max="13560" width="12.81640625" style="5" customWidth="1"/>
    <col min="13561" max="13563" width="0" style="5" hidden="1" customWidth="1"/>
    <col min="13564" max="13564" width="14.54296875" style="5" customWidth="1"/>
    <col min="13565" max="13565" width="0" style="5" hidden="1" customWidth="1"/>
    <col min="13566" max="13812" width="8.7265625" style="5"/>
    <col min="13813" max="13813" width="4.7265625" style="5" customWidth="1"/>
    <col min="13814" max="13814" width="16.26953125" style="5" customWidth="1"/>
    <col min="13815" max="13815" width="41.26953125" style="5" customWidth="1"/>
    <col min="13816" max="13816" width="12.81640625" style="5" customWidth="1"/>
    <col min="13817" max="13819" width="0" style="5" hidden="1" customWidth="1"/>
    <col min="13820" max="13820" width="14.54296875" style="5" customWidth="1"/>
    <col min="13821" max="13821" width="0" style="5" hidden="1" customWidth="1"/>
    <col min="13822" max="14068" width="8.7265625" style="5"/>
    <col min="14069" max="14069" width="4.7265625" style="5" customWidth="1"/>
    <col min="14070" max="14070" width="16.26953125" style="5" customWidth="1"/>
    <col min="14071" max="14071" width="41.26953125" style="5" customWidth="1"/>
    <col min="14072" max="14072" width="12.81640625" style="5" customWidth="1"/>
    <col min="14073" max="14075" width="0" style="5" hidden="1" customWidth="1"/>
    <col min="14076" max="14076" width="14.54296875" style="5" customWidth="1"/>
    <col min="14077" max="14077" width="0" style="5" hidden="1" customWidth="1"/>
    <col min="14078" max="14324" width="8.7265625" style="5"/>
    <col min="14325" max="14325" width="4.7265625" style="5" customWidth="1"/>
    <col min="14326" max="14326" width="16.26953125" style="5" customWidth="1"/>
    <col min="14327" max="14327" width="41.26953125" style="5" customWidth="1"/>
    <col min="14328" max="14328" width="12.81640625" style="5" customWidth="1"/>
    <col min="14329" max="14331" width="0" style="5" hidden="1" customWidth="1"/>
    <col min="14332" max="14332" width="14.54296875" style="5" customWidth="1"/>
    <col min="14333" max="14333" width="0" style="5" hidden="1" customWidth="1"/>
    <col min="14334" max="14580" width="8.7265625" style="5"/>
    <col min="14581" max="14581" width="4.7265625" style="5" customWidth="1"/>
    <col min="14582" max="14582" width="16.26953125" style="5" customWidth="1"/>
    <col min="14583" max="14583" width="41.26953125" style="5" customWidth="1"/>
    <col min="14584" max="14584" width="12.81640625" style="5" customWidth="1"/>
    <col min="14585" max="14587" width="0" style="5" hidden="1" customWidth="1"/>
    <col min="14588" max="14588" width="14.54296875" style="5" customWidth="1"/>
    <col min="14589" max="14589" width="0" style="5" hidden="1" customWidth="1"/>
    <col min="14590" max="14836" width="8.7265625" style="5"/>
    <col min="14837" max="14837" width="4.7265625" style="5" customWidth="1"/>
    <col min="14838" max="14838" width="16.26953125" style="5" customWidth="1"/>
    <col min="14839" max="14839" width="41.26953125" style="5" customWidth="1"/>
    <col min="14840" max="14840" width="12.81640625" style="5" customWidth="1"/>
    <col min="14841" max="14843" width="0" style="5" hidden="1" customWidth="1"/>
    <col min="14844" max="14844" width="14.54296875" style="5" customWidth="1"/>
    <col min="14845" max="14845" width="0" style="5" hidden="1" customWidth="1"/>
    <col min="14846" max="15092" width="8.7265625" style="5"/>
    <col min="15093" max="15093" width="4.7265625" style="5" customWidth="1"/>
    <col min="15094" max="15094" width="16.26953125" style="5" customWidth="1"/>
    <col min="15095" max="15095" width="41.26953125" style="5" customWidth="1"/>
    <col min="15096" max="15096" width="12.81640625" style="5" customWidth="1"/>
    <col min="15097" max="15099" width="0" style="5" hidden="1" customWidth="1"/>
    <col min="15100" max="15100" width="14.54296875" style="5" customWidth="1"/>
    <col min="15101" max="15101" width="0" style="5" hidden="1" customWidth="1"/>
    <col min="15102" max="15348" width="8.7265625" style="5"/>
    <col min="15349" max="15349" width="4.7265625" style="5" customWidth="1"/>
    <col min="15350" max="15350" width="16.26953125" style="5" customWidth="1"/>
    <col min="15351" max="15351" width="41.26953125" style="5" customWidth="1"/>
    <col min="15352" max="15352" width="12.81640625" style="5" customWidth="1"/>
    <col min="15353" max="15355" width="0" style="5" hidden="1" customWidth="1"/>
    <col min="15356" max="15356" width="14.54296875" style="5" customWidth="1"/>
    <col min="15357" max="15357" width="0" style="5" hidden="1" customWidth="1"/>
    <col min="15358" max="15604" width="8.7265625" style="5"/>
    <col min="15605" max="15605" width="4.7265625" style="5" customWidth="1"/>
    <col min="15606" max="15606" width="16.26953125" style="5" customWidth="1"/>
    <col min="15607" max="15607" width="41.26953125" style="5" customWidth="1"/>
    <col min="15608" max="15608" width="12.81640625" style="5" customWidth="1"/>
    <col min="15609" max="15611" width="0" style="5" hidden="1" customWidth="1"/>
    <col min="15612" max="15612" width="14.54296875" style="5" customWidth="1"/>
    <col min="15613" max="15613" width="0" style="5" hidden="1" customWidth="1"/>
    <col min="15614" max="15860" width="8.7265625" style="5"/>
    <col min="15861" max="15861" width="4.7265625" style="5" customWidth="1"/>
    <col min="15862" max="15862" width="16.26953125" style="5" customWidth="1"/>
    <col min="15863" max="15863" width="41.26953125" style="5" customWidth="1"/>
    <col min="15864" max="15864" width="12.81640625" style="5" customWidth="1"/>
    <col min="15865" max="15867" width="0" style="5" hidden="1" customWidth="1"/>
    <col min="15868" max="15868" width="14.54296875" style="5" customWidth="1"/>
    <col min="15869" max="15869" width="0" style="5" hidden="1" customWidth="1"/>
    <col min="15870" max="16116" width="8.7265625" style="5"/>
    <col min="16117" max="16117" width="4.7265625" style="5" customWidth="1"/>
    <col min="16118" max="16118" width="16.26953125" style="5" customWidth="1"/>
    <col min="16119" max="16119" width="41.26953125" style="5" customWidth="1"/>
    <col min="16120" max="16120" width="12.81640625" style="5" customWidth="1"/>
    <col min="16121" max="16123" width="0" style="5" hidden="1" customWidth="1"/>
    <col min="16124" max="16124" width="14.54296875" style="5" customWidth="1"/>
    <col min="16125" max="16125" width="0" style="5" hidden="1" customWidth="1"/>
    <col min="16126" max="16384" width="8.7265625" style="5"/>
  </cols>
  <sheetData>
    <row r="1" spans="2:8" ht="28" customHeight="1">
      <c r="B1" s="183" t="s">
        <v>411</v>
      </c>
      <c r="C1" s="183"/>
      <c r="D1" s="183"/>
      <c r="E1" s="3"/>
      <c r="F1" s="3"/>
      <c r="G1" s="4"/>
      <c r="H1" s="3"/>
    </row>
    <row r="2" spans="2:8" ht="25" customHeight="1">
      <c r="B2" s="52" t="s">
        <v>0</v>
      </c>
      <c r="C2" s="52" t="s">
        <v>1</v>
      </c>
      <c r="D2" s="53" t="s">
        <v>2</v>
      </c>
      <c r="E2" s="6" t="s">
        <v>3</v>
      </c>
      <c r="F2" s="6" t="s">
        <v>4</v>
      </c>
      <c r="G2" s="7" t="s">
        <v>5</v>
      </c>
      <c r="H2" s="8" t="s">
        <v>6</v>
      </c>
    </row>
    <row r="3" spans="2:8" ht="15" customHeight="1">
      <c r="B3" s="180"/>
      <c r="C3" s="181"/>
      <c r="D3" s="182"/>
      <c r="E3" s="11" t="e">
        <f>(D3*100)/#REF!</f>
        <v>#REF!</v>
      </c>
      <c r="F3" s="11" t="e">
        <f>(#REF!*E3)%</f>
        <v>#REF!</v>
      </c>
      <c r="G3" s="12" t="e">
        <f t="shared" ref="G3:G15" si="0">F3/12</f>
        <v>#REF!</v>
      </c>
      <c r="H3" s="11" t="s">
        <v>82</v>
      </c>
    </row>
    <row r="4" spans="2:8" ht="15" customHeight="1">
      <c r="B4" s="10" t="s">
        <v>83</v>
      </c>
      <c r="C4" s="10" t="s">
        <v>84</v>
      </c>
      <c r="D4" s="11">
        <v>28620</v>
      </c>
      <c r="E4" s="11" t="e">
        <f>(D4*100)/#REF!</f>
        <v>#REF!</v>
      </c>
      <c r="F4" s="11" t="e">
        <f>(#REF!*E4)%</f>
        <v>#REF!</v>
      </c>
      <c r="G4" s="12" t="e">
        <f t="shared" si="0"/>
        <v>#REF!</v>
      </c>
      <c r="H4" s="11" t="s">
        <v>85</v>
      </c>
    </row>
    <row r="5" spans="2:8" ht="15" customHeight="1">
      <c r="B5" s="10" t="s">
        <v>86</v>
      </c>
      <c r="C5" s="10" t="s">
        <v>87</v>
      </c>
      <c r="D5" s="11">
        <v>21306</v>
      </c>
      <c r="E5" s="11" t="e">
        <f>(D5*100)/#REF!</f>
        <v>#REF!</v>
      </c>
      <c r="F5" s="11" t="e">
        <f>(#REF!*E5)%</f>
        <v>#REF!</v>
      </c>
      <c r="G5" s="12" t="e">
        <f t="shared" si="0"/>
        <v>#REF!</v>
      </c>
      <c r="H5" s="11" t="s">
        <v>85</v>
      </c>
    </row>
    <row r="6" spans="2:8" ht="15" customHeight="1">
      <c r="B6" s="10" t="s">
        <v>88</v>
      </c>
      <c r="C6" s="10" t="s">
        <v>89</v>
      </c>
      <c r="D6" s="11">
        <v>48457</v>
      </c>
      <c r="E6" s="11" t="e">
        <f>(D6*100)/#REF!</f>
        <v>#REF!</v>
      </c>
      <c r="F6" s="11" t="e">
        <f>(#REF!*E6)%</f>
        <v>#REF!</v>
      </c>
      <c r="G6" s="12" t="e">
        <f t="shared" si="0"/>
        <v>#REF!</v>
      </c>
      <c r="H6" s="11" t="s">
        <v>85</v>
      </c>
    </row>
    <row r="7" spans="2:8" ht="15" customHeight="1">
      <c r="B7" s="10" t="s">
        <v>90</v>
      </c>
      <c r="C7" s="10" t="s">
        <v>91</v>
      </c>
      <c r="D7" s="11">
        <v>47178</v>
      </c>
      <c r="E7" s="11" t="e">
        <f>(D7*100)/#REF!</f>
        <v>#REF!</v>
      </c>
      <c r="F7" s="11" t="e">
        <f>(#REF!*E7)%</f>
        <v>#REF!</v>
      </c>
      <c r="G7" s="12" t="e">
        <f t="shared" si="0"/>
        <v>#REF!</v>
      </c>
      <c r="H7" s="11" t="s">
        <v>92</v>
      </c>
    </row>
    <row r="8" spans="2:8" s="18" customFormat="1" ht="15" customHeight="1">
      <c r="B8" s="15" t="s">
        <v>93</v>
      </c>
      <c r="C8" s="15" t="s">
        <v>94</v>
      </c>
      <c r="D8" s="16">
        <v>1258036</v>
      </c>
      <c r="E8" s="16" t="e">
        <f>(D8*100)/#REF!</f>
        <v>#REF!</v>
      </c>
      <c r="F8" s="16" t="e">
        <f>(#REF!*E8)%</f>
        <v>#REF!</v>
      </c>
      <c r="G8" s="17" t="e">
        <f t="shared" si="0"/>
        <v>#REF!</v>
      </c>
      <c r="H8" s="16" t="s">
        <v>95</v>
      </c>
    </row>
    <row r="9" spans="2:8" s="18" customFormat="1" ht="15" customHeight="1">
      <c r="B9" s="15" t="s">
        <v>96</v>
      </c>
      <c r="C9" s="15" t="s">
        <v>97</v>
      </c>
      <c r="D9" s="16">
        <v>494016</v>
      </c>
      <c r="E9" s="16" t="e">
        <f>(D9*100)/#REF!</f>
        <v>#REF!</v>
      </c>
      <c r="F9" s="16" t="e">
        <f>(#REF!*E9)%</f>
        <v>#REF!</v>
      </c>
      <c r="G9" s="17" t="e">
        <f t="shared" si="0"/>
        <v>#REF!</v>
      </c>
      <c r="H9" s="16" t="s">
        <v>98</v>
      </c>
    </row>
    <row r="10" spans="2:8" ht="15" customHeight="1">
      <c r="B10" s="10" t="s">
        <v>99</v>
      </c>
      <c r="C10" s="10" t="s">
        <v>100</v>
      </c>
      <c r="D10" s="11">
        <v>12394.08</v>
      </c>
      <c r="E10" s="11" t="e">
        <f>(D10*100)/#REF!</f>
        <v>#REF!</v>
      </c>
      <c r="F10" s="11" t="e">
        <f>(#REF!*E10)%</f>
        <v>#REF!</v>
      </c>
      <c r="G10" s="12" t="e">
        <f t="shared" si="0"/>
        <v>#REF!</v>
      </c>
      <c r="H10" s="11" t="s">
        <v>101</v>
      </c>
    </row>
    <row r="11" spans="2:8" ht="15" customHeight="1">
      <c r="B11" s="10" t="s">
        <v>102</v>
      </c>
      <c r="C11" s="10" t="s">
        <v>103</v>
      </c>
      <c r="D11" s="11">
        <v>30928</v>
      </c>
      <c r="E11" s="11" t="e">
        <f>(D11*100)/#REF!</f>
        <v>#REF!</v>
      </c>
      <c r="F11" s="11" t="e">
        <f>(#REF!*E11)%</f>
        <v>#REF!</v>
      </c>
      <c r="G11" s="12" t="e">
        <f t="shared" si="0"/>
        <v>#REF!</v>
      </c>
      <c r="H11" s="11" t="s">
        <v>104</v>
      </c>
    </row>
    <row r="12" spans="2:8" ht="15" customHeight="1">
      <c r="B12" s="10" t="s">
        <v>105</v>
      </c>
      <c r="C12" s="10" t="s">
        <v>106</v>
      </c>
      <c r="D12" s="11">
        <v>16000</v>
      </c>
      <c r="E12" s="11" t="e">
        <f>(D12*100)/#REF!</f>
        <v>#REF!</v>
      </c>
      <c r="F12" s="11" t="e">
        <f>(#REF!*E12)%</f>
        <v>#REF!</v>
      </c>
      <c r="G12" s="12" t="e">
        <f t="shared" si="0"/>
        <v>#REF!</v>
      </c>
      <c r="H12" s="11" t="s">
        <v>107</v>
      </c>
    </row>
    <row r="13" spans="2:8" s="31" customFormat="1" ht="15" customHeight="1">
      <c r="B13" s="28" t="s">
        <v>108</v>
      </c>
      <c r="C13" s="28" t="s">
        <v>109</v>
      </c>
      <c r="D13" s="29">
        <v>17994.900000000001</v>
      </c>
      <c r="E13" s="6" t="e">
        <f>(D13*100)/#REF!</f>
        <v>#REF!</v>
      </c>
      <c r="F13" s="6" t="e">
        <f>(#REF!*E13)%</f>
        <v>#REF!</v>
      </c>
      <c r="G13" s="7" t="e">
        <f t="shared" si="0"/>
        <v>#REF!</v>
      </c>
      <c r="H13" s="30" t="s">
        <v>110</v>
      </c>
    </row>
    <row r="14" spans="2:8" s="18" customFormat="1" ht="15" customHeight="1">
      <c r="B14" s="15" t="s">
        <v>111</v>
      </c>
      <c r="C14" s="15" t="s">
        <v>112</v>
      </c>
      <c r="D14" s="16">
        <v>32000</v>
      </c>
      <c r="E14" s="16" t="e">
        <f>(D14*100)/#REF!</f>
        <v>#REF!</v>
      </c>
      <c r="F14" s="16" t="e">
        <f>(#REF!*E14)%</f>
        <v>#REF!</v>
      </c>
      <c r="G14" s="17" t="e">
        <f t="shared" si="0"/>
        <v>#REF!</v>
      </c>
      <c r="H14" s="16" t="s">
        <v>113</v>
      </c>
    </row>
    <row r="15" spans="2:8" s="18" customFormat="1" ht="15" customHeight="1">
      <c r="B15" s="15" t="s">
        <v>114</v>
      </c>
      <c r="C15" s="15" t="s">
        <v>115</v>
      </c>
      <c r="D15" s="16">
        <v>13070</v>
      </c>
      <c r="E15" s="16" t="e">
        <f>(D15*100)/#REF!</f>
        <v>#REF!</v>
      </c>
      <c r="F15" s="16" t="e">
        <f>(#REF!*E15)%</f>
        <v>#REF!</v>
      </c>
      <c r="G15" s="17" t="e">
        <f t="shared" si="0"/>
        <v>#REF!</v>
      </c>
      <c r="H15" s="16" t="s">
        <v>110</v>
      </c>
    </row>
    <row r="16" spans="2:8" s="18" customFormat="1" ht="15" customHeight="1">
      <c r="B16" s="15" t="s">
        <v>116</v>
      </c>
      <c r="C16" s="15" t="s">
        <v>117</v>
      </c>
      <c r="D16" s="16">
        <v>9989.9500000000007</v>
      </c>
      <c r="E16" s="16"/>
      <c r="F16" s="16"/>
      <c r="G16" s="17"/>
      <c r="H16" s="16"/>
    </row>
    <row r="17" spans="2:8" s="18" customFormat="1" ht="15" customHeight="1">
      <c r="B17" s="15" t="s">
        <v>118</v>
      </c>
      <c r="C17" s="15" t="s">
        <v>119</v>
      </c>
      <c r="D17" s="16">
        <v>16600</v>
      </c>
      <c r="E17" s="16"/>
      <c r="F17" s="16"/>
      <c r="G17" s="17"/>
      <c r="H17" s="16"/>
    </row>
    <row r="18" spans="2:8" s="18" customFormat="1" ht="15" customHeight="1">
      <c r="B18" s="15" t="s">
        <v>120</v>
      </c>
      <c r="C18" s="15" t="s">
        <v>121</v>
      </c>
      <c r="D18" s="16">
        <v>11990.1</v>
      </c>
      <c r="E18" s="16"/>
      <c r="F18" s="16"/>
      <c r="G18" s="17"/>
      <c r="H18" s="16"/>
    </row>
    <row r="19" spans="2:8" s="35" customFormat="1" ht="15" customHeight="1">
      <c r="B19" s="15" t="s">
        <v>122</v>
      </c>
      <c r="C19" s="15" t="s">
        <v>123</v>
      </c>
      <c r="D19" s="16">
        <v>6000</v>
      </c>
      <c r="E19" s="32"/>
      <c r="F19" s="32"/>
      <c r="G19" s="33"/>
      <c r="H19" s="34" t="s">
        <v>124</v>
      </c>
    </row>
    <row r="20" spans="2:8" s="35" customFormat="1" ht="15" customHeight="1">
      <c r="B20" s="15" t="s">
        <v>125</v>
      </c>
      <c r="C20" s="15" t="s">
        <v>126</v>
      </c>
      <c r="D20" s="16">
        <v>6000</v>
      </c>
      <c r="E20" s="32"/>
      <c r="F20" s="32"/>
      <c r="G20" s="33"/>
      <c r="H20" s="34" t="s">
        <v>124</v>
      </c>
    </row>
    <row r="21" spans="2:8" s="35" customFormat="1" ht="15" customHeight="1">
      <c r="B21" s="15" t="s">
        <v>127</v>
      </c>
      <c r="C21" s="15" t="s">
        <v>128</v>
      </c>
      <c r="D21" s="16">
        <v>21000</v>
      </c>
      <c r="E21" s="32"/>
      <c r="F21" s="32"/>
      <c r="G21" s="33"/>
      <c r="H21" s="34" t="s">
        <v>124</v>
      </c>
    </row>
    <row r="22" spans="2:8" s="35" customFormat="1" ht="15" customHeight="1">
      <c r="B22" s="15" t="s">
        <v>129</v>
      </c>
      <c r="C22" s="15" t="s">
        <v>130</v>
      </c>
      <c r="D22" s="16">
        <v>22661.79</v>
      </c>
      <c r="E22" s="32"/>
      <c r="F22" s="32"/>
      <c r="G22" s="33"/>
      <c r="H22" s="34" t="s">
        <v>124</v>
      </c>
    </row>
    <row r="23" spans="2:8" s="35" customFormat="1" ht="15" customHeight="1">
      <c r="B23" s="15" t="s">
        <v>131</v>
      </c>
      <c r="C23" s="15" t="s">
        <v>132</v>
      </c>
      <c r="D23" s="16">
        <v>18200</v>
      </c>
      <c r="E23" s="32"/>
      <c r="F23" s="32"/>
      <c r="G23" s="33"/>
      <c r="H23" s="34" t="s">
        <v>124</v>
      </c>
    </row>
    <row r="24" spans="2:8" s="18" customFormat="1" ht="15" customHeight="1">
      <c r="B24" s="15" t="s">
        <v>133</v>
      </c>
      <c r="C24" s="15" t="s">
        <v>134</v>
      </c>
      <c r="D24" s="16">
        <v>15600</v>
      </c>
      <c r="E24" s="16"/>
      <c r="F24" s="16"/>
      <c r="G24" s="17"/>
      <c r="H24" s="36"/>
    </row>
    <row r="25" spans="2:8" s="18" customFormat="1" ht="15" customHeight="1">
      <c r="B25" s="15" t="s">
        <v>135</v>
      </c>
      <c r="C25" s="15" t="s">
        <v>136</v>
      </c>
      <c r="D25" s="16">
        <v>12760</v>
      </c>
      <c r="E25" s="16"/>
      <c r="F25" s="16"/>
      <c r="G25" s="17"/>
      <c r="H25" s="36"/>
    </row>
    <row r="26" spans="2:8" s="18" customFormat="1" ht="15" customHeight="1">
      <c r="B26" s="15" t="s">
        <v>137</v>
      </c>
      <c r="C26" s="15" t="s">
        <v>138</v>
      </c>
      <c r="D26" s="16">
        <v>17886.18</v>
      </c>
      <c r="E26" s="16"/>
      <c r="F26" s="16"/>
      <c r="G26" s="17"/>
      <c r="H26" s="36"/>
    </row>
    <row r="27" spans="2:8" s="18" customFormat="1" ht="15" customHeight="1">
      <c r="B27" s="15" t="s">
        <v>139</v>
      </c>
      <c r="C27" s="15" t="s">
        <v>140</v>
      </c>
      <c r="D27" s="16">
        <v>21951.22</v>
      </c>
      <c r="E27" s="16"/>
      <c r="F27" s="16"/>
      <c r="G27" s="17"/>
      <c r="H27" s="36"/>
    </row>
    <row r="28" spans="2:8" s="18" customFormat="1" ht="15" customHeight="1">
      <c r="B28" s="15" t="s">
        <v>141</v>
      </c>
      <c r="C28" s="15" t="s">
        <v>142</v>
      </c>
      <c r="D28" s="16">
        <v>62000</v>
      </c>
      <c r="E28" s="16"/>
      <c r="F28" s="16"/>
      <c r="G28" s="17"/>
      <c r="H28" s="36"/>
    </row>
    <row r="29" spans="2:8" s="18" customFormat="1" ht="15" customHeight="1">
      <c r="B29" s="15" t="s">
        <v>143</v>
      </c>
      <c r="C29" s="15" t="s">
        <v>144</v>
      </c>
      <c r="D29" s="16">
        <v>11710.05</v>
      </c>
      <c r="E29" s="16"/>
      <c r="F29" s="16"/>
      <c r="G29" s="17"/>
      <c r="H29" s="36"/>
    </row>
    <row r="30" spans="2:8" s="35" customFormat="1" ht="15" customHeight="1">
      <c r="B30" s="15" t="s">
        <v>145</v>
      </c>
      <c r="C30" s="15" t="s">
        <v>146</v>
      </c>
      <c r="D30" s="16">
        <v>11951.22</v>
      </c>
      <c r="E30" s="32"/>
      <c r="F30" s="32"/>
      <c r="G30" s="33"/>
      <c r="H30" s="34"/>
    </row>
    <row r="31" spans="2:8" ht="15" customHeight="1">
      <c r="B31" s="10"/>
      <c r="C31" s="10" t="s">
        <v>147</v>
      </c>
      <c r="D31" s="11">
        <v>363543</v>
      </c>
      <c r="E31" s="11" t="e">
        <f>(D31*100)/#REF!</f>
        <v>#REF!</v>
      </c>
      <c r="F31" s="11" t="e">
        <f>(#REF!*E31)%</f>
        <v>#REF!</v>
      </c>
      <c r="G31" s="12" t="e">
        <f>F31/12</f>
        <v>#REF!</v>
      </c>
      <c r="H31" s="11" t="s">
        <v>148</v>
      </c>
    </row>
    <row r="32" spans="2:8" ht="15" customHeight="1">
      <c r="B32" s="10"/>
      <c r="C32" s="10" t="s">
        <v>149</v>
      </c>
      <c r="D32" s="11">
        <v>4480442</v>
      </c>
      <c r="E32" s="11" t="e">
        <f>(D32*100)/#REF!</f>
        <v>#REF!</v>
      </c>
      <c r="F32" s="11" t="e">
        <f>(#REF!*E32)%</f>
        <v>#REF!</v>
      </c>
      <c r="G32" s="12" t="e">
        <f>F32/12</f>
        <v>#REF!</v>
      </c>
      <c r="H32" s="10" t="s">
        <v>292</v>
      </c>
    </row>
    <row r="33" spans="2:8" ht="15" customHeight="1">
      <c r="B33" s="10"/>
      <c r="C33" s="10" t="s">
        <v>150</v>
      </c>
      <c r="D33" s="11">
        <v>497993.7</v>
      </c>
      <c r="E33" s="11" t="e">
        <f>(D33*100)/#REF!</f>
        <v>#REF!</v>
      </c>
      <c r="F33" s="11" t="e">
        <f>(#REF!*E33)%</f>
        <v>#REF!</v>
      </c>
      <c r="G33" s="12" t="e">
        <f t="shared" ref="G33:G78" si="1">F33/12</f>
        <v>#REF!</v>
      </c>
      <c r="H33" s="10" t="s">
        <v>151</v>
      </c>
    </row>
    <row r="34" spans="2:8" ht="15" customHeight="1">
      <c r="B34" s="15"/>
      <c r="C34" s="56" t="s">
        <v>152</v>
      </c>
      <c r="D34" s="16">
        <v>391743.41</v>
      </c>
      <c r="E34" s="11"/>
      <c r="F34" s="11"/>
      <c r="G34" s="12"/>
      <c r="H34" s="11"/>
    </row>
    <row r="35" spans="2:8" ht="15" customHeight="1">
      <c r="B35" s="15"/>
      <c r="C35" s="56" t="s">
        <v>153</v>
      </c>
      <c r="D35" s="16">
        <v>653235</v>
      </c>
      <c r="E35" s="11"/>
      <c r="F35" s="11"/>
      <c r="G35" s="12"/>
      <c r="H35" s="11"/>
    </row>
    <row r="36" spans="2:8" ht="15" customHeight="1">
      <c r="B36" s="10"/>
      <c r="C36" s="11" t="s">
        <v>155</v>
      </c>
      <c r="D36" s="11">
        <v>952504</v>
      </c>
      <c r="E36" s="11" t="e">
        <f>(D38*100)/#REF!</f>
        <v>#REF!</v>
      </c>
      <c r="F36" s="11" t="e">
        <f>(#REF!*E36)%</f>
        <v>#REF!</v>
      </c>
      <c r="G36" s="12" t="e">
        <f t="shared" si="1"/>
        <v>#REF!</v>
      </c>
      <c r="H36" s="11" t="s">
        <v>82</v>
      </c>
    </row>
    <row r="37" spans="2:8" ht="15" customHeight="1">
      <c r="B37" s="10"/>
      <c r="C37" s="11" t="s">
        <v>156</v>
      </c>
      <c r="D37" s="11">
        <v>202272</v>
      </c>
      <c r="E37" s="11" t="e">
        <f>(D39*100)/#REF!</f>
        <v>#REF!</v>
      </c>
      <c r="F37" s="11" t="e">
        <f>(#REF!*E37)%</f>
        <v>#REF!</v>
      </c>
      <c r="G37" s="12" t="e">
        <f t="shared" si="1"/>
        <v>#REF!</v>
      </c>
      <c r="H37" s="11" t="s">
        <v>82</v>
      </c>
    </row>
    <row r="38" spans="2:8" ht="15" customHeight="1">
      <c r="B38" s="10"/>
      <c r="C38" s="11" t="s">
        <v>158</v>
      </c>
      <c r="D38" s="11">
        <v>190000</v>
      </c>
      <c r="E38" s="11" t="e">
        <f>(D40*100)/#REF!</f>
        <v>#REF!</v>
      </c>
      <c r="F38" s="11" t="e">
        <f>(#REF!*E38)%</f>
        <v>#REF!</v>
      </c>
      <c r="G38" s="12" t="e">
        <f t="shared" si="1"/>
        <v>#REF!</v>
      </c>
      <c r="H38" s="11" t="s">
        <v>82</v>
      </c>
    </row>
    <row r="39" spans="2:8" ht="15" customHeight="1">
      <c r="B39" s="10"/>
      <c r="C39" s="11" t="s">
        <v>159</v>
      </c>
      <c r="D39" s="11">
        <v>79615</v>
      </c>
      <c r="E39" s="11" t="e">
        <f>(D41*100)/#REF!</f>
        <v>#REF!</v>
      </c>
      <c r="F39" s="11" t="e">
        <f>(#REF!*E39)%</f>
        <v>#REF!</v>
      </c>
      <c r="G39" s="12" t="e">
        <f t="shared" si="1"/>
        <v>#REF!</v>
      </c>
      <c r="H39" s="11" t="s">
        <v>82</v>
      </c>
    </row>
    <row r="40" spans="2:8" ht="15" customHeight="1">
      <c r="B40" s="10"/>
      <c r="C40" s="11" t="s">
        <v>160</v>
      </c>
      <c r="D40" s="11">
        <v>116820</v>
      </c>
      <c r="E40" s="11" t="e">
        <f>(D42*100)/#REF!</f>
        <v>#REF!</v>
      </c>
      <c r="F40" s="11" t="e">
        <f>(#REF!*E40)%</f>
        <v>#REF!</v>
      </c>
      <c r="G40" s="12" t="e">
        <f t="shared" si="1"/>
        <v>#REF!</v>
      </c>
      <c r="H40" s="11" t="s">
        <v>82</v>
      </c>
    </row>
    <row r="41" spans="2:8" ht="15" customHeight="1">
      <c r="B41" s="10"/>
      <c r="C41" s="11" t="s">
        <v>161</v>
      </c>
      <c r="D41" s="11">
        <v>108899</v>
      </c>
      <c r="E41" s="11" t="e">
        <f>(D43*100)/#REF!</f>
        <v>#REF!</v>
      </c>
      <c r="F41" s="11" t="e">
        <f>(#REF!*E41)%</f>
        <v>#REF!</v>
      </c>
      <c r="G41" s="12" t="e">
        <f t="shared" si="1"/>
        <v>#REF!</v>
      </c>
      <c r="H41" s="11" t="s">
        <v>164</v>
      </c>
    </row>
    <row r="42" spans="2:8" ht="15" customHeight="1">
      <c r="B42" s="10"/>
      <c r="C42" s="11" t="s">
        <v>162</v>
      </c>
      <c r="D42" s="11">
        <v>119790</v>
      </c>
      <c r="E42" s="11" t="e">
        <f>(D44*100)/#REF!</f>
        <v>#REF!</v>
      </c>
      <c r="F42" s="11" t="e">
        <f>(#REF!*E42)%</f>
        <v>#REF!</v>
      </c>
      <c r="G42" s="12" t="e">
        <f t="shared" si="1"/>
        <v>#REF!</v>
      </c>
      <c r="H42" s="11" t="s">
        <v>164</v>
      </c>
    </row>
    <row r="43" spans="2:8" ht="15" customHeight="1">
      <c r="B43" s="10"/>
      <c r="C43" s="11" t="s">
        <v>163</v>
      </c>
      <c r="D43" s="11">
        <v>167310</v>
      </c>
      <c r="E43" s="11" t="e">
        <f>(D45*100)/#REF!</f>
        <v>#REF!</v>
      </c>
      <c r="F43" s="11" t="e">
        <f>(#REF!*E43)%</f>
        <v>#REF!</v>
      </c>
      <c r="G43" s="12" t="e">
        <f t="shared" si="1"/>
        <v>#REF!</v>
      </c>
      <c r="H43" s="11" t="s">
        <v>164</v>
      </c>
    </row>
    <row r="44" spans="2:8" ht="15" customHeight="1">
      <c r="B44" s="10"/>
      <c r="C44" s="11" t="s">
        <v>165</v>
      </c>
      <c r="D44" s="11">
        <v>123749</v>
      </c>
      <c r="E44" s="11" t="e">
        <f>(D46*100)/#REF!</f>
        <v>#REF!</v>
      </c>
      <c r="F44" s="11" t="e">
        <f>(#REF!*E44)%</f>
        <v>#REF!</v>
      </c>
      <c r="G44" s="12" t="e">
        <f t="shared" si="1"/>
        <v>#REF!</v>
      </c>
      <c r="H44" s="11" t="s">
        <v>82</v>
      </c>
    </row>
    <row r="45" spans="2:8" ht="15" customHeight="1">
      <c r="B45" s="10"/>
      <c r="C45" s="11" t="s">
        <v>166</v>
      </c>
      <c r="D45" s="11">
        <v>113850</v>
      </c>
      <c r="E45" s="11" t="e">
        <f>(D47*100)/#REF!</f>
        <v>#REF!</v>
      </c>
      <c r="F45" s="11" t="e">
        <f>(#REF!*E45)%</f>
        <v>#REF!</v>
      </c>
      <c r="G45" s="12" t="e">
        <f t="shared" si="1"/>
        <v>#REF!</v>
      </c>
      <c r="H45" s="11" t="s">
        <v>82</v>
      </c>
    </row>
    <row r="46" spans="2:8" ht="15" customHeight="1">
      <c r="B46" s="10"/>
      <c r="C46" s="11" t="s">
        <v>167</v>
      </c>
      <c r="D46" s="11">
        <v>117809</v>
      </c>
      <c r="E46" s="11" t="e">
        <f>(D48*100)/#REF!</f>
        <v>#REF!</v>
      </c>
      <c r="F46" s="11" t="e">
        <f>(#REF!*E46)%</f>
        <v>#REF!</v>
      </c>
      <c r="G46" s="12" t="e">
        <f t="shared" si="1"/>
        <v>#REF!</v>
      </c>
      <c r="H46" s="11" t="s">
        <v>82</v>
      </c>
    </row>
    <row r="47" spans="2:8" ht="15" customHeight="1">
      <c r="B47" s="10"/>
      <c r="C47" s="11" t="s">
        <v>168</v>
      </c>
      <c r="D47" s="11">
        <v>110880</v>
      </c>
      <c r="E47" s="11" t="e">
        <f>(D49*100)/#REF!</f>
        <v>#REF!</v>
      </c>
      <c r="F47" s="11" t="e">
        <f>(#REF!*E47)%</f>
        <v>#REF!</v>
      </c>
      <c r="G47" s="12" t="e">
        <f t="shared" si="1"/>
        <v>#REF!</v>
      </c>
      <c r="H47" s="11" t="s">
        <v>82</v>
      </c>
    </row>
    <row r="48" spans="2:8" ht="15" customHeight="1">
      <c r="B48" s="10"/>
      <c r="C48" s="11" t="s">
        <v>169</v>
      </c>
      <c r="D48" s="11">
        <v>129689</v>
      </c>
      <c r="E48" s="11" t="e">
        <f>(D50*100)/#REF!</f>
        <v>#REF!</v>
      </c>
      <c r="F48" s="11" t="e">
        <f>(#REF!*E48)%</f>
        <v>#REF!</v>
      </c>
      <c r="G48" s="12" t="e">
        <f t="shared" si="1"/>
        <v>#REF!</v>
      </c>
      <c r="H48" s="11" t="s">
        <v>82</v>
      </c>
    </row>
    <row r="49" spans="2:8" ht="15" customHeight="1">
      <c r="B49" s="10"/>
      <c r="C49" s="11" t="s">
        <v>170</v>
      </c>
      <c r="D49" s="11">
        <v>3275</v>
      </c>
      <c r="E49" s="11" t="e">
        <f>(D51*100)/#REF!</f>
        <v>#REF!</v>
      </c>
      <c r="F49" s="11" t="e">
        <f>(#REF!*E49)%</f>
        <v>#REF!</v>
      </c>
      <c r="G49" s="12" t="e">
        <f t="shared" si="1"/>
        <v>#REF!</v>
      </c>
      <c r="H49" s="11" t="s">
        <v>154</v>
      </c>
    </row>
    <row r="50" spans="2:8" ht="15" customHeight="1">
      <c r="B50" s="10"/>
      <c r="C50" s="11" t="s">
        <v>171</v>
      </c>
      <c r="D50" s="11">
        <v>60154</v>
      </c>
      <c r="E50" s="11" t="e">
        <f>(D52*100)/#REF!</f>
        <v>#REF!</v>
      </c>
      <c r="F50" s="11" t="e">
        <f>(#REF!*E50)%</f>
        <v>#REF!</v>
      </c>
      <c r="G50" s="12" t="e">
        <f t="shared" si="1"/>
        <v>#REF!</v>
      </c>
      <c r="H50" s="11" t="s">
        <v>174</v>
      </c>
    </row>
    <row r="51" spans="2:8" ht="15" customHeight="1">
      <c r="B51" s="10"/>
      <c r="C51" s="11" t="s">
        <v>172</v>
      </c>
      <c r="D51" s="11">
        <v>737032</v>
      </c>
      <c r="E51" s="11" t="e">
        <f>(D53*100)/#REF!</f>
        <v>#REF!</v>
      </c>
      <c r="F51" s="11" t="e">
        <f>(#REF!*E51)%</f>
        <v>#REF!</v>
      </c>
      <c r="G51" s="12" t="e">
        <f t="shared" si="1"/>
        <v>#REF!</v>
      </c>
      <c r="H51" s="11" t="s">
        <v>174</v>
      </c>
    </row>
    <row r="52" spans="2:8" ht="15" customHeight="1">
      <c r="B52" s="10"/>
      <c r="C52" s="11" t="s">
        <v>173</v>
      </c>
      <c r="D52" s="11">
        <v>54816</v>
      </c>
      <c r="E52" s="11" t="e">
        <f>(D54*100)/#REF!</f>
        <v>#REF!</v>
      </c>
      <c r="F52" s="11" t="e">
        <f>(#REF!*E52)%</f>
        <v>#REF!</v>
      </c>
      <c r="G52" s="12" t="e">
        <f t="shared" si="1"/>
        <v>#REF!</v>
      </c>
      <c r="H52" s="11" t="s">
        <v>174</v>
      </c>
    </row>
    <row r="53" spans="2:8" ht="15" customHeight="1">
      <c r="B53" s="10"/>
      <c r="C53" s="11" t="s">
        <v>175</v>
      </c>
      <c r="D53" s="11">
        <v>75900</v>
      </c>
      <c r="E53" s="11" t="e">
        <f>(D55*100)/#REF!</f>
        <v>#REF!</v>
      </c>
      <c r="F53" s="11" t="e">
        <f>(#REF!*E53)%</f>
        <v>#REF!</v>
      </c>
      <c r="G53" s="12" t="e">
        <f t="shared" si="1"/>
        <v>#REF!</v>
      </c>
      <c r="H53" s="11" t="s">
        <v>164</v>
      </c>
    </row>
    <row r="54" spans="2:8" ht="15" customHeight="1">
      <c r="B54" s="10"/>
      <c r="C54" s="11" t="s">
        <v>176</v>
      </c>
      <c r="D54" s="11">
        <v>82646</v>
      </c>
      <c r="E54" s="11" t="e">
        <f>(D56*100)/#REF!</f>
        <v>#REF!</v>
      </c>
      <c r="F54" s="11" t="e">
        <f>(#REF!*E54)%</f>
        <v>#REF!</v>
      </c>
      <c r="G54" s="12" t="e">
        <f t="shared" si="1"/>
        <v>#REF!</v>
      </c>
      <c r="H54" s="11" t="s">
        <v>164</v>
      </c>
    </row>
    <row r="55" spans="2:8" ht="15" customHeight="1">
      <c r="B55" s="10"/>
      <c r="C55" s="11" t="s">
        <v>177</v>
      </c>
      <c r="D55" s="11">
        <v>72314</v>
      </c>
      <c r="E55" s="11" t="e">
        <f>(D57*100)/#REF!</f>
        <v>#REF!</v>
      </c>
      <c r="F55" s="11" t="e">
        <f>(#REF!*E55)%</f>
        <v>#REF!</v>
      </c>
      <c r="G55" s="12" t="e">
        <f t="shared" si="1"/>
        <v>#REF!</v>
      </c>
      <c r="H55" s="11" t="s">
        <v>164</v>
      </c>
    </row>
    <row r="56" spans="2:8" ht="15" customHeight="1">
      <c r="B56" s="10"/>
      <c r="C56" s="11" t="s">
        <v>178</v>
      </c>
      <c r="D56" s="11">
        <v>57346</v>
      </c>
      <c r="E56" s="11" t="e">
        <f>(D58*100)/#REF!</f>
        <v>#REF!</v>
      </c>
      <c r="F56" s="11" t="e">
        <f>(#REF!*E56)%</f>
        <v>#REF!</v>
      </c>
      <c r="G56" s="12" t="e">
        <f t="shared" si="1"/>
        <v>#REF!</v>
      </c>
      <c r="H56" s="11" t="s">
        <v>82</v>
      </c>
    </row>
    <row r="57" spans="2:8" ht="15" customHeight="1">
      <c r="B57" s="10"/>
      <c r="C57" s="11" t="s">
        <v>179</v>
      </c>
      <c r="D57" s="11">
        <v>71683</v>
      </c>
      <c r="E57" s="11" t="e">
        <f>(D59*100)/#REF!</f>
        <v>#REF!</v>
      </c>
      <c r="F57" s="11" t="e">
        <f>(#REF!*E57)%</f>
        <v>#REF!</v>
      </c>
      <c r="G57" s="12" t="e">
        <f t="shared" si="1"/>
        <v>#REF!</v>
      </c>
      <c r="H57" s="11" t="s">
        <v>182</v>
      </c>
    </row>
    <row r="58" spans="2:8" ht="15" customHeight="1">
      <c r="B58" s="10"/>
      <c r="C58" s="11" t="s">
        <v>180</v>
      </c>
      <c r="D58" s="11">
        <v>280491</v>
      </c>
      <c r="E58" s="13"/>
      <c r="F58" s="13"/>
      <c r="G58" s="27"/>
      <c r="H58" s="13"/>
    </row>
    <row r="59" spans="2:8" ht="15" customHeight="1">
      <c r="B59" s="10"/>
      <c r="C59" s="11" t="s">
        <v>181</v>
      </c>
      <c r="D59" s="11">
        <v>510010.46</v>
      </c>
      <c r="E59" s="11" t="e">
        <f>(D60*100)/#REF!</f>
        <v>#REF!</v>
      </c>
      <c r="F59" s="11" t="e">
        <f>(#REF!*E59)%</f>
        <v>#REF!</v>
      </c>
      <c r="G59" s="12" t="e">
        <f t="shared" si="1"/>
        <v>#REF!</v>
      </c>
      <c r="H59" s="11" t="s">
        <v>184</v>
      </c>
    </row>
    <row r="60" spans="2:8" ht="15" customHeight="1">
      <c r="B60" s="10"/>
      <c r="C60" s="11" t="s">
        <v>183</v>
      </c>
      <c r="D60" s="11">
        <v>580900</v>
      </c>
      <c r="E60" s="11"/>
      <c r="F60" s="11"/>
      <c r="G60" s="12"/>
      <c r="H60" s="11"/>
    </row>
    <row r="61" spans="2:8" ht="15" customHeight="1">
      <c r="B61" s="11" t="s">
        <v>185</v>
      </c>
      <c r="C61" s="55" t="s">
        <v>186</v>
      </c>
      <c r="D61" s="11">
        <v>855800</v>
      </c>
      <c r="E61" s="11"/>
      <c r="F61" s="11"/>
      <c r="G61" s="12"/>
      <c r="H61" s="11"/>
    </row>
    <row r="62" spans="2:8" ht="15" customHeight="1">
      <c r="B62" s="10"/>
      <c r="C62" s="11" t="s">
        <v>187</v>
      </c>
      <c r="D62" s="11">
        <v>21071.5</v>
      </c>
      <c r="E62" s="11" t="e">
        <f>(D64*100)/#REF!</f>
        <v>#REF!</v>
      </c>
      <c r="F62" s="11" t="e">
        <f>(#REF!*E62)%</f>
        <v>#REF!</v>
      </c>
      <c r="G62" s="12" t="e">
        <f t="shared" si="1"/>
        <v>#REF!</v>
      </c>
      <c r="H62" s="11" t="s">
        <v>188</v>
      </c>
    </row>
    <row r="63" spans="2:8" ht="15" customHeight="1">
      <c r="B63" s="10"/>
      <c r="C63" s="11" t="s">
        <v>189</v>
      </c>
      <c r="D63" s="11">
        <v>20911.22</v>
      </c>
      <c r="E63" s="11" t="e">
        <f>(D65*100)/#REF!</f>
        <v>#REF!</v>
      </c>
      <c r="F63" s="11" t="e">
        <f>(#REF!*E63)%</f>
        <v>#REF!</v>
      </c>
      <c r="G63" s="12" t="e">
        <f t="shared" si="1"/>
        <v>#REF!</v>
      </c>
      <c r="H63" s="11" t="s">
        <v>188</v>
      </c>
    </row>
    <row r="64" spans="2:8" ht="15" customHeight="1">
      <c r="B64" s="10"/>
      <c r="C64" s="11" t="s">
        <v>187</v>
      </c>
      <c r="D64" s="11">
        <v>21071.5</v>
      </c>
      <c r="E64" s="11" t="e">
        <f>(D66*100)/#REF!</f>
        <v>#REF!</v>
      </c>
      <c r="F64" s="11" t="e">
        <f>(#REF!*E64)%</f>
        <v>#REF!</v>
      </c>
      <c r="G64" s="12" t="e">
        <f t="shared" si="1"/>
        <v>#REF!</v>
      </c>
      <c r="H64" s="11" t="s">
        <v>188</v>
      </c>
    </row>
    <row r="65" spans="2:8" ht="15" customHeight="1">
      <c r="B65" s="10"/>
      <c r="C65" s="11" t="s">
        <v>187</v>
      </c>
      <c r="D65" s="11">
        <v>21071.5</v>
      </c>
      <c r="E65" s="11" t="e">
        <f>(D67*100)/#REF!</f>
        <v>#REF!</v>
      </c>
      <c r="F65" s="11" t="e">
        <f>(#REF!*E65)%</f>
        <v>#REF!</v>
      </c>
      <c r="G65" s="12" t="e">
        <f t="shared" si="1"/>
        <v>#REF!</v>
      </c>
      <c r="H65" s="11" t="s">
        <v>190</v>
      </c>
    </row>
    <row r="66" spans="2:8" ht="15" customHeight="1">
      <c r="B66" s="10"/>
      <c r="C66" s="11" t="s">
        <v>187</v>
      </c>
      <c r="D66" s="11">
        <v>21071.5</v>
      </c>
      <c r="E66" s="11" t="e">
        <f>(D68*100)/#REF!</f>
        <v>#REF!</v>
      </c>
      <c r="F66" s="11" t="e">
        <f>(#REF!*E66)%</f>
        <v>#REF!</v>
      </c>
      <c r="G66" s="12" t="e">
        <f t="shared" si="1"/>
        <v>#REF!</v>
      </c>
      <c r="H66" s="11" t="s">
        <v>190</v>
      </c>
    </row>
    <row r="67" spans="2:8" ht="15" customHeight="1">
      <c r="B67" s="10"/>
      <c r="C67" s="11" t="s">
        <v>189</v>
      </c>
      <c r="D67" s="11">
        <v>24156.81</v>
      </c>
      <c r="E67" s="11"/>
      <c r="F67" s="11"/>
      <c r="G67" s="12"/>
      <c r="H67" s="13"/>
    </row>
    <row r="68" spans="2:8" ht="15" customHeight="1">
      <c r="B68" s="10"/>
      <c r="C68" s="11" t="s">
        <v>189</v>
      </c>
      <c r="D68" s="11">
        <v>20911.490000000002</v>
      </c>
      <c r="E68" s="11" t="e">
        <f>(D69*100)/#REF!</f>
        <v>#REF!</v>
      </c>
      <c r="F68" s="11" t="e">
        <f>(#REF!*E68)%</f>
        <v>#REF!</v>
      </c>
      <c r="G68" s="12" t="e">
        <f t="shared" si="1"/>
        <v>#REF!</v>
      </c>
      <c r="H68" s="11" t="s">
        <v>193</v>
      </c>
    </row>
    <row r="69" spans="2:8" ht="15" customHeight="1">
      <c r="B69" s="11" t="s">
        <v>191</v>
      </c>
      <c r="C69" s="10" t="s">
        <v>192</v>
      </c>
      <c r="D69" s="11">
        <v>23000</v>
      </c>
      <c r="E69" s="11" t="e">
        <f>(D71*100)/#REF!</f>
        <v>#REF!</v>
      </c>
      <c r="F69" s="11" t="e">
        <f>(#REF!*E69)%</f>
        <v>#REF!</v>
      </c>
      <c r="G69" s="12" t="e">
        <f t="shared" si="1"/>
        <v>#REF!</v>
      </c>
      <c r="H69" s="11" t="s">
        <v>157</v>
      </c>
    </row>
    <row r="70" spans="2:8" ht="15" customHeight="1">
      <c r="B70" s="11" t="s">
        <v>194</v>
      </c>
      <c r="C70" s="10" t="s">
        <v>195</v>
      </c>
      <c r="D70" s="11">
        <v>11602</v>
      </c>
      <c r="E70" s="11" t="e">
        <f>(D72*100)/#REF!</f>
        <v>#REF!</v>
      </c>
      <c r="F70" s="11" t="e">
        <f>(#REF!*E70)%</f>
        <v>#REF!</v>
      </c>
      <c r="G70" s="12" t="e">
        <f t="shared" si="1"/>
        <v>#REF!</v>
      </c>
      <c r="H70" s="11" t="s">
        <v>200</v>
      </c>
    </row>
    <row r="71" spans="2:8" ht="15" customHeight="1">
      <c r="B71" s="11" t="s">
        <v>196</v>
      </c>
      <c r="C71" s="10" t="s">
        <v>197</v>
      </c>
      <c r="D71" s="11">
        <v>18596</v>
      </c>
      <c r="E71" s="11" t="e">
        <f>(D73*100)/#REF!</f>
        <v>#REF!</v>
      </c>
      <c r="F71" s="11" t="e">
        <f>(#REF!*E71)%</f>
        <v>#REF!</v>
      </c>
      <c r="G71" s="12" t="e">
        <f t="shared" si="1"/>
        <v>#REF!</v>
      </c>
      <c r="H71" s="11" t="s">
        <v>193</v>
      </c>
    </row>
    <row r="72" spans="2:8" ht="15" customHeight="1">
      <c r="B72" s="11" t="s">
        <v>198</v>
      </c>
      <c r="C72" s="10" t="s">
        <v>199</v>
      </c>
      <c r="D72" s="11">
        <v>105691</v>
      </c>
      <c r="E72" s="11" t="e">
        <f>(D74*100)/#REF!</f>
        <v>#REF!</v>
      </c>
      <c r="F72" s="11" t="e">
        <f>(#REF!*E72)%</f>
        <v>#REF!</v>
      </c>
      <c r="G72" s="12" t="e">
        <f t="shared" si="1"/>
        <v>#REF!</v>
      </c>
      <c r="H72" s="11" t="s">
        <v>200</v>
      </c>
    </row>
    <row r="73" spans="2:8" ht="15" customHeight="1">
      <c r="B73" s="11" t="s">
        <v>201</v>
      </c>
      <c r="C73" s="10" t="s">
        <v>202</v>
      </c>
      <c r="D73" s="11">
        <v>24796</v>
      </c>
      <c r="E73" s="11" t="e">
        <f>(D75*100)/#REF!</f>
        <v>#REF!</v>
      </c>
      <c r="F73" s="11" t="e">
        <f>(#REF!*E73)%</f>
        <v>#REF!</v>
      </c>
      <c r="G73" s="12" t="e">
        <f t="shared" si="1"/>
        <v>#REF!</v>
      </c>
      <c r="H73" s="11" t="s">
        <v>95</v>
      </c>
    </row>
    <row r="74" spans="2:8" s="37" customFormat="1" ht="15" customHeight="1">
      <c r="B74" s="11" t="s">
        <v>203</v>
      </c>
      <c r="C74" s="10" t="s">
        <v>204</v>
      </c>
      <c r="D74" s="11">
        <v>7150</v>
      </c>
      <c r="E74" s="13"/>
      <c r="F74" s="13"/>
      <c r="G74" s="27"/>
      <c r="H74" s="13"/>
    </row>
    <row r="75" spans="2:8" s="37" customFormat="1" ht="15" customHeight="1">
      <c r="B75" s="11" t="s">
        <v>205</v>
      </c>
      <c r="C75" s="10" t="s">
        <v>206</v>
      </c>
      <c r="D75" s="11">
        <v>14995</v>
      </c>
      <c r="E75" s="13"/>
      <c r="F75" s="13"/>
      <c r="G75" s="27"/>
      <c r="H75" s="13"/>
    </row>
    <row r="76" spans="2:8" ht="15" customHeight="1">
      <c r="B76" s="11" t="s">
        <v>207</v>
      </c>
      <c r="C76" s="55" t="s">
        <v>208</v>
      </c>
      <c r="D76" s="11">
        <v>12790</v>
      </c>
      <c r="E76" s="11"/>
      <c r="F76" s="11"/>
      <c r="G76" s="12"/>
      <c r="H76" s="11"/>
    </row>
    <row r="77" spans="2:8" ht="15" customHeight="1">
      <c r="B77" s="11" t="s">
        <v>209</v>
      </c>
      <c r="C77" s="10" t="s">
        <v>210</v>
      </c>
      <c r="D77" s="11">
        <v>8453.81</v>
      </c>
      <c r="E77" s="11" t="e">
        <f>(D79*100)/#REF!</f>
        <v>#REF!</v>
      </c>
      <c r="F77" s="11" t="e">
        <f>(#REF!*E77)%</f>
        <v>#REF!</v>
      </c>
      <c r="G77" s="12" t="e">
        <f t="shared" si="1"/>
        <v>#REF!</v>
      </c>
      <c r="H77" s="11" t="s">
        <v>213</v>
      </c>
    </row>
    <row r="78" spans="2:8" s="40" customFormat="1" ht="15" customHeight="1">
      <c r="B78" s="11" t="s">
        <v>211</v>
      </c>
      <c r="C78" s="10" t="s">
        <v>212</v>
      </c>
      <c r="D78" s="11">
        <v>61239</v>
      </c>
      <c r="E78" s="38" t="e">
        <f>(D80*100)/#REF!</f>
        <v>#REF!</v>
      </c>
      <c r="F78" s="38" t="e">
        <f>(#REF!*E78)%</f>
        <v>#REF!</v>
      </c>
      <c r="G78" s="39" t="e">
        <f t="shared" si="1"/>
        <v>#REF!</v>
      </c>
      <c r="H78" s="38" t="s">
        <v>218</v>
      </c>
    </row>
    <row r="79" spans="2:8" ht="15" customHeight="1">
      <c r="B79" s="11" t="s">
        <v>214</v>
      </c>
      <c r="C79" s="10" t="s">
        <v>215</v>
      </c>
      <c r="D79" s="11">
        <v>69573</v>
      </c>
      <c r="E79" s="11"/>
      <c r="F79" s="11"/>
      <c r="G79" s="12"/>
      <c r="H79" s="11"/>
    </row>
    <row r="80" spans="2:8" ht="15" customHeight="1">
      <c r="B80" s="30" t="s">
        <v>216</v>
      </c>
      <c r="C80" s="28" t="s">
        <v>217</v>
      </c>
      <c r="D80" s="29">
        <v>19740.73</v>
      </c>
      <c r="E80" s="11"/>
      <c r="F80" s="11"/>
      <c r="G80" s="12"/>
      <c r="H80" s="11"/>
    </row>
    <row r="81" spans="2:8" s="40" customFormat="1" ht="15" customHeight="1">
      <c r="B81" s="30" t="s">
        <v>219</v>
      </c>
      <c r="C81" s="28" t="s">
        <v>220</v>
      </c>
      <c r="D81" s="29">
        <v>87933.89</v>
      </c>
      <c r="E81" s="38"/>
      <c r="F81" s="38"/>
      <c r="G81" s="39"/>
      <c r="H81" s="38" t="s">
        <v>221</v>
      </c>
    </row>
    <row r="82" spans="2:8" s="40" customFormat="1" ht="15" customHeight="1">
      <c r="B82" s="30" t="s">
        <v>222</v>
      </c>
      <c r="C82" s="28" t="s">
        <v>223</v>
      </c>
      <c r="D82" s="29">
        <v>168905.91</v>
      </c>
      <c r="E82" s="38"/>
      <c r="F82" s="38"/>
      <c r="G82" s="39"/>
      <c r="H82" s="38" t="s">
        <v>221</v>
      </c>
    </row>
    <row r="83" spans="2:8" s="40" customFormat="1" ht="15" customHeight="1">
      <c r="B83" s="30" t="s">
        <v>224</v>
      </c>
      <c r="C83" s="28" t="s">
        <v>225</v>
      </c>
      <c r="D83" s="29">
        <v>71990.210000000006</v>
      </c>
      <c r="E83" s="38"/>
      <c r="F83" s="38"/>
      <c r="G83" s="39"/>
      <c r="H83" s="38" t="s">
        <v>221</v>
      </c>
    </row>
    <row r="84" spans="2:8" s="40" customFormat="1" ht="15" customHeight="1">
      <c r="B84" s="30" t="s">
        <v>226</v>
      </c>
      <c r="C84" s="28" t="s">
        <v>227</v>
      </c>
      <c r="D84" s="29">
        <v>102864.36</v>
      </c>
      <c r="E84" s="38"/>
      <c r="F84" s="38"/>
      <c r="G84" s="39"/>
      <c r="H84" s="38"/>
    </row>
    <row r="85" spans="2:8" s="40" customFormat="1" ht="15" customHeight="1">
      <c r="B85" s="30" t="s">
        <v>228</v>
      </c>
      <c r="C85" s="28" t="s">
        <v>229</v>
      </c>
      <c r="D85" s="29">
        <v>111927.93</v>
      </c>
      <c r="E85" s="38"/>
      <c r="F85" s="38"/>
      <c r="G85" s="39"/>
      <c r="H85" s="38"/>
    </row>
    <row r="86" spans="2:8" s="40" customFormat="1" ht="15" customHeight="1">
      <c r="B86" s="57" t="s">
        <v>230</v>
      </c>
      <c r="C86" s="9" t="s">
        <v>231</v>
      </c>
      <c r="D86" s="41">
        <v>410240.68</v>
      </c>
      <c r="E86" s="38"/>
      <c r="F86" s="38"/>
      <c r="G86" s="39"/>
      <c r="H86" s="38"/>
    </row>
    <row r="87" spans="2:8" ht="15" customHeight="1">
      <c r="B87" s="57" t="s">
        <v>232</v>
      </c>
      <c r="C87" s="9" t="s">
        <v>233</v>
      </c>
      <c r="D87" s="41">
        <v>1237627.6599999999</v>
      </c>
      <c r="E87" s="13"/>
      <c r="F87" s="13"/>
      <c r="G87" s="27"/>
      <c r="H87" s="13"/>
    </row>
    <row r="88" spans="2:8" s="37" customFormat="1" ht="15" customHeight="1">
      <c r="B88" s="57" t="s">
        <v>234</v>
      </c>
      <c r="C88" s="9" t="s">
        <v>235</v>
      </c>
      <c r="D88" s="41">
        <v>795880.9</v>
      </c>
      <c r="E88" s="24" t="e">
        <f>SUM(E31:E87)</f>
        <v>#REF!</v>
      </c>
      <c r="F88" s="24" t="e">
        <f>SUM(F31:F87)</f>
        <v>#REF!</v>
      </c>
      <c r="G88" s="24" t="e">
        <f>SUM(G31:G87)</f>
        <v>#REF!</v>
      </c>
      <c r="H88" s="24"/>
    </row>
    <row r="89" spans="2:8" s="37" customFormat="1" ht="15" customHeight="1">
      <c r="B89" s="158" t="s">
        <v>321</v>
      </c>
      <c r="C89" s="10" t="s">
        <v>322</v>
      </c>
      <c r="D89" s="153">
        <v>31395</v>
      </c>
      <c r="E89" s="24"/>
      <c r="F89" s="24"/>
      <c r="G89" s="24"/>
      <c r="H89" s="24"/>
    </row>
    <row r="90" spans="2:8" s="45" customFormat="1" ht="20.5" customHeight="1">
      <c r="B90" s="178" t="s">
        <v>412</v>
      </c>
      <c r="C90" s="179"/>
      <c r="D90" s="54">
        <f>SUM(D4:D89)</f>
        <v>18195470.660000004</v>
      </c>
      <c r="E90" s="43"/>
      <c r="F90" s="43"/>
      <c r="G90" s="44"/>
      <c r="H90" s="43"/>
    </row>
    <row r="91" spans="2:8" ht="15" customHeight="1">
      <c r="B91" s="42"/>
      <c r="C91" s="43"/>
      <c r="D91" s="42"/>
      <c r="F91" s="47"/>
      <c r="G91" s="48"/>
      <c r="H91" s="49"/>
    </row>
    <row r="92" spans="2:8" ht="15" customHeight="1">
      <c r="B92" s="42"/>
      <c r="C92" s="43"/>
      <c r="D92" s="42"/>
      <c r="E92" s="11" t="e">
        <f>(#REF!*100)/#REF!</f>
        <v>#REF!</v>
      </c>
      <c r="F92" s="11" t="e">
        <f>(#REF!*E92)%</f>
        <v>#REF!</v>
      </c>
      <c r="G92" s="12" t="e">
        <f>F92/12</f>
        <v>#REF!</v>
      </c>
      <c r="H92" s="50" t="s">
        <v>236</v>
      </c>
    </row>
    <row r="93" spans="2:8" ht="15" customHeight="1">
      <c r="B93" s="46"/>
      <c r="C93" s="46"/>
      <c r="D93" s="46"/>
      <c r="E93" s="11"/>
      <c r="F93" s="11"/>
      <c r="G93" s="12"/>
      <c r="H93" s="50"/>
    </row>
  </sheetData>
  <mergeCells count="3">
    <mergeCell ref="B90:C90"/>
    <mergeCell ref="B3:D3"/>
    <mergeCell ref="B1:D1"/>
  </mergeCells>
  <pageMargins left="0" right="0" top="0" bottom="0"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60EC8-2A19-49BA-8E71-C00B52761199}">
  <dimension ref="B1:L31"/>
  <sheetViews>
    <sheetView topLeftCell="A14" workbookViewId="0">
      <selection activeCell="E2" sqref="E2"/>
    </sheetView>
  </sheetViews>
  <sheetFormatPr defaultRowHeight="10"/>
  <cols>
    <col min="1" max="1" width="8.7265625" style="1"/>
    <col min="2" max="2" width="13.81640625" style="1" customWidth="1"/>
    <col min="3" max="3" width="51.54296875" style="1" customWidth="1"/>
    <col min="4" max="4" width="17.26953125" style="1" customWidth="1"/>
    <col min="5" max="5" width="31.81640625" style="2" customWidth="1"/>
    <col min="6" max="6" width="8.81640625" style="77" hidden="1" customWidth="1"/>
    <col min="7" max="7" width="9.1796875" style="2" hidden="1" customWidth="1"/>
    <col min="8" max="8" width="11.81640625" style="2" hidden="1" customWidth="1"/>
    <col min="9" max="9" width="9.1796875" style="1" hidden="1" customWidth="1"/>
    <col min="10" max="10" width="11.1796875" style="1" hidden="1" customWidth="1"/>
    <col min="11" max="11" width="12.26953125" style="1" hidden="1" customWidth="1"/>
    <col min="12" max="12" width="7.54296875" style="1" customWidth="1"/>
    <col min="13" max="258" width="8.7265625" style="1"/>
    <col min="259" max="259" width="4.1796875" style="1" customWidth="1"/>
    <col min="260" max="260" width="12.81640625" style="1" customWidth="1"/>
    <col min="261" max="261" width="36.1796875" style="1" customWidth="1"/>
    <col min="262" max="262" width="8.453125" style="1" customWidth="1"/>
    <col min="263" max="263" width="10.81640625" style="1" customWidth="1"/>
    <col min="264" max="266" width="0" style="1" hidden="1" customWidth="1"/>
    <col min="267" max="267" width="12.26953125" style="1" customWidth="1"/>
    <col min="268" max="268" width="7.54296875" style="1" customWidth="1"/>
    <col min="269" max="514" width="8.7265625" style="1"/>
    <col min="515" max="515" width="4.1796875" style="1" customWidth="1"/>
    <col min="516" max="516" width="12.81640625" style="1" customWidth="1"/>
    <col min="517" max="517" width="36.1796875" style="1" customWidth="1"/>
    <col min="518" max="518" width="8.453125" style="1" customWidth="1"/>
    <col min="519" max="519" width="10.81640625" style="1" customWidth="1"/>
    <col min="520" max="522" width="0" style="1" hidden="1" customWidth="1"/>
    <col min="523" max="523" width="12.26953125" style="1" customWidth="1"/>
    <col min="524" max="524" width="7.54296875" style="1" customWidth="1"/>
    <col min="525" max="770" width="8.7265625" style="1"/>
    <col min="771" max="771" width="4.1796875" style="1" customWidth="1"/>
    <col min="772" max="772" width="12.81640625" style="1" customWidth="1"/>
    <col min="773" max="773" width="36.1796875" style="1" customWidth="1"/>
    <col min="774" max="774" width="8.453125" style="1" customWidth="1"/>
    <col min="775" max="775" width="10.81640625" style="1" customWidth="1"/>
    <col min="776" max="778" width="0" style="1" hidden="1" customWidth="1"/>
    <col min="779" max="779" width="12.26953125" style="1" customWidth="1"/>
    <col min="780" max="780" width="7.54296875" style="1" customWidth="1"/>
    <col min="781" max="1026" width="8.7265625" style="1"/>
    <col min="1027" max="1027" width="4.1796875" style="1" customWidth="1"/>
    <col min="1028" max="1028" width="12.81640625" style="1" customWidth="1"/>
    <col min="1029" max="1029" width="36.1796875" style="1" customWidth="1"/>
    <col min="1030" max="1030" width="8.453125" style="1" customWidth="1"/>
    <col min="1031" max="1031" width="10.81640625" style="1" customWidth="1"/>
    <col min="1032" max="1034" width="0" style="1" hidden="1" customWidth="1"/>
    <col min="1035" max="1035" width="12.26953125" style="1" customWidth="1"/>
    <col min="1036" max="1036" width="7.54296875" style="1" customWidth="1"/>
    <col min="1037" max="1282" width="8.7265625" style="1"/>
    <col min="1283" max="1283" width="4.1796875" style="1" customWidth="1"/>
    <col min="1284" max="1284" width="12.81640625" style="1" customWidth="1"/>
    <col min="1285" max="1285" width="36.1796875" style="1" customWidth="1"/>
    <col min="1286" max="1286" width="8.453125" style="1" customWidth="1"/>
    <col min="1287" max="1287" width="10.81640625" style="1" customWidth="1"/>
    <col min="1288" max="1290" width="0" style="1" hidden="1" customWidth="1"/>
    <col min="1291" max="1291" width="12.26953125" style="1" customWidth="1"/>
    <col min="1292" max="1292" width="7.54296875" style="1" customWidth="1"/>
    <col min="1293" max="1538" width="8.7265625" style="1"/>
    <col min="1539" max="1539" width="4.1796875" style="1" customWidth="1"/>
    <col min="1540" max="1540" width="12.81640625" style="1" customWidth="1"/>
    <col min="1541" max="1541" width="36.1796875" style="1" customWidth="1"/>
    <col min="1542" max="1542" width="8.453125" style="1" customWidth="1"/>
    <col min="1543" max="1543" width="10.81640625" style="1" customWidth="1"/>
    <col min="1544" max="1546" width="0" style="1" hidden="1" customWidth="1"/>
    <col min="1547" max="1547" width="12.26953125" style="1" customWidth="1"/>
    <col min="1548" max="1548" width="7.54296875" style="1" customWidth="1"/>
    <col min="1549" max="1794" width="8.7265625" style="1"/>
    <col min="1795" max="1795" width="4.1796875" style="1" customWidth="1"/>
    <col min="1796" max="1796" width="12.81640625" style="1" customWidth="1"/>
    <col min="1797" max="1797" width="36.1796875" style="1" customWidth="1"/>
    <col min="1798" max="1798" width="8.453125" style="1" customWidth="1"/>
    <col min="1799" max="1799" width="10.81640625" style="1" customWidth="1"/>
    <col min="1800" max="1802" width="0" style="1" hidden="1" customWidth="1"/>
    <col min="1803" max="1803" width="12.26953125" style="1" customWidth="1"/>
    <col min="1804" max="1804" width="7.54296875" style="1" customWidth="1"/>
    <col min="1805" max="2050" width="8.7265625" style="1"/>
    <col min="2051" max="2051" width="4.1796875" style="1" customWidth="1"/>
    <col min="2052" max="2052" width="12.81640625" style="1" customWidth="1"/>
    <col min="2053" max="2053" width="36.1796875" style="1" customWidth="1"/>
    <col min="2054" max="2054" width="8.453125" style="1" customWidth="1"/>
    <col min="2055" max="2055" width="10.81640625" style="1" customWidth="1"/>
    <col min="2056" max="2058" width="0" style="1" hidden="1" customWidth="1"/>
    <col min="2059" max="2059" width="12.26953125" style="1" customWidth="1"/>
    <col min="2060" max="2060" width="7.54296875" style="1" customWidth="1"/>
    <col min="2061" max="2306" width="8.7265625" style="1"/>
    <col min="2307" max="2307" width="4.1796875" style="1" customWidth="1"/>
    <col min="2308" max="2308" width="12.81640625" style="1" customWidth="1"/>
    <col min="2309" max="2309" width="36.1796875" style="1" customWidth="1"/>
    <col min="2310" max="2310" width="8.453125" style="1" customWidth="1"/>
    <col min="2311" max="2311" width="10.81640625" style="1" customWidth="1"/>
    <col min="2312" max="2314" width="0" style="1" hidden="1" customWidth="1"/>
    <col min="2315" max="2315" width="12.26953125" style="1" customWidth="1"/>
    <col min="2316" max="2316" width="7.54296875" style="1" customWidth="1"/>
    <col min="2317" max="2562" width="8.7265625" style="1"/>
    <col min="2563" max="2563" width="4.1796875" style="1" customWidth="1"/>
    <col min="2564" max="2564" width="12.81640625" style="1" customWidth="1"/>
    <col min="2565" max="2565" width="36.1796875" style="1" customWidth="1"/>
    <col min="2566" max="2566" width="8.453125" style="1" customWidth="1"/>
    <col min="2567" max="2567" width="10.81640625" style="1" customWidth="1"/>
    <col min="2568" max="2570" width="0" style="1" hidden="1" customWidth="1"/>
    <col min="2571" max="2571" width="12.26953125" style="1" customWidth="1"/>
    <col min="2572" max="2572" width="7.54296875" style="1" customWidth="1"/>
    <col min="2573" max="2818" width="8.7265625" style="1"/>
    <col min="2819" max="2819" width="4.1796875" style="1" customWidth="1"/>
    <col min="2820" max="2820" width="12.81640625" style="1" customWidth="1"/>
    <col min="2821" max="2821" width="36.1796875" style="1" customWidth="1"/>
    <col min="2822" max="2822" width="8.453125" style="1" customWidth="1"/>
    <col min="2823" max="2823" width="10.81640625" style="1" customWidth="1"/>
    <col min="2824" max="2826" width="0" style="1" hidden="1" customWidth="1"/>
    <col min="2827" max="2827" width="12.26953125" style="1" customWidth="1"/>
    <col min="2828" max="2828" width="7.54296875" style="1" customWidth="1"/>
    <col min="2829" max="3074" width="8.7265625" style="1"/>
    <col min="3075" max="3075" width="4.1796875" style="1" customWidth="1"/>
    <col min="3076" max="3076" width="12.81640625" style="1" customWidth="1"/>
    <col min="3077" max="3077" width="36.1796875" style="1" customWidth="1"/>
    <col min="3078" max="3078" width="8.453125" style="1" customWidth="1"/>
    <col min="3079" max="3079" width="10.81640625" style="1" customWidth="1"/>
    <col min="3080" max="3082" width="0" style="1" hidden="1" customWidth="1"/>
    <col min="3083" max="3083" width="12.26953125" style="1" customWidth="1"/>
    <col min="3084" max="3084" width="7.54296875" style="1" customWidth="1"/>
    <col min="3085" max="3330" width="8.7265625" style="1"/>
    <col min="3331" max="3331" width="4.1796875" style="1" customWidth="1"/>
    <col min="3332" max="3332" width="12.81640625" style="1" customWidth="1"/>
    <col min="3333" max="3333" width="36.1796875" style="1" customWidth="1"/>
    <col min="3334" max="3334" width="8.453125" style="1" customWidth="1"/>
    <col min="3335" max="3335" width="10.81640625" style="1" customWidth="1"/>
    <col min="3336" max="3338" width="0" style="1" hidden="1" customWidth="1"/>
    <col min="3339" max="3339" width="12.26953125" style="1" customWidth="1"/>
    <col min="3340" max="3340" width="7.54296875" style="1" customWidth="1"/>
    <col min="3341" max="3586" width="8.7265625" style="1"/>
    <col min="3587" max="3587" width="4.1796875" style="1" customWidth="1"/>
    <col min="3588" max="3588" width="12.81640625" style="1" customWidth="1"/>
    <col min="3589" max="3589" width="36.1796875" style="1" customWidth="1"/>
    <col min="3590" max="3590" width="8.453125" style="1" customWidth="1"/>
    <col min="3591" max="3591" width="10.81640625" style="1" customWidth="1"/>
    <col min="3592" max="3594" width="0" style="1" hidden="1" customWidth="1"/>
    <col min="3595" max="3595" width="12.26953125" style="1" customWidth="1"/>
    <col min="3596" max="3596" width="7.54296875" style="1" customWidth="1"/>
    <col min="3597" max="3842" width="8.7265625" style="1"/>
    <col min="3843" max="3843" width="4.1796875" style="1" customWidth="1"/>
    <col min="3844" max="3844" width="12.81640625" style="1" customWidth="1"/>
    <col min="3845" max="3845" width="36.1796875" style="1" customWidth="1"/>
    <col min="3846" max="3846" width="8.453125" style="1" customWidth="1"/>
    <col min="3847" max="3847" width="10.81640625" style="1" customWidth="1"/>
    <col min="3848" max="3850" width="0" style="1" hidden="1" customWidth="1"/>
    <col min="3851" max="3851" width="12.26953125" style="1" customWidth="1"/>
    <col min="3852" max="3852" width="7.54296875" style="1" customWidth="1"/>
    <col min="3853" max="4098" width="8.7265625" style="1"/>
    <col min="4099" max="4099" width="4.1796875" style="1" customWidth="1"/>
    <col min="4100" max="4100" width="12.81640625" style="1" customWidth="1"/>
    <col min="4101" max="4101" width="36.1796875" style="1" customWidth="1"/>
    <col min="4102" max="4102" width="8.453125" style="1" customWidth="1"/>
    <col min="4103" max="4103" width="10.81640625" style="1" customWidth="1"/>
    <col min="4104" max="4106" width="0" style="1" hidden="1" customWidth="1"/>
    <col min="4107" max="4107" width="12.26953125" style="1" customWidth="1"/>
    <col min="4108" max="4108" width="7.54296875" style="1" customWidth="1"/>
    <col min="4109" max="4354" width="8.7265625" style="1"/>
    <col min="4355" max="4355" width="4.1796875" style="1" customWidth="1"/>
    <col min="4356" max="4356" width="12.81640625" style="1" customWidth="1"/>
    <col min="4357" max="4357" width="36.1796875" style="1" customWidth="1"/>
    <col min="4358" max="4358" width="8.453125" style="1" customWidth="1"/>
    <col min="4359" max="4359" width="10.81640625" style="1" customWidth="1"/>
    <col min="4360" max="4362" width="0" style="1" hidden="1" customWidth="1"/>
    <col min="4363" max="4363" width="12.26953125" style="1" customWidth="1"/>
    <col min="4364" max="4364" width="7.54296875" style="1" customWidth="1"/>
    <col min="4365" max="4610" width="8.7265625" style="1"/>
    <col min="4611" max="4611" width="4.1796875" style="1" customWidth="1"/>
    <col min="4612" max="4612" width="12.81640625" style="1" customWidth="1"/>
    <col min="4613" max="4613" width="36.1796875" style="1" customWidth="1"/>
    <col min="4614" max="4614" width="8.453125" style="1" customWidth="1"/>
    <col min="4615" max="4615" width="10.81640625" style="1" customWidth="1"/>
    <col min="4616" max="4618" width="0" style="1" hidden="1" customWidth="1"/>
    <col min="4619" max="4619" width="12.26953125" style="1" customWidth="1"/>
    <col min="4620" max="4620" width="7.54296875" style="1" customWidth="1"/>
    <col min="4621" max="4866" width="8.7265625" style="1"/>
    <col min="4867" max="4867" width="4.1796875" style="1" customWidth="1"/>
    <col min="4868" max="4868" width="12.81640625" style="1" customWidth="1"/>
    <col min="4869" max="4869" width="36.1796875" style="1" customWidth="1"/>
    <col min="4870" max="4870" width="8.453125" style="1" customWidth="1"/>
    <col min="4871" max="4871" width="10.81640625" style="1" customWidth="1"/>
    <col min="4872" max="4874" width="0" style="1" hidden="1" customWidth="1"/>
    <col min="4875" max="4875" width="12.26953125" style="1" customWidth="1"/>
    <col min="4876" max="4876" width="7.54296875" style="1" customWidth="1"/>
    <col min="4877" max="5122" width="8.7265625" style="1"/>
    <col min="5123" max="5123" width="4.1796875" style="1" customWidth="1"/>
    <col min="5124" max="5124" width="12.81640625" style="1" customWidth="1"/>
    <col min="5125" max="5125" width="36.1796875" style="1" customWidth="1"/>
    <col min="5126" max="5126" width="8.453125" style="1" customWidth="1"/>
    <col min="5127" max="5127" width="10.81640625" style="1" customWidth="1"/>
    <col min="5128" max="5130" width="0" style="1" hidden="1" customWidth="1"/>
    <col min="5131" max="5131" width="12.26953125" style="1" customWidth="1"/>
    <col min="5132" max="5132" width="7.54296875" style="1" customWidth="1"/>
    <col min="5133" max="5378" width="8.7265625" style="1"/>
    <col min="5379" max="5379" width="4.1796875" style="1" customWidth="1"/>
    <col min="5380" max="5380" width="12.81640625" style="1" customWidth="1"/>
    <col min="5381" max="5381" width="36.1796875" style="1" customWidth="1"/>
    <col min="5382" max="5382" width="8.453125" style="1" customWidth="1"/>
    <col min="5383" max="5383" width="10.81640625" style="1" customWidth="1"/>
    <col min="5384" max="5386" width="0" style="1" hidden="1" customWidth="1"/>
    <col min="5387" max="5387" width="12.26953125" style="1" customWidth="1"/>
    <col min="5388" max="5388" width="7.54296875" style="1" customWidth="1"/>
    <col min="5389" max="5634" width="8.7265625" style="1"/>
    <col min="5635" max="5635" width="4.1796875" style="1" customWidth="1"/>
    <col min="5636" max="5636" width="12.81640625" style="1" customWidth="1"/>
    <col min="5637" max="5637" width="36.1796875" style="1" customWidth="1"/>
    <col min="5638" max="5638" width="8.453125" style="1" customWidth="1"/>
    <col min="5639" max="5639" width="10.81640625" style="1" customWidth="1"/>
    <col min="5640" max="5642" width="0" style="1" hidden="1" customWidth="1"/>
    <col min="5643" max="5643" width="12.26953125" style="1" customWidth="1"/>
    <col min="5644" max="5644" width="7.54296875" style="1" customWidth="1"/>
    <col min="5645" max="5890" width="8.7265625" style="1"/>
    <col min="5891" max="5891" width="4.1796875" style="1" customWidth="1"/>
    <col min="5892" max="5892" width="12.81640625" style="1" customWidth="1"/>
    <col min="5893" max="5893" width="36.1796875" style="1" customWidth="1"/>
    <col min="5894" max="5894" width="8.453125" style="1" customWidth="1"/>
    <col min="5895" max="5895" width="10.81640625" style="1" customWidth="1"/>
    <col min="5896" max="5898" width="0" style="1" hidden="1" customWidth="1"/>
    <col min="5899" max="5899" width="12.26953125" style="1" customWidth="1"/>
    <col min="5900" max="5900" width="7.54296875" style="1" customWidth="1"/>
    <col min="5901" max="6146" width="8.7265625" style="1"/>
    <col min="6147" max="6147" width="4.1796875" style="1" customWidth="1"/>
    <col min="6148" max="6148" width="12.81640625" style="1" customWidth="1"/>
    <col min="6149" max="6149" width="36.1796875" style="1" customWidth="1"/>
    <col min="6150" max="6150" width="8.453125" style="1" customWidth="1"/>
    <col min="6151" max="6151" width="10.81640625" style="1" customWidth="1"/>
    <col min="6152" max="6154" width="0" style="1" hidden="1" customWidth="1"/>
    <col min="6155" max="6155" width="12.26953125" style="1" customWidth="1"/>
    <col min="6156" max="6156" width="7.54296875" style="1" customWidth="1"/>
    <col min="6157" max="6402" width="8.7265625" style="1"/>
    <col min="6403" max="6403" width="4.1796875" style="1" customWidth="1"/>
    <col min="6404" max="6404" width="12.81640625" style="1" customWidth="1"/>
    <col min="6405" max="6405" width="36.1796875" style="1" customWidth="1"/>
    <col min="6406" max="6406" width="8.453125" style="1" customWidth="1"/>
    <col min="6407" max="6407" width="10.81640625" style="1" customWidth="1"/>
    <col min="6408" max="6410" width="0" style="1" hidden="1" customWidth="1"/>
    <col min="6411" max="6411" width="12.26953125" style="1" customWidth="1"/>
    <col min="6412" max="6412" width="7.54296875" style="1" customWidth="1"/>
    <col min="6413" max="6658" width="8.7265625" style="1"/>
    <col min="6659" max="6659" width="4.1796875" style="1" customWidth="1"/>
    <col min="6660" max="6660" width="12.81640625" style="1" customWidth="1"/>
    <col min="6661" max="6661" width="36.1796875" style="1" customWidth="1"/>
    <col min="6662" max="6662" width="8.453125" style="1" customWidth="1"/>
    <col min="6663" max="6663" width="10.81640625" style="1" customWidth="1"/>
    <col min="6664" max="6666" width="0" style="1" hidden="1" customWidth="1"/>
    <col min="6667" max="6667" width="12.26953125" style="1" customWidth="1"/>
    <col min="6668" max="6668" width="7.54296875" style="1" customWidth="1"/>
    <col min="6669" max="6914" width="8.7265625" style="1"/>
    <col min="6915" max="6915" width="4.1796875" style="1" customWidth="1"/>
    <col min="6916" max="6916" width="12.81640625" style="1" customWidth="1"/>
    <col min="6917" max="6917" width="36.1796875" style="1" customWidth="1"/>
    <col min="6918" max="6918" width="8.453125" style="1" customWidth="1"/>
    <col min="6919" max="6919" width="10.81640625" style="1" customWidth="1"/>
    <col min="6920" max="6922" width="0" style="1" hidden="1" customWidth="1"/>
    <col min="6923" max="6923" width="12.26953125" style="1" customWidth="1"/>
    <col min="6924" max="6924" width="7.54296875" style="1" customWidth="1"/>
    <col min="6925" max="7170" width="8.7265625" style="1"/>
    <col min="7171" max="7171" width="4.1796875" style="1" customWidth="1"/>
    <col min="7172" max="7172" width="12.81640625" style="1" customWidth="1"/>
    <col min="7173" max="7173" width="36.1796875" style="1" customWidth="1"/>
    <col min="7174" max="7174" width="8.453125" style="1" customWidth="1"/>
    <col min="7175" max="7175" width="10.81640625" style="1" customWidth="1"/>
    <col min="7176" max="7178" width="0" style="1" hidden="1" customWidth="1"/>
    <col min="7179" max="7179" width="12.26953125" style="1" customWidth="1"/>
    <col min="7180" max="7180" width="7.54296875" style="1" customWidth="1"/>
    <col min="7181" max="7426" width="8.7265625" style="1"/>
    <col min="7427" max="7427" width="4.1796875" style="1" customWidth="1"/>
    <col min="7428" max="7428" width="12.81640625" style="1" customWidth="1"/>
    <col min="7429" max="7429" width="36.1796875" style="1" customWidth="1"/>
    <col min="7430" max="7430" width="8.453125" style="1" customWidth="1"/>
    <col min="7431" max="7431" width="10.81640625" style="1" customWidth="1"/>
    <col min="7432" max="7434" width="0" style="1" hidden="1" customWidth="1"/>
    <col min="7435" max="7435" width="12.26953125" style="1" customWidth="1"/>
    <col min="7436" max="7436" width="7.54296875" style="1" customWidth="1"/>
    <col min="7437" max="7682" width="8.7265625" style="1"/>
    <col min="7683" max="7683" width="4.1796875" style="1" customWidth="1"/>
    <col min="7684" max="7684" width="12.81640625" style="1" customWidth="1"/>
    <col min="7685" max="7685" width="36.1796875" style="1" customWidth="1"/>
    <col min="7686" max="7686" width="8.453125" style="1" customWidth="1"/>
    <col min="7687" max="7687" width="10.81640625" style="1" customWidth="1"/>
    <col min="7688" max="7690" width="0" style="1" hidden="1" customWidth="1"/>
    <col min="7691" max="7691" width="12.26953125" style="1" customWidth="1"/>
    <col min="7692" max="7692" width="7.54296875" style="1" customWidth="1"/>
    <col min="7693" max="7938" width="8.7265625" style="1"/>
    <col min="7939" max="7939" width="4.1796875" style="1" customWidth="1"/>
    <col min="7940" max="7940" width="12.81640625" style="1" customWidth="1"/>
    <col min="7941" max="7941" width="36.1796875" style="1" customWidth="1"/>
    <col min="7942" max="7942" width="8.453125" style="1" customWidth="1"/>
    <col min="7943" max="7943" width="10.81640625" style="1" customWidth="1"/>
    <col min="7944" max="7946" width="0" style="1" hidden="1" customWidth="1"/>
    <col min="7947" max="7947" width="12.26953125" style="1" customWidth="1"/>
    <col min="7948" max="7948" width="7.54296875" style="1" customWidth="1"/>
    <col min="7949" max="8194" width="8.7265625" style="1"/>
    <col min="8195" max="8195" width="4.1796875" style="1" customWidth="1"/>
    <col min="8196" max="8196" width="12.81640625" style="1" customWidth="1"/>
    <col min="8197" max="8197" width="36.1796875" style="1" customWidth="1"/>
    <col min="8198" max="8198" width="8.453125" style="1" customWidth="1"/>
    <col min="8199" max="8199" width="10.81640625" style="1" customWidth="1"/>
    <col min="8200" max="8202" width="0" style="1" hidden="1" customWidth="1"/>
    <col min="8203" max="8203" width="12.26953125" style="1" customWidth="1"/>
    <col min="8204" max="8204" width="7.54296875" style="1" customWidth="1"/>
    <col min="8205" max="8450" width="8.7265625" style="1"/>
    <col min="8451" max="8451" width="4.1796875" style="1" customWidth="1"/>
    <col min="8452" max="8452" width="12.81640625" style="1" customWidth="1"/>
    <col min="8453" max="8453" width="36.1796875" style="1" customWidth="1"/>
    <col min="8454" max="8454" width="8.453125" style="1" customWidth="1"/>
    <col min="8455" max="8455" width="10.81640625" style="1" customWidth="1"/>
    <col min="8456" max="8458" width="0" style="1" hidden="1" customWidth="1"/>
    <col min="8459" max="8459" width="12.26953125" style="1" customWidth="1"/>
    <col min="8460" max="8460" width="7.54296875" style="1" customWidth="1"/>
    <col min="8461" max="8706" width="8.7265625" style="1"/>
    <col min="8707" max="8707" width="4.1796875" style="1" customWidth="1"/>
    <col min="8708" max="8708" width="12.81640625" style="1" customWidth="1"/>
    <col min="8709" max="8709" width="36.1796875" style="1" customWidth="1"/>
    <col min="8710" max="8710" width="8.453125" style="1" customWidth="1"/>
    <col min="8711" max="8711" width="10.81640625" style="1" customWidth="1"/>
    <col min="8712" max="8714" width="0" style="1" hidden="1" customWidth="1"/>
    <col min="8715" max="8715" width="12.26953125" style="1" customWidth="1"/>
    <col min="8716" max="8716" width="7.54296875" style="1" customWidth="1"/>
    <col min="8717" max="8962" width="8.7265625" style="1"/>
    <col min="8963" max="8963" width="4.1796875" style="1" customWidth="1"/>
    <col min="8964" max="8964" width="12.81640625" style="1" customWidth="1"/>
    <col min="8965" max="8965" width="36.1796875" style="1" customWidth="1"/>
    <col min="8966" max="8966" width="8.453125" style="1" customWidth="1"/>
    <col min="8967" max="8967" width="10.81640625" style="1" customWidth="1"/>
    <col min="8968" max="8970" width="0" style="1" hidden="1" customWidth="1"/>
    <col min="8971" max="8971" width="12.26953125" style="1" customWidth="1"/>
    <col min="8972" max="8972" width="7.54296875" style="1" customWidth="1"/>
    <col min="8973" max="9218" width="8.7265625" style="1"/>
    <col min="9219" max="9219" width="4.1796875" style="1" customWidth="1"/>
    <col min="9220" max="9220" width="12.81640625" style="1" customWidth="1"/>
    <col min="9221" max="9221" width="36.1796875" style="1" customWidth="1"/>
    <col min="9222" max="9222" width="8.453125" style="1" customWidth="1"/>
    <col min="9223" max="9223" width="10.81640625" style="1" customWidth="1"/>
    <col min="9224" max="9226" width="0" style="1" hidden="1" customWidth="1"/>
    <col min="9227" max="9227" width="12.26953125" style="1" customWidth="1"/>
    <col min="9228" max="9228" width="7.54296875" style="1" customWidth="1"/>
    <col min="9229" max="9474" width="8.7265625" style="1"/>
    <col min="9475" max="9475" width="4.1796875" style="1" customWidth="1"/>
    <col min="9476" max="9476" width="12.81640625" style="1" customWidth="1"/>
    <col min="9477" max="9477" width="36.1796875" style="1" customWidth="1"/>
    <col min="9478" max="9478" width="8.453125" style="1" customWidth="1"/>
    <col min="9479" max="9479" width="10.81640625" style="1" customWidth="1"/>
    <col min="9480" max="9482" width="0" style="1" hidden="1" customWidth="1"/>
    <col min="9483" max="9483" width="12.26953125" style="1" customWidth="1"/>
    <col min="9484" max="9484" width="7.54296875" style="1" customWidth="1"/>
    <col min="9485" max="9730" width="8.7265625" style="1"/>
    <col min="9731" max="9731" width="4.1796875" style="1" customWidth="1"/>
    <col min="9732" max="9732" width="12.81640625" style="1" customWidth="1"/>
    <col min="9733" max="9733" width="36.1796875" style="1" customWidth="1"/>
    <col min="9734" max="9734" width="8.453125" style="1" customWidth="1"/>
    <col min="9735" max="9735" width="10.81640625" style="1" customWidth="1"/>
    <col min="9736" max="9738" width="0" style="1" hidden="1" customWidth="1"/>
    <col min="9739" max="9739" width="12.26953125" style="1" customWidth="1"/>
    <col min="9740" max="9740" width="7.54296875" style="1" customWidth="1"/>
    <col min="9741" max="9986" width="8.7265625" style="1"/>
    <col min="9987" max="9987" width="4.1796875" style="1" customWidth="1"/>
    <col min="9988" max="9988" width="12.81640625" style="1" customWidth="1"/>
    <col min="9989" max="9989" width="36.1796875" style="1" customWidth="1"/>
    <col min="9990" max="9990" width="8.453125" style="1" customWidth="1"/>
    <col min="9991" max="9991" width="10.81640625" style="1" customWidth="1"/>
    <col min="9992" max="9994" width="0" style="1" hidden="1" customWidth="1"/>
    <col min="9995" max="9995" width="12.26953125" style="1" customWidth="1"/>
    <col min="9996" max="9996" width="7.54296875" style="1" customWidth="1"/>
    <col min="9997" max="10242" width="8.7265625" style="1"/>
    <col min="10243" max="10243" width="4.1796875" style="1" customWidth="1"/>
    <col min="10244" max="10244" width="12.81640625" style="1" customWidth="1"/>
    <col min="10245" max="10245" width="36.1796875" style="1" customWidth="1"/>
    <col min="10246" max="10246" width="8.453125" style="1" customWidth="1"/>
    <col min="10247" max="10247" width="10.81640625" style="1" customWidth="1"/>
    <col min="10248" max="10250" width="0" style="1" hidden="1" customWidth="1"/>
    <col min="10251" max="10251" width="12.26953125" style="1" customWidth="1"/>
    <col min="10252" max="10252" width="7.54296875" style="1" customWidth="1"/>
    <col min="10253" max="10498" width="8.7265625" style="1"/>
    <col min="10499" max="10499" width="4.1796875" style="1" customWidth="1"/>
    <col min="10500" max="10500" width="12.81640625" style="1" customWidth="1"/>
    <col min="10501" max="10501" width="36.1796875" style="1" customWidth="1"/>
    <col min="10502" max="10502" width="8.453125" style="1" customWidth="1"/>
    <col min="10503" max="10503" width="10.81640625" style="1" customWidth="1"/>
    <col min="10504" max="10506" width="0" style="1" hidden="1" customWidth="1"/>
    <col min="10507" max="10507" width="12.26953125" style="1" customWidth="1"/>
    <col min="10508" max="10508" width="7.54296875" style="1" customWidth="1"/>
    <col min="10509" max="10754" width="8.7265625" style="1"/>
    <col min="10755" max="10755" width="4.1796875" style="1" customWidth="1"/>
    <col min="10756" max="10756" width="12.81640625" style="1" customWidth="1"/>
    <col min="10757" max="10757" width="36.1796875" style="1" customWidth="1"/>
    <col min="10758" max="10758" width="8.453125" style="1" customWidth="1"/>
    <col min="10759" max="10759" width="10.81640625" style="1" customWidth="1"/>
    <col min="10760" max="10762" width="0" style="1" hidden="1" customWidth="1"/>
    <col min="10763" max="10763" width="12.26953125" style="1" customWidth="1"/>
    <col min="10764" max="10764" width="7.54296875" style="1" customWidth="1"/>
    <col min="10765" max="11010" width="8.7265625" style="1"/>
    <col min="11011" max="11011" width="4.1796875" style="1" customWidth="1"/>
    <col min="11012" max="11012" width="12.81640625" style="1" customWidth="1"/>
    <col min="11013" max="11013" width="36.1796875" style="1" customWidth="1"/>
    <col min="11014" max="11014" width="8.453125" style="1" customWidth="1"/>
    <col min="11015" max="11015" width="10.81640625" style="1" customWidth="1"/>
    <col min="11016" max="11018" width="0" style="1" hidden="1" customWidth="1"/>
    <col min="11019" max="11019" width="12.26953125" style="1" customWidth="1"/>
    <col min="11020" max="11020" width="7.54296875" style="1" customWidth="1"/>
    <col min="11021" max="11266" width="8.7265625" style="1"/>
    <col min="11267" max="11267" width="4.1796875" style="1" customWidth="1"/>
    <col min="11268" max="11268" width="12.81640625" style="1" customWidth="1"/>
    <col min="11269" max="11269" width="36.1796875" style="1" customWidth="1"/>
    <col min="11270" max="11270" width="8.453125" style="1" customWidth="1"/>
    <col min="11271" max="11271" width="10.81640625" style="1" customWidth="1"/>
    <col min="11272" max="11274" width="0" style="1" hidden="1" customWidth="1"/>
    <col min="11275" max="11275" width="12.26953125" style="1" customWidth="1"/>
    <col min="11276" max="11276" width="7.54296875" style="1" customWidth="1"/>
    <col min="11277" max="11522" width="8.7265625" style="1"/>
    <col min="11523" max="11523" width="4.1796875" style="1" customWidth="1"/>
    <col min="11524" max="11524" width="12.81640625" style="1" customWidth="1"/>
    <col min="11525" max="11525" width="36.1796875" style="1" customWidth="1"/>
    <col min="11526" max="11526" width="8.453125" style="1" customWidth="1"/>
    <col min="11527" max="11527" width="10.81640625" style="1" customWidth="1"/>
    <col min="11528" max="11530" width="0" style="1" hidden="1" customWidth="1"/>
    <col min="11531" max="11531" width="12.26953125" style="1" customWidth="1"/>
    <col min="11532" max="11532" width="7.54296875" style="1" customWidth="1"/>
    <col min="11533" max="11778" width="8.7265625" style="1"/>
    <col min="11779" max="11779" width="4.1796875" style="1" customWidth="1"/>
    <col min="11780" max="11780" width="12.81640625" style="1" customWidth="1"/>
    <col min="11781" max="11781" width="36.1796875" style="1" customWidth="1"/>
    <col min="11782" max="11782" width="8.453125" style="1" customWidth="1"/>
    <col min="11783" max="11783" width="10.81640625" style="1" customWidth="1"/>
    <col min="11784" max="11786" width="0" style="1" hidden="1" customWidth="1"/>
    <col min="11787" max="11787" width="12.26953125" style="1" customWidth="1"/>
    <col min="11788" max="11788" width="7.54296875" style="1" customWidth="1"/>
    <col min="11789" max="12034" width="8.7265625" style="1"/>
    <col min="12035" max="12035" width="4.1796875" style="1" customWidth="1"/>
    <col min="12036" max="12036" width="12.81640625" style="1" customWidth="1"/>
    <col min="12037" max="12037" width="36.1796875" style="1" customWidth="1"/>
    <col min="12038" max="12038" width="8.453125" style="1" customWidth="1"/>
    <col min="12039" max="12039" width="10.81640625" style="1" customWidth="1"/>
    <col min="12040" max="12042" width="0" style="1" hidden="1" customWidth="1"/>
    <col min="12043" max="12043" width="12.26953125" style="1" customWidth="1"/>
    <col min="12044" max="12044" width="7.54296875" style="1" customWidth="1"/>
    <col min="12045" max="12290" width="8.7265625" style="1"/>
    <col min="12291" max="12291" width="4.1796875" style="1" customWidth="1"/>
    <col min="12292" max="12292" width="12.81640625" style="1" customWidth="1"/>
    <col min="12293" max="12293" width="36.1796875" style="1" customWidth="1"/>
    <col min="12294" max="12294" width="8.453125" style="1" customWidth="1"/>
    <col min="12295" max="12295" width="10.81640625" style="1" customWidth="1"/>
    <col min="12296" max="12298" width="0" style="1" hidden="1" customWidth="1"/>
    <col min="12299" max="12299" width="12.26953125" style="1" customWidth="1"/>
    <col min="12300" max="12300" width="7.54296875" style="1" customWidth="1"/>
    <col min="12301" max="12546" width="8.7265625" style="1"/>
    <col min="12547" max="12547" width="4.1796875" style="1" customWidth="1"/>
    <col min="12548" max="12548" width="12.81640625" style="1" customWidth="1"/>
    <col min="12549" max="12549" width="36.1796875" style="1" customWidth="1"/>
    <col min="12550" max="12550" width="8.453125" style="1" customWidth="1"/>
    <col min="12551" max="12551" width="10.81640625" style="1" customWidth="1"/>
    <col min="12552" max="12554" width="0" style="1" hidden="1" customWidth="1"/>
    <col min="12555" max="12555" width="12.26953125" style="1" customWidth="1"/>
    <col min="12556" max="12556" width="7.54296875" style="1" customWidth="1"/>
    <col min="12557" max="12802" width="8.7265625" style="1"/>
    <col min="12803" max="12803" width="4.1796875" style="1" customWidth="1"/>
    <col min="12804" max="12804" width="12.81640625" style="1" customWidth="1"/>
    <col min="12805" max="12805" width="36.1796875" style="1" customWidth="1"/>
    <col min="12806" max="12806" width="8.453125" style="1" customWidth="1"/>
    <col min="12807" max="12807" width="10.81640625" style="1" customWidth="1"/>
    <col min="12808" max="12810" width="0" style="1" hidden="1" customWidth="1"/>
    <col min="12811" max="12811" width="12.26953125" style="1" customWidth="1"/>
    <col min="12812" max="12812" width="7.54296875" style="1" customWidth="1"/>
    <col min="12813" max="13058" width="8.7265625" style="1"/>
    <col min="13059" max="13059" width="4.1796875" style="1" customWidth="1"/>
    <col min="13060" max="13060" width="12.81640625" style="1" customWidth="1"/>
    <col min="13061" max="13061" width="36.1796875" style="1" customWidth="1"/>
    <col min="13062" max="13062" width="8.453125" style="1" customWidth="1"/>
    <col min="13063" max="13063" width="10.81640625" style="1" customWidth="1"/>
    <col min="13064" max="13066" width="0" style="1" hidden="1" customWidth="1"/>
    <col min="13067" max="13067" width="12.26953125" style="1" customWidth="1"/>
    <col min="13068" max="13068" width="7.54296875" style="1" customWidth="1"/>
    <col min="13069" max="13314" width="8.7265625" style="1"/>
    <col min="13315" max="13315" width="4.1796875" style="1" customWidth="1"/>
    <col min="13316" max="13316" width="12.81640625" style="1" customWidth="1"/>
    <col min="13317" max="13317" width="36.1796875" style="1" customWidth="1"/>
    <col min="13318" max="13318" width="8.453125" style="1" customWidth="1"/>
    <col min="13319" max="13319" width="10.81640625" style="1" customWidth="1"/>
    <col min="13320" max="13322" width="0" style="1" hidden="1" customWidth="1"/>
    <col min="13323" max="13323" width="12.26953125" style="1" customWidth="1"/>
    <col min="13324" max="13324" width="7.54296875" style="1" customWidth="1"/>
    <col min="13325" max="13570" width="8.7265625" style="1"/>
    <col min="13571" max="13571" width="4.1796875" style="1" customWidth="1"/>
    <col min="13572" max="13572" width="12.81640625" style="1" customWidth="1"/>
    <col min="13573" max="13573" width="36.1796875" style="1" customWidth="1"/>
    <col min="13574" max="13574" width="8.453125" style="1" customWidth="1"/>
    <col min="13575" max="13575" width="10.81640625" style="1" customWidth="1"/>
    <col min="13576" max="13578" width="0" style="1" hidden="1" customWidth="1"/>
    <col min="13579" max="13579" width="12.26953125" style="1" customWidth="1"/>
    <col min="13580" max="13580" width="7.54296875" style="1" customWidth="1"/>
    <col min="13581" max="13826" width="8.7265625" style="1"/>
    <col min="13827" max="13827" width="4.1796875" style="1" customWidth="1"/>
    <col min="13828" max="13828" width="12.81640625" style="1" customWidth="1"/>
    <col min="13829" max="13829" width="36.1796875" style="1" customWidth="1"/>
    <col min="13830" max="13830" width="8.453125" style="1" customWidth="1"/>
    <col min="13831" max="13831" width="10.81640625" style="1" customWidth="1"/>
    <col min="13832" max="13834" width="0" style="1" hidden="1" customWidth="1"/>
    <col min="13835" max="13835" width="12.26953125" style="1" customWidth="1"/>
    <col min="13836" max="13836" width="7.54296875" style="1" customWidth="1"/>
    <col min="13837" max="14082" width="8.7265625" style="1"/>
    <col min="14083" max="14083" width="4.1796875" style="1" customWidth="1"/>
    <col min="14084" max="14084" width="12.81640625" style="1" customWidth="1"/>
    <col min="14085" max="14085" width="36.1796875" style="1" customWidth="1"/>
    <col min="14086" max="14086" width="8.453125" style="1" customWidth="1"/>
    <col min="14087" max="14087" width="10.81640625" style="1" customWidth="1"/>
    <col min="14088" max="14090" width="0" style="1" hidden="1" customWidth="1"/>
    <col min="14091" max="14091" width="12.26953125" style="1" customWidth="1"/>
    <col min="14092" max="14092" width="7.54296875" style="1" customWidth="1"/>
    <col min="14093" max="14338" width="8.7265625" style="1"/>
    <col min="14339" max="14339" width="4.1796875" style="1" customWidth="1"/>
    <col min="14340" max="14340" width="12.81640625" style="1" customWidth="1"/>
    <col min="14341" max="14341" width="36.1796875" style="1" customWidth="1"/>
    <col min="14342" max="14342" width="8.453125" style="1" customWidth="1"/>
    <col min="14343" max="14343" width="10.81640625" style="1" customWidth="1"/>
    <col min="14344" max="14346" width="0" style="1" hidden="1" customWidth="1"/>
    <col min="14347" max="14347" width="12.26953125" style="1" customWidth="1"/>
    <col min="14348" max="14348" width="7.54296875" style="1" customWidth="1"/>
    <col min="14349" max="14594" width="8.7265625" style="1"/>
    <col min="14595" max="14595" width="4.1796875" style="1" customWidth="1"/>
    <col min="14596" max="14596" width="12.81640625" style="1" customWidth="1"/>
    <col min="14597" max="14597" width="36.1796875" style="1" customWidth="1"/>
    <col min="14598" max="14598" width="8.453125" style="1" customWidth="1"/>
    <col min="14599" max="14599" width="10.81640625" style="1" customWidth="1"/>
    <col min="14600" max="14602" width="0" style="1" hidden="1" customWidth="1"/>
    <col min="14603" max="14603" width="12.26953125" style="1" customWidth="1"/>
    <col min="14604" max="14604" width="7.54296875" style="1" customWidth="1"/>
    <col min="14605" max="14850" width="8.7265625" style="1"/>
    <col min="14851" max="14851" width="4.1796875" style="1" customWidth="1"/>
    <col min="14852" max="14852" width="12.81640625" style="1" customWidth="1"/>
    <col min="14853" max="14853" width="36.1796875" style="1" customWidth="1"/>
    <col min="14854" max="14854" width="8.453125" style="1" customWidth="1"/>
    <col min="14855" max="14855" width="10.81640625" style="1" customWidth="1"/>
    <col min="14856" max="14858" width="0" style="1" hidden="1" customWidth="1"/>
    <col min="14859" max="14859" width="12.26953125" style="1" customWidth="1"/>
    <col min="14860" max="14860" width="7.54296875" style="1" customWidth="1"/>
    <col min="14861" max="15106" width="8.7265625" style="1"/>
    <col min="15107" max="15107" width="4.1796875" style="1" customWidth="1"/>
    <col min="15108" max="15108" width="12.81640625" style="1" customWidth="1"/>
    <col min="15109" max="15109" width="36.1796875" style="1" customWidth="1"/>
    <col min="15110" max="15110" width="8.453125" style="1" customWidth="1"/>
    <col min="15111" max="15111" width="10.81640625" style="1" customWidth="1"/>
    <col min="15112" max="15114" width="0" style="1" hidden="1" customWidth="1"/>
    <col min="15115" max="15115" width="12.26953125" style="1" customWidth="1"/>
    <col min="15116" max="15116" width="7.54296875" style="1" customWidth="1"/>
    <col min="15117" max="15362" width="8.7265625" style="1"/>
    <col min="15363" max="15363" width="4.1796875" style="1" customWidth="1"/>
    <col min="15364" max="15364" width="12.81640625" style="1" customWidth="1"/>
    <col min="15365" max="15365" width="36.1796875" style="1" customWidth="1"/>
    <col min="15366" max="15366" width="8.453125" style="1" customWidth="1"/>
    <col min="15367" max="15367" width="10.81640625" style="1" customWidth="1"/>
    <col min="15368" max="15370" width="0" style="1" hidden="1" customWidth="1"/>
    <col min="15371" max="15371" width="12.26953125" style="1" customWidth="1"/>
    <col min="15372" max="15372" width="7.54296875" style="1" customWidth="1"/>
    <col min="15373" max="15618" width="8.7265625" style="1"/>
    <col min="15619" max="15619" width="4.1796875" style="1" customWidth="1"/>
    <col min="15620" max="15620" width="12.81640625" style="1" customWidth="1"/>
    <col min="15621" max="15621" width="36.1796875" style="1" customWidth="1"/>
    <col min="15622" max="15622" width="8.453125" style="1" customWidth="1"/>
    <col min="15623" max="15623" width="10.81640625" style="1" customWidth="1"/>
    <col min="15624" max="15626" width="0" style="1" hidden="1" customWidth="1"/>
    <col min="15627" max="15627" width="12.26953125" style="1" customWidth="1"/>
    <col min="15628" max="15628" width="7.54296875" style="1" customWidth="1"/>
    <col min="15629" max="15874" width="8.7265625" style="1"/>
    <col min="15875" max="15875" width="4.1796875" style="1" customWidth="1"/>
    <col min="15876" max="15876" width="12.81640625" style="1" customWidth="1"/>
    <col min="15877" max="15877" width="36.1796875" style="1" customWidth="1"/>
    <col min="15878" max="15878" width="8.453125" style="1" customWidth="1"/>
    <col min="15879" max="15879" width="10.81640625" style="1" customWidth="1"/>
    <col min="15880" max="15882" width="0" style="1" hidden="1" customWidth="1"/>
    <col min="15883" max="15883" width="12.26953125" style="1" customWidth="1"/>
    <col min="15884" max="15884" width="7.54296875" style="1" customWidth="1"/>
    <col min="15885" max="16130" width="8.7265625" style="1"/>
    <col min="16131" max="16131" width="4.1796875" style="1" customWidth="1"/>
    <col min="16132" max="16132" width="12.81640625" style="1" customWidth="1"/>
    <col min="16133" max="16133" width="36.1796875" style="1" customWidth="1"/>
    <col min="16134" max="16134" width="8.453125" style="1" customWidth="1"/>
    <col min="16135" max="16135" width="10.81640625" style="1" customWidth="1"/>
    <col min="16136" max="16138" width="0" style="1" hidden="1" customWidth="1"/>
    <col min="16139" max="16139" width="12.26953125" style="1" customWidth="1"/>
    <col min="16140" max="16140" width="7.54296875" style="1" customWidth="1"/>
    <col min="16141" max="16384" width="8.7265625" style="1"/>
  </cols>
  <sheetData>
    <row r="1" spans="2:12" ht="35.15" customHeight="1">
      <c r="B1" s="184" t="s">
        <v>357</v>
      </c>
      <c r="C1" s="184"/>
      <c r="D1" s="184"/>
      <c r="E1" s="184"/>
    </row>
    <row r="2" spans="2:12" s="81" customFormat="1" ht="30">
      <c r="B2" s="52" t="s">
        <v>311</v>
      </c>
      <c r="C2" s="52" t="s">
        <v>312</v>
      </c>
      <c r="D2" s="52" t="s">
        <v>313</v>
      </c>
      <c r="E2" s="53" t="s">
        <v>2</v>
      </c>
      <c r="F2" s="80" t="s">
        <v>314</v>
      </c>
      <c r="G2" s="79" t="s">
        <v>315</v>
      </c>
      <c r="H2" s="79" t="s">
        <v>316</v>
      </c>
      <c r="I2" s="78" t="s">
        <v>317</v>
      </c>
      <c r="J2" s="78" t="s">
        <v>318</v>
      </c>
      <c r="K2" s="78" t="s">
        <v>319</v>
      </c>
    </row>
    <row r="3" spans="2:12" ht="20.149999999999999" customHeight="1">
      <c r="B3" s="185" t="s">
        <v>320</v>
      </c>
      <c r="C3" s="186"/>
      <c r="D3" s="186"/>
      <c r="E3" s="170"/>
      <c r="F3" s="85"/>
      <c r="G3" s="84"/>
      <c r="H3" s="84"/>
      <c r="I3" s="88"/>
      <c r="J3" s="84"/>
      <c r="K3" s="83"/>
    </row>
    <row r="4" spans="2:12" ht="20.149999999999999" customHeight="1">
      <c r="B4" s="83"/>
      <c r="C4" s="83"/>
      <c r="D4" s="83"/>
      <c r="E4" s="84"/>
      <c r="F4" s="85"/>
      <c r="G4" s="84"/>
      <c r="H4" s="84"/>
      <c r="I4" s="84"/>
      <c r="J4" s="84"/>
      <c r="K4" s="83"/>
    </row>
    <row r="5" spans="2:12" s="96" customFormat="1" ht="20.149999999999999" customHeight="1">
      <c r="B5" s="91" t="s">
        <v>324</v>
      </c>
      <c r="C5" s="91" t="s">
        <v>325</v>
      </c>
      <c r="D5" s="92" t="s">
        <v>326</v>
      </c>
      <c r="E5" s="93">
        <v>37490</v>
      </c>
      <c r="F5" s="94">
        <f>3%/10</f>
        <v>3.0000000000000001E-3</v>
      </c>
      <c r="G5" s="95">
        <f>(E5*100)/$E$24</f>
        <v>12.783547366538095</v>
      </c>
      <c r="H5" s="95">
        <f>E5*F5</f>
        <v>112.47</v>
      </c>
      <c r="I5" s="95" t="e">
        <f>(#REF!*G5)%</f>
        <v>#REF!</v>
      </c>
      <c r="J5" s="95">
        <f t="shared" ref="J5:J8" si="0">H5/12</f>
        <v>9.3725000000000005</v>
      </c>
      <c r="K5" s="91" t="s">
        <v>323</v>
      </c>
    </row>
    <row r="6" spans="2:12" s="96" customFormat="1" ht="20.149999999999999" customHeight="1">
      <c r="B6" s="91" t="s">
        <v>327</v>
      </c>
      <c r="C6" s="91" t="s">
        <v>328</v>
      </c>
      <c r="D6" s="92" t="s">
        <v>329</v>
      </c>
      <c r="E6" s="93">
        <v>22958.54</v>
      </c>
      <c r="F6" s="94">
        <f>3%/10</f>
        <v>3.0000000000000001E-3</v>
      </c>
      <c r="G6" s="95">
        <f>(E6*100)/$E$24</f>
        <v>7.8285298361312217</v>
      </c>
      <c r="H6" s="95">
        <f t="shared" ref="H6:H8" si="1">E6*F6</f>
        <v>68.875619999999998</v>
      </c>
      <c r="I6" s="95" t="e">
        <f>(#REF!*G6)%</f>
        <v>#REF!</v>
      </c>
      <c r="J6" s="95">
        <f t="shared" si="0"/>
        <v>5.7396349999999998</v>
      </c>
      <c r="K6" s="91" t="s">
        <v>323</v>
      </c>
    </row>
    <row r="7" spans="2:12" s="96" customFormat="1" ht="20.149999999999999" customHeight="1">
      <c r="B7" s="91"/>
      <c r="C7" s="91"/>
      <c r="D7" s="92"/>
      <c r="E7" s="93"/>
      <c r="F7" s="94"/>
      <c r="G7" s="93"/>
      <c r="H7" s="95"/>
      <c r="I7" s="90"/>
      <c r="J7" s="95"/>
      <c r="K7" s="91"/>
    </row>
    <row r="8" spans="2:12" ht="20.149999999999999" customHeight="1">
      <c r="B8" s="89"/>
      <c r="C8" s="83"/>
      <c r="D8" s="83"/>
      <c r="E8" s="115">
        <f>SUM(E4:E6)</f>
        <v>60448.54</v>
      </c>
      <c r="F8" s="98">
        <f>3%/10</f>
        <v>3.0000000000000001E-3</v>
      </c>
      <c r="G8" s="97"/>
      <c r="H8" s="97">
        <f t="shared" si="1"/>
        <v>181.34562</v>
      </c>
      <c r="I8" s="90"/>
      <c r="J8" s="97">
        <f t="shared" si="0"/>
        <v>15.112135</v>
      </c>
      <c r="K8" s="83"/>
      <c r="L8" s="99"/>
    </row>
    <row r="9" spans="2:12" ht="20.149999999999999" customHeight="1">
      <c r="B9" s="185" t="s">
        <v>330</v>
      </c>
      <c r="C9" s="187"/>
      <c r="D9" s="187"/>
      <c r="E9" s="188"/>
      <c r="F9" s="85"/>
      <c r="G9" s="84"/>
      <c r="H9" s="84"/>
      <c r="I9" s="90"/>
      <c r="J9" s="84"/>
      <c r="K9" s="83"/>
      <c r="L9" s="99"/>
    </row>
    <row r="10" spans="2:12" ht="20.149999999999999" customHeight="1">
      <c r="B10" s="89"/>
      <c r="C10" s="87"/>
      <c r="D10" s="83"/>
      <c r="E10" s="84"/>
      <c r="F10" s="85"/>
      <c r="G10" s="84"/>
      <c r="H10" s="84"/>
      <c r="I10" s="90"/>
      <c r="J10" s="84"/>
      <c r="K10" s="83"/>
      <c r="L10" s="99"/>
    </row>
    <row r="11" spans="2:12" ht="20.149999999999999" customHeight="1">
      <c r="B11" s="89" t="s">
        <v>331</v>
      </c>
      <c r="C11" s="83" t="s">
        <v>332</v>
      </c>
      <c r="D11" s="82" t="s">
        <v>333</v>
      </c>
      <c r="E11" s="84">
        <v>51145</v>
      </c>
      <c r="F11" s="85">
        <f>7%/10</f>
        <v>7.000000000000001E-3</v>
      </c>
      <c r="G11" s="84">
        <f t="shared" ref="G11:G18" si="2">(E11*100)/$E$24</f>
        <v>17.439704722901862</v>
      </c>
      <c r="H11" s="84">
        <f>E11*F11</f>
        <v>358.01500000000004</v>
      </c>
      <c r="I11" s="90" t="e">
        <f>(#REF!*G11)%</f>
        <v>#REF!</v>
      </c>
      <c r="J11" s="84">
        <f>H11/12</f>
        <v>29.834583333333338</v>
      </c>
      <c r="K11" s="83" t="s">
        <v>334</v>
      </c>
    </row>
    <row r="12" spans="2:12" s="102" customFormat="1" ht="20.149999999999999" customHeight="1">
      <c r="B12" s="101" t="s">
        <v>335</v>
      </c>
      <c r="C12" s="91" t="s">
        <v>336</v>
      </c>
      <c r="D12" s="100" t="s">
        <v>337</v>
      </c>
      <c r="E12" s="95">
        <v>19000</v>
      </c>
      <c r="F12" s="94">
        <f t="shared" ref="F12:F20" si="3">7%/10</f>
        <v>7.000000000000001E-3</v>
      </c>
      <c r="G12" s="84">
        <f t="shared" si="2"/>
        <v>6.4787249923772681</v>
      </c>
      <c r="H12" s="95">
        <f t="shared" ref="H12:H20" si="4">E12*F12</f>
        <v>133.00000000000003</v>
      </c>
      <c r="I12" s="95" t="e">
        <f>(#REF!*G12)%</f>
        <v>#REF!</v>
      </c>
      <c r="J12" s="95">
        <f t="shared" ref="J12:J20" si="5">H12/12</f>
        <v>11.083333333333336</v>
      </c>
      <c r="K12" s="101" t="s">
        <v>338</v>
      </c>
    </row>
    <row r="13" spans="2:12" s="102" customFormat="1" ht="20.149999999999999" customHeight="1">
      <c r="B13" s="101" t="s">
        <v>108</v>
      </c>
      <c r="C13" s="91" t="s">
        <v>339</v>
      </c>
      <c r="D13" s="100" t="s">
        <v>340</v>
      </c>
      <c r="E13" s="95">
        <v>17994.900000000001</v>
      </c>
      <c r="F13" s="94">
        <f t="shared" si="3"/>
        <v>7.000000000000001E-3</v>
      </c>
      <c r="G13" s="84">
        <f t="shared" si="2"/>
        <v>6.1360004402805117</v>
      </c>
      <c r="H13" s="95">
        <f t="shared" si="4"/>
        <v>125.96430000000002</v>
      </c>
      <c r="I13" s="95" t="e">
        <f>(#REF!*G13)%</f>
        <v>#REF!</v>
      </c>
      <c r="J13" s="95">
        <f t="shared" si="5"/>
        <v>10.497025000000002</v>
      </c>
      <c r="K13" s="101" t="s">
        <v>193</v>
      </c>
    </row>
    <row r="14" spans="2:12" s="102" customFormat="1" ht="20.149999999999999" customHeight="1">
      <c r="B14" s="101" t="s">
        <v>111</v>
      </c>
      <c r="C14" s="91" t="s">
        <v>341</v>
      </c>
      <c r="D14" s="100" t="s">
        <v>342</v>
      </c>
      <c r="E14" s="95">
        <v>32000</v>
      </c>
      <c r="F14" s="94">
        <f t="shared" si="3"/>
        <v>7.000000000000001E-3</v>
      </c>
      <c r="G14" s="84">
        <f t="shared" si="2"/>
        <v>10.911536829266979</v>
      </c>
      <c r="H14" s="95">
        <f t="shared" si="4"/>
        <v>224.00000000000003</v>
      </c>
      <c r="I14" s="95" t="e">
        <f>(#REF!*G14)%</f>
        <v>#REF!</v>
      </c>
      <c r="J14" s="95">
        <f t="shared" si="5"/>
        <v>18.666666666666668</v>
      </c>
      <c r="K14" s="101" t="s">
        <v>82</v>
      </c>
    </row>
    <row r="15" spans="2:12" s="102" customFormat="1" ht="20.149999999999999" customHeight="1">
      <c r="B15" s="101" t="s">
        <v>343</v>
      </c>
      <c r="C15" s="91" t="s">
        <v>344</v>
      </c>
      <c r="D15" s="100" t="s">
        <v>345</v>
      </c>
      <c r="E15" s="95">
        <v>11748.25</v>
      </c>
      <c r="F15" s="94">
        <f t="shared" si="3"/>
        <v>7.000000000000001E-3</v>
      </c>
      <c r="G15" s="95">
        <f t="shared" si="2"/>
        <v>4.0059832048261184</v>
      </c>
      <c r="H15" s="95">
        <f t="shared" si="4"/>
        <v>82.237750000000005</v>
      </c>
      <c r="I15" s="95" t="e">
        <f>(#REF!*G15)%</f>
        <v>#REF!</v>
      </c>
      <c r="J15" s="95">
        <f t="shared" si="5"/>
        <v>6.8531458333333335</v>
      </c>
      <c r="K15" s="101" t="s">
        <v>346</v>
      </c>
    </row>
    <row r="16" spans="2:12" s="102" customFormat="1" ht="20.149999999999999" customHeight="1">
      <c r="B16" s="101" t="s">
        <v>347</v>
      </c>
      <c r="C16" s="91" t="s">
        <v>348</v>
      </c>
      <c r="D16" s="100" t="s">
        <v>349</v>
      </c>
      <c r="E16" s="95">
        <v>16000</v>
      </c>
      <c r="F16" s="94">
        <f t="shared" si="3"/>
        <v>7.000000000000001E-3</v>
      </c>
      <c r="G16" s="95">
        <f t="shared" si="2"/>
        <v>5.4557684146334893</v>
      </c>
      <c r="H16" s="95">
        <f t="shared" si="4"/>
        <v>112.00000000000001</v>
      </c>
      <c r="I16" s="95" t="e">
        <f>(#REF!*G16)%</f>
        <v>#REF!</v>
      </c>
      <c r="J16" s="95">
        <f t="shared" si="5"/>
        <v>9.3333333333333339</v>
      </c>
      <c r="K16" s="101" t="s">
        <v>346</v>
      </c>
    </row>
    <row r="17" spans="2:12" s="102" customFormat="1" ht="42.65" customHeight="1">
      <c r="B17" s="103" t="s">
        <v>350</v>
      </c>
      <c r="C17" s="103" t="s">
        <v>351</v>
      </c>
      <c r="D17" s="104" t="s">
        <v>352</v>
      </c>
      <c r="E17" s="105">
        <v>7030.89</v>
      </c>
      <c r="F17" s="94"/>
      <c r="G17" s="95">
        <f t="shared" si="2"/>
        <v>2.3974317242976531</v>
      </c>
      <c r="H17" s="95"/>
      <c r="I17" s="95" t="e">
        <f>(#REF!*G17)%</f>
        <v>#REF!</v>
      </c>
      <c r="J17" s="95"/>
      <c r="K17" s="101"/>
    </row>
    <row r="18" spans="2:12" s="102" customFormat="1" ht="32.15" customHeight="1">
      <c r="B18" s="106" t="s">
        <v>353</v>
      </c>
      <c r="C18" s="103" t="s">
        <v>354</v>
      </c>
      <c r="D18" s="104" t="s">
        <v>355</v>
      </c>
      <c r="E18" s="105">
        <v>27900</v>
      </c>
      <c r="F18" s="94"/>
      <c r="G18" s="95">
        <f t="shared" si="2"/>
        <v>9.5134961730171472</v>
      </c>
      <c r="H18" s="95"/>
      <c r="I18" s="95" t="e">
        <f>(#REF!*G18)%</f>
        <v>#REF!</v>
      </c>
      <c r="J18" s="95"/>
      <c r="K18" s="101"/>
    </row>
    <row r="19" spans="2:12" s="102" customFormat="1" ht="20.149999999999999" customHeight="1">
      <c r="B19" s="101"/>
      <c r="C19" s="91"/>
      <c r="D19" s="100"/>
      <c r="E19" s="95"/>
      <c r="F19" s="94"/>
      <c r="G19" s="95"/>
      <c r="H19" s="95"/>
      <c r="I19" s="95"/>
      <c r="J19" s="95"/>
      <c r="K19" s="101"/>
    </row>
    <row r="20" spans="2:12" ht="20.149999999999999" customHeight="1">
      <c r="B20" s="89"/>
      <c r="C20" s="83"/>
      <c r="D20" s="83"/>
      <c r="E20" s="115">
        <f>SUM(E11:E18)</f>
        <v>182819.04</v>
      </c>
      <c r="F20" s="98">
        <f t="shared" si="3"/>
        <v>7.000000000000001E-3</v>
      </c>
      <c r="G20" s="97"/>
      <c r="H20" s="97">
        <f t="shared" si="4"/>
        <v>1279.7332800000001</v>
      </c>
      <c r="I20" s="107"/>
      <c r="J20" s="97">
        <f t="shared" si="5"/>
        <v>106.64444000000002</v>
      </c>
      <c r="K20" s="83"/>
    </row>
    <row r="21" spans="2:12" ht="20.149999999999999" customHeight="1">
      <c r="B21" s="83"/>
      <c r="C21" s="83"/>
      <c r="D21" s="83"/>
      <c r="E21" s="97"/>
      <c r="F21" s="98"/>
      <c r="G21" s="84"/>
      <c r="H21" s="84"/>
      <c r="I21" s="90"/>
      <c r="J21" s="84"/>
      <c r="K21" s="83"/>
    </row>
    <row r="22" spans="2:12" s="112" customFormat="1" ht="20.149999999999999" customHeight="1">
      <c r="B22" s="189" t="s">
        <v>310</v>
      </c>
      <c r="C22" s="190"/>
      <c r="D22" s="191"/>
      <c r="E22" s="116">
        <v>50000</v>
      </c>
      <c r="F22" s="110">
        <v>5.3600000000000002E-3</v>
      </c>
      <c r="G22" s="109">
        <f>(E22*100)/$E$24</f>
        <v>17.049276295729655</v>
      </c>
      <c r="H22" s="109">
        <f>E22*F22</f>
        <v>268</v>
      </c>
      <c r="I22" s="111" t="e">
        <f>(#REF!*G22)%</f>
        <v>#REF!</v>
      </c>
      <c r="J22" s="109">
        <f>H22/12</f>
        <v>22.333333333333332</v>
      </c>
      <c r="K22" s="108" t="s">
        <v>236</v>
      </c>
    </row>
    <row r="23" spans="2:12" ht="20.149999999999999" customHeight="1">
      <c r="B23" s="83"/>
      <c r="C23" s="83"/>
      <c r="D23" s="83"/>
      <c r="E23" s="97"/>
      <c r="F23" s="86"/>
      <c r="G23" s="97">
        <f>SUM(G5:G22)</f>
        <v>99.999999999999986</v>
      </c>
      <c r="H23" s="97">
        <f>SUM(H8+H20+H22)</f>
        <v>1729.0789000000002</v>
      </c>
      <c r="I23" s="97" t="e">
        <f>SUM(I5:I22)</f>
        <v>#REF!</v>
      </c>
      <c r="J23" s="97" t="e">
        <f>SUM(J8+J20+J22+#REF!)</f>
        <v>#REF!</v>
      </c>
      <c r="K23" s="83"/>
      <c r="L23" s="99"/>
    </row>
    <row r="24" spans="2:12" ht="26.5" customHeight="1">
      <c r="B24" s="192" t="s">
        <v>356</v>
      </c>
      <c r="C24" s="193"/>
      <c r="D24" s="194"/>
      <c r="E24" s="115">
        <f>E8+E20+E22</f>
        <v>293267.58</v>
      </c>
      <c r="F24" s="98"/>
      <c r="G24" s="84">
        <f>(E24*100)/$E$24</f>
        <v>100</v>
      </c>
      <c r="H24" s="97">
        <v>1579</v>
      </c>
      <c r="I24" s="97" t="e">
        <f>(#REF!*G24)%</f>
        <v>#REF!</v>
      </c>
      <c r="J24" s="97">
        <f>H24/12</f>
        <v>131.58333333333334</v>
      </c>
      <c r="K24" s="83"/>
      <c r="L24" s="99"/>
    </row>
    <row r="25" spans="2:12">
      <c r="B25" s="113"/>
      <c r="C25" s="114"/>
      <c r="I25" s="2"/>
    </row>
    <row r="26" spans="2:12" ht="10.5">
      <c r="C26" s="99"/>
      <c r="I26" s="2"/>
    </row>
    <row r="27" spans="2:12">
      <c r="I27" s="2"/>
    </row>
    <row r="28" spans="2:12">
      <c r="I28" s="2"/>
    </row>
    <row r="29" spans="2:12">
      <c r="I29" s="2"/>
    </row>
    <row r="30" spans="2:12">
      <c r="I30" s="2"/>
    </row>
    <row r="31" spans="2:12">
      <c r="I31" s="2"/>
    </row>
  </sheetData>
  <mergeCells count="5">
    <mergeCell ref="B1:E1"/>
    <mergeCell ref="B3:E3"/>
    <mergeCell ref="B9:E9"/>
    <mergeCell ref="B22:D22"/>
    <mergeCell ref="B24:D24"/>
  </mergeCells>
  <pageMargins left="0.70866141732283472" right="0.70866141732283472" top="0"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D824B-591C-4FC8-83FE-6D14CB5601F2}">
  <dimension ref="A1:I11"/>
  <sheetViews>
    <sheetView workbookViewId="0">
      <selection sqref="A1:I1"/>
    </sheetView>
  </sheetViews>
  <sheetFormatPr defaultColWidth="10" defaultRowHeight="10"/>
  <cols>
    <col min="1" max="1" width="4.1796875" style="117" customWidth="1"/>
    <col min="2" max="2" width="17.453125" style="117" customWidth="1"/>
    <col min="3" max="3" width="48.81640625" style="118" customWidth="1"/>
    <col min="4" max="4" width="10.7265625" style="119" customWidth="1"/>
    <col min="5" max="6" width="16.54296875" style="120" customWidth="1"/>
    <col min="7" max="8" width="18.1796875" style="119" customWidth="1"/>
    <col min="9" max="9" width="27.26953125" style="119" customWidth="1"/>
    <col min="10" max="16384" width="10" style="117"/>
  </cols>
  <sheetData>
    <row r="1" spans="1:9" ht="23.5" customHeight="1">
      <c r="A1" s="183" t="s">
        <v>409</v>
      </c>
      <c r="B1" s="195"/>
      <c r="C1" s="195"/>
      <c r="D1" s="195"/>
      <c r="E1" s="195"/>
      <c r="F1" s="195"/>
      <c r="G1" s="195"/>
      <c r="H1" s="195"/>
      <c r="I1" s="195"/>
    </row>
    <row r="2" spans="1:9" ht="31.5">
      <c r="A2" s="138" t="s">
        <v>293</v>
      </c>
      <c r="B2" s="138" t="s">
        <v>358</v>
      </c>
      <c r="C2" s="139" t="s">
        <v>359</v>
      </c>
      <c r="D2" s="139" t="s">
        <v>360</v>
      </c>
      <c r="E2" s="140" t="s">
        <v>361</v>
      </c>
      <c r="F2" s="140" t="s">
        <v>394</v>
      </c>
      <c r="G2" s="139" t="s">
        <v>362</v>
      </c>
      <c r="H2" s="139" t="s">
        <v>363</v>
      </c>
      <c r="I2" s="138" t="s">
        <v>396</v>
      </c>
    </row>
    <row r="3" spans="1:9" ht="20">
      <c r="A3" s="141" t="s">
        <v>364</v>
      </c>
      <c r="B3" s="152" t="s">
        <v>365</v>
      </c>
      <c r="C3" s="151" t="s">
        <v>366</v>
      </c>
      <c r="D3" s="148">
        <v>2014</v>
      </c>
      <c r="E3" s="150">
        <v>326040</v>
      </c>
      <c r="F3" s="147" t="s">
        <v>395</v>
      </c>
      <c r="G3" s="149" t="s">
        <v>367</v>
      </c>
      <c r="H3" s="149" t="s">
        <v>389</v>
      </c>
      <c r="I3" s="148" t="s">
        <v>403</v>
      </c>
    </row>
    <row r="4" spans="1:9" ht="20">
      <c r="A4" s="141" t="s">
        <v>368</v>
      </c>
      <c r="B4" s="152" t="s">
        <v>369</v>
      </c>
      <c r="C4" s="151" t="s">
        <v>370</v>
      </c>
      <c r="D4" s="148">
        <v>2009</v>
      </c>
      <c r="E4" s="150">
        <v>30030</v>
      </c>
      <c r="F4" s="147" t="s">
        <v>395</v>
      </c>
      <c r="G4" s="149" t="s">
        <v>371</v>
      </c>
      <c r="H4" s="149" t="s">
        <v>390</v>
      </c>
      <c r="I4" s="148" t="s">
        <v>402</v>
      </c>
    </row>
    <row r="5" spans="1:9" ht="20">
      <c r="A5" s="141" t="s">
        <v>372</v>
      </c>
      <c r="B5" s="152" t="s">
        <v>373</v>
      </c>
      <c r="C5" s="151" t="s">
        <v>374</v>
      </c>
      <c r="D5" s="148">
        <v>2016</v>
      </c>
      <c r="E5" s="150">
        <v>106333</v>
      </c>
      <c r="F5" s="147" t="s">
        <v>395</v>
      </c>
      <c r="G5" s="149" t="s">
        <v>371</v>
      </c>
      <c r="H5" s="149" t="s">
        <v>390</v>
      </c>
      <c r="I5" s="148" t="s">
        <v>403</v>
      </c>
    </row>
    <row r="6" spans="1:9" ht="20">
      <c r="A6" s="141" t="s">
        <v>375</v>
      </c>
      <c r="B6" s="152" t="s">
        <v>376</v>
      </c>
      <c r="C6" s="151" t="s">
        <v>377</v>
      </c>
      <c r="D6" s="148">
        <v>2000</v>
      </c>
      <c r="E6" s="150">
        <v>76700</v>
      </c>
      <c r="F6" s="147" t="s">
        <v>395</v>
      </c>
      <c r="G6" s="149" t="s">
        <v>371</v>
      </c>
      <c r="H6" s="149" t="s">
        <v>390</v>
      </c>
      <c r="I6" s="148" t="s">
        <v>398</v>
      </c>
    </row>
    <row r="7" spans="1:9" ht="20">
      <c r="A7" s="141" t="s">
        <v>378</v>
      </c>
      <c r="B7" s="152" t="s">
        <v>379</v>
      </c>
      <c r="C7" s="151" t="s">
        <v>380</v>
      </c>
      <c r="D7" s="148">
        <v>2010</v>
      </c>
      <c r="E7" s="150">
        <v>48105</v>
      </c>
      <c r="F7" s="147" t="s">
        <v>395</v>
      </c>
      <c r="G7" s="149" t="s">
        <v>371</v>
      </c>
      <c r="H7" s="149" t="s">
        <v>390</v>
      </c>
      <c r="I7" s="148" t="s">
        <v>400</v>
      </c>
    </row>
    <row r="8" spans="1:9" ht="20">
      <c r="A8" s="141" t="s">
        <v>381</v>
      </c>
      <c r="B8" s="152" t="s">
        <v>382</v>
      </c>
      <c r="C8" s="151" t="s">
        <v>383</v>
      </c>
      <c r="D8" s="148">
        <v>2022</v>
      </c>
      <c r="E8" s="150">
        <v>399280</v>
      </c>
      <c r="F8" s="147" t="s">
        <v>395</v>
      </c>
      <c r="G8" s="149" t="s">
        <v>384</v>
      </c>
      <c r="H8" s="149" t="s">
        <v>390</v>
      </c>
      <c r="I8" s="148" t="s">
        <v>401</v>
      </c>
    </row>
    <row r="9" spans="1:9" ht="20">
      <c r="A9" s="141" t="s">
        <v>385</v>
      </c>
      <c r="B9" s="152" t="s">
        <v>379</v>
      </c>
      <c r="C9" s="151" t="s">
        <v>386</v>
      </c>
      <c r="D9" s="148">
        <v>2022</v>
      </c>
      <c r="E9" s="150">
        <v>100800</v>
      </c>
      <c r="F9" s="147" t="s">
        <v>395</v>
      </c>
      <c r="G9" s="149" t="s">
        <v>371</v>
      </c>
      <c r="H9" s="149" t="s">
        <v>390</v>
      </c>
      <c r="I9" s="148" t="s">
        <v>399</v>
      </c>
    </row>
    <row r="10" spans="1:9" ht="20">
      <c r="A10" s="141" t="s">
        <v>387</v>
      </c>
      <c r="B10" s="152" t="s">
        <v>388</v>
      </c>
      <c r="C10" s="151" t="s">
        <v>406</v>
      </c>
      <c r="D10" s="148">
        <v>2023</v>
      </c>
      <c r="E10" s="150">
        <v>41373.980000000003</v>
      </c>
      <c r="F10" s="147" t="s">
        <v>395</v>
      </c>
      <c r="G10" s="149" t="s">
        <v>371</v>
      </c>
      <c r="H10" s="149" t="s">
        <v>390</v>
      </c>
      <c r="I10" s="148" t="s">
        <v>397</v>
      </c>
    </row>
    <row r="11" spans="1:9" ht="17.5" customHeight="1">
      <c r="A11" s="141"/>
      <c r="B11" s="142"/>
      <c r="C11" s="143"/>
      <c r="D11" s="144" t="s">
        <v>356</v>
      </c>
      <c r="E11" s="145">
        <f>SUM(E3:E10)</f>
        <v>1128661.98</v>
      </c>
      <c r="F11" s="146"/>
      <c r="G11" s="141"/>
      <c r="H11" s="141"/>
      <c r="I11" s="141"/>
    </row>
  </sheetData>
  <mergeCells count="1">
    <mergeCell ref="A1:I1"/>
  </mergeCells>
  <pageMargins left="0" right="0"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0C434-7B7B-4321-86F5-2ED9752D835A}">
  <dimension ref="B1:G34"/>
  <sheetViews>
    <sheetView tabSelected="1" topLeftCell="D4" workbookViewId="0">
      <selection activeCell="B2" sqref="B2:G2"/>
    </sheetView>
  </sheetViews>
  <sheetFormatPr defaultRowHeight="9"/>
  <cols>
    <col min="1" max="1" width="3.26953125" style="125" customWidth="1"/>
    <col min="2" max="2" width="19.81640625" style="125" customWidth="1"/>
    <col min="3" max="3" width="29.453125" style="125" customWidth="1"/>
    <col min="4" max="4" width="20.36328125" style="132" customWidth="1"/>
    <col min="5" max="5" width="71.54296875" style="126" customWidth="1"/>
    <col min="6" max="6" width="37.1796875" style="127" customWidth="1"/>
    <col min="7" max="7" width="61.08984375" style="127" customWidth="1"/>
    <col min="8" max="8" width="39.54296875" style="125" customWidth="1"/>
    <col min="9" max="255" width="8.7265625" style="125"/>
    <col min="256" max="256" width="4.54296875" style="125" customWidth="1"/>
    <col min="257" max="257" width="16.453125" style="125" customWidth="1"/>
    <col min="258" max="258" width="41.453125" style="125" customWidth="1"/>
    <col min="259" max="259" width="12.81640625" style="125" customWidth="1"/>
    <col min="260" max="262" width="0" style="125" hidden="1" customWidth="1"/>
    <col min="263" max="263" width="14.54296875" style="125" customWidth="1"/>
    <col min="264" max="264" width="0" style="125" hidden="1" customWidth="1"/>
    <col min="265" max="511" width="8.7265625" style="125"/>
    <col min="512" max="512" width="4.54296875" style="125" customWidth="1"/>
    <col min="513" max="513" width="16.453125" style="125" customWidth="1"/>
    <col min="514" max="514" width="41.453125" style="125" customWidth="1"/>
    <col min="515" max="515" width="12.81640625" style="125" customWidth="1"/>
    <col min="516" max="518" width="0" style="125" hidden="1" customWidth="1"/>
    <col min="519" max="519" width="14.54296875" style="125" customWidth="1"/>
    <col min="520" max="520" width="0" style="125" hidden="1" customWidth="1"/>
    <col min="521" max="767" width="8.7265625" style="125"/>
    <col min="768" max="768" width="4.54296875" style="125" customWidth="1"/>
    <col min="769" max="769" width="16.453125" style="125" customWidth="1"/>
    <col min="770" max="770" width="41.453125" style="125" customWidth="1"/>
    <col min="771" max="771" width="12.81640625" style="125" customWidth="1"/>
    <col min="772" max="774" width="0" style="125" hidden="1" customWidth="1"/>
    <col min="775" max="775" width="14.54296875" style="125" customWidth="1"/>
    <col min="776" max="776" width="0" style="125" hidden="1" customWidth="1"/>
    <col min="777" max="1023" width="8.7265625" style="125"/>
    <col min="1024" max="1024" width="4.54296875" style="125" customWidth="1"/>
    <col min="1025" max="1025" width="16.453125" style="125" customWidth="1"/>
    <col min="1026" max="1026" width="41.453125" style="125" customWidth="1"/>
    <col min="1027" max="1027" width="12.81640625" style="125" customWidth="1"/>
    <col min="1028" max="1030" width="0" style="125" hidden="1" customWidth="1"/>
    <col min="1031" max="1031" width="14.54296875" style="125" customWidth="1"/>
    <col min="1032" max="1032" width="0" style="125" hidden="1" customWidth="1"/>
    <col min="1033" max="1279" width="8.7265625" style="125"/>
    <col min="1280" max="1280" width="4.54296875" style="125" customWidth="1"/>
    <col min="1281" max="1281" width="16.453125" style="125" customWidth="1"/>
    <col min="1282" max="1282" width="41.453125" style="125" customWidth="1"/>
    <col min="1283" max="1283" width="12.81640625" style="125" customWidth="1"/>
    <col min="1284" max="1286" width="0" style="125" hidden="1" customWidth="1"/>
    <col min="1287" max="1287" width="14.54296875" style="125" customWidth="1"/>
    <col min="1288" max="1288" width="0" style="125" hidden="1" customWidth="1"/>
    <col min="1289" max="1535" width="8.7265625" style="125"/>
    <col min="1536" max="1536" width="4.54296875" style="125" customWidth="1"/>
    <col min="1537" max="1537" width="16.453125" style="125" customWidth="1"/>
    <col min="1538" max="1538" width="41.453125" style="125" customWidth="1"/>
    <col min="1539" max="1539" width="12.81640625" style="125" customWidth="1"/>
    <col min="1540" max="1542" width="0" style="125" hidden="1" customWidth="1"/>
    <col min="1543" max="1543" width="14.54296875" style="125" customWidth="1"/>
    <col min="1544" max="1544" width="0" style="125" hidden="1" customWidth="1"/>
    <col min="1545" max="1791" width="8.7265625" style="125"/>
    <col min="1792" max="1792" width="4.54296875" style="125" customWidth="1"/>
    <col min="1793" max="1793" width="16.453125" style="125" customWidth="1"/>
    <col min="1794" max="1794" width="41.453125" style="125" customWidth="1"/>
    <col min="1795" max="1795" width="12.81640625" style="125" customWidth="1"/>
    <col min="1796" max="1798" width="0" style="125" hidden="1" customWidth="1"/>
    <col min="1799" max="1799" width="14.54296875" style="125" customWidth="1"/>
    <col min="1800" max="1800" width="0" style="125" hidden="1" customWidth="1"/>
    <col min="1801" max="2047" width="8.7265625" style="125"/>
    <col min="2048" max="2048" width="4.54296875" style="125" customWidth="1"/>
    <col min="2049" max="2049" width="16.453125" style="125" customWidth="1"/>
    <col min="2050" max="2050" width="41.453125" style="125" customWidth="1"/>
    <col min="2051" max="2051" width="12.81640625" style="125" customWidth="1"/>
    <col min="2052" max="2054" width="0" style="125" hidden="1" customWidth="1"/>
    <col min="2055" max="2055" width="14.54296875" style="125" customWidth="1"/>
    <col min="2056" max="2056" width="0" style="125" hidden="1" customWidth="1"/>
    <col min="2057" max="2303" width="8.7265625" style="125"/>
    <col min="2304" max="2304" width="4.54296875" style="125" customWidth="1"/>
    <col min="2305" max="2305" width="16.453125" style="125" customWidth="1"/>
    <col min="2306" max="2306" width="41.453125" style="125" customWidth="1"/>
    <col min="2307" max="2307" width="12.81640625" style="125" customWidth="1"/>
    <col min="2308" max="2310" width="0" style="125" hidden="1" customWidth="1"/>
    <col min="2311" max="2311" width="14.54296875" style="125" customWidth="1"/>
    <col min="2312" max="2312" width="0" style="125" hidden="1" customWidth="1"/>
    <col min="2313" max="2559" width="8.7265625" style="125"/>
    <col min="2560" max="2560" width="4.54296875" style="125" customWidth="1"/>
    <col min="2561" max="2561" width="16.453125" style="125" customWidth="1"/>
    <col min="2562" max="2562" width="41.453125" style="125" customWidth="1"/>
    <col min="2563" max="2563" width="12.81640625" style="125" customWidth="1"/>
    <col min="2564" max="2566" width="0" style="125" hidden="1" customWidth="1"/>
    <col min="2567" max="2567" width="14.54296875" style="125" customWidth="1"/>
    <col min="2568" max="2568" width="0" style="125" hidden="1" customWidth="1"/>
    <col min="2569" max="2815" width="8.7265625" style="125"/>
    <col min="2816" max="2816" width="4.54296875" style="125" customWidth="1"/>
    <col min="2817" max="2817" width="16.453125" style="125" customWidth="1"/>
    <col min="2818" max="2818" width="41.453125" style="125" customWidth="1"/>
    <col min="2819" max="2819" width="12.81640625" style="125" customWidth="1"/>
    <col min="2820" max="2822" width="0" style="125" hidden="1" customWidth="1"/>
    <col min="2823" max="2823" width="14.54296875" style="125" customWidth="1"/>
    <col min="2824" max="2824" width="0" style="125" hidden="1" customWidth="1"/>
    <col min="2825" max="3071" width="8.7265625" style="125"/>
    <col min="3072" max="3072" width="4.54296875" style="125" customWidth="1"/>
    <col min="3073" max="3073" width="16.453125" style="125" customWidth="1"/>
    <col min="3074" max="3074" width="41.453125" style="125" customWidth="1"/>
    <col min="3075" max="3075" width="12.81640625" style="125" customWidth="1"/>
    <col min="3076" max="3078" width="0" style="125" hidden="1" customWidth="1"/>
    <col min="3079" max="3079" width="14.54296875" style="125" customWidth="1"/>
    <col min="3080" max="3080" width="0" style="125" hidden="1" customWidth="1"/>
    <col min="3081" max="3327" width="8.7265625" style="125"/>
    <col min="3328" max="3328" width="4.54296875" style="125" customWidth="1"/>
    <col min="3329" max="3329" width="16.453125" style="125" customWidth="1"/>
    <col min="3330" max="3330" width="41.453125" style="125" customWidth="1"/>
    <col min="3331" max="3331" width="12.81640625" style="125" customWidth="1"/>
    <col min="3332" max="3334" width="0" style="125" hidden="1" customWidth="1"/>
    <col min="3335" max="3335" width="14.54296875" style="125" customWidth="1"/>
    <col min="3336" max="3336" width="0" style="125" hidden="1" customWidth="1"/>
    <col min="3337" max="3583" width="8.7265625" style="125"/>
    <col min="3584" max="3584" width="4.54296875" style="125" customWidth="1"/>
    <col min="3585" max="3585" width="16.453125" style="125" customWidth="1"/>
    <col min="3586" max="3586" width="41.453125" style="125" customWidth="1"/>
    <col min="3587" max="3587" width="12.81640625" style="125" customWidth="1"/>
    <col min="3588" max="3590" width="0" style="125" hidden="1" customWidth="1"/>
    <col min="3591" max="3591" width="14.54296875" style="125" customWidth="1"/>
    <col min="3592" max="3592" width="0" style="125" hidden="1" customWidth="1"/>
    <col min="3593" max="3839" width="8.7265625" style="125"/>
    <col min="3840" max="3840" width="4.54296875" style="125" customWidth="1"/>
    <col min="3841" max="3841" width="16.453125" style="125" customWidth="1"/>
    <col min="3842" max="3842" width="41.453125" style="125" customWidth="1"/>
    <col min="3843" max="3843" width="12.81640625" style="125" customWidth="1"/>
    <col min="3844" max="3846" width="0" style="125" hidden="1" customWidth="1"/>
    <col min="3847" max="3847" width="14.54296875" style="125" customWidth="1"/>
    <col min="3848" max="3848" width="0" style="125" hidden="1" customWidth="1"/>
    <col min="3849" max="4095" width="8.7265625" style="125"/>
    <col min="4096" max="4096" width="4.54296875" style="125" customWidth="1"/>
    <col min="4097" max="4097" width="16.453125" style="125" customWidth="1"/>
    <col min="4098" max="4098" width="41.453125" style="125" customWidth="1"/>
    <col min="4099" max="4099" width="12.81640625" style="125" customWidth="1"/>
    <col min="4100" max="4102" width="0" style="125" hidden="1" customWidth="1"/>
    <col min="4103" max="4103" width="14.54296875" style="125" customWidth="1"/>
    <col min="4104" max="4104" width="0" style="125" hidden="1" customWidth="1"/>
    <col min="4105" max="4351" width="8.7265625" style="125"/>
    <col min="4352" max="4352" width="4.54296875" style="125" customWidth="1"/>
    <col min="4353" max="4353" width="16.453125" style="125" customWidth="1"/>
    <col min="4354" max="4354" width="41.453125" style="125" customWidth="1"/>
    <col min="4355" max="4355" width="12.81640625" style="125" customWidth="1"/>
    <col min="4356" max="4358" width="0" style="125" hidden="1" customWidth="1"/>
    <col min="4359" max="4359" width="14.54296875" style="125" customWidth="1"/>
    <col min="4360" max="4360" width="0" style="125" hidden="1" customWidth="1"/>
    <col min="4361" max="4607" width="8.7265625" style="125"/>
    <col min="4608" max="4608" width="4.54296875" style="125" customWidth="1"/>
    <col min="4609" max="4609" width="16.453125" style="125" customWidth="1"/>
    <col min="4610" max="4610" width="41.453125" style="125" customWidth="1"/>
    <col min="4611" max="4611" width="12.81640625" style="125" customWidth="1"/>
    <col min="4612" max="4614" width="0" style="125" hidden="1" customWidth="1"/>
    <col min="4615" max="4615" width="14.54296875" style="125" customWidth="1"/>
    <col min="4616" max="4616" width="0" style="125" hidden="1" customWidth="1"/>
    <col min="4617" max="4863" width="8.7265625" style="125"/>
    <col min="4864" max="4864" width="4.54296875" style="125" customWidth="1"/>
    <col min="4865" max="4865" width="16.453125" style="125" customWidth="1"/>
    <col min="4866" max="4866" width="41.453125" style="125" customWidth="1"/>
    <col min="4867" max="4867" width="12.81640625" style="125" customWidth="1"/>
    <col min="4868" max="4870" width="0" style="125" hidden="1" customWidth="1"/>
    <col min="4871" max="4871" width="14.54296875" style="125" customWidth="1"/>
    <col min="4872" max="4872" width="0" style="125" hidden="1" customWidth="1"/>
    <col min="4873" max="5119" width="8.7265625" style="125"/>
    <col min="5120" max="5120" width="4.54296875" style="125" customWidth="1"/>
    <col min="5121" max="5121" width="16.453125" style="125" customWidth="1"/>
    <col min="5122" max="5122" width="41.453125" style="125" customWidth="1"/>
    <col min="5123" max="5123" width="12.81640625" style="125" customWidth="1"/>
    <col min="5124" max="5126" width="0" style="125" hidden="1" customWidth="1"/>
    <col min="5127" max="5127" width="14.54296875" style="125" customWidth="1"/>
    <col min="5128" max="5128" width="0" style="125" hidden="1" customWidth="1"/>
    <col min="5129" max="5375" width="8.7265625" style="125"/>
    <col min="5376" max="5376" width="4.54296875" style="125" customWidth="1"/>
    <col min="5377" max="5377" width="16.453125" style="125" customWidth="1"/>
    <col min="5378" max="5378" width="41.453125" style="125" customWidth="1"/>
    <col min="5379" max="5379" width="12.81640625" style="125" customWidth="1"/>
    <col min="5380" max="5382" width="0" style="125" hidden="1" customWidth="1"/>
    <col min="5383" max="5383" width="14.54296875" style="125" customWidth="1"/>
    <col min="5384" max="5384" width="0" style="125" hidden="1" customWidth="1"/>
    <col min="5385" max="5631" width="8.7265625" style="125"/>
    <col min="5632" max="5632" width="4.54296875" style="125" customWidth="1"/>
    <col min="5633" max="5633" width="16.453125" style="125" customWidth="1"/>
    <col min="5634" max="5634" width="41.453125" style="125" customWidth="1"/>
    <col min="5635" max="5635" width="12.81640625" style="125" customWidth="1"/>
    <col min="5636" max="5638" width="0" style="125" hidden="1" customWidth="1"/>
    <col min="5639" max="5639" width="14.54296875" style="125" customWidth="1"/>
    <col min="5640" max="5640" width="0" style="125" hidden="1" customWidth="1"/>
    <col min="5641" max="5887" width="8.7265625" style="125"/>
    <col min="5888" max="5888" width="4.54296875" style="125" customWidth="1"/>
    <col min="5889" max="5889" width="16.453125" style="125" customWidth="1"/>
    <col min="5890" max="5890" width="41.453125" style="125" customWidth="1"/>
    <col min="5891" max="5891" width="12.81640625" style="125" customWidth="1"/>
    <col min="5892" max="5894" width="0" style="125" hidden="1" customWidth="1"/>
    <col min="5895" max="5895" width="14.54296875" style="125" customWidth="1"/>
    <col min="5896" max="5896" width="0" style="125" hidden="1" customWidth="1"/>
    <col min="5897" max="6143" width="8.7265625" style="125"/>
    <col min="6144" max="6144" width="4.54296875" style="125" customWidth="1"/>
    <col min="6145" max="6145" width="16.453125" style="125" customWidth="1"/>
    <col min="6146" max="6146" width="41.453125" style="125" customWidth="1"/>
    <col min="6147" max="6147" width="12.81640625" style="125" customWidth="1"/>
    <col min="6148" max="6150" width="0" style="125" hidden="1" customWidth="1"/>
    <col min="6151" max="6151" width="14.54296875" style="125" customWidth="1"/>
    <col min="6152" max="6152" width="0" style="125" hidden="1" customWidth="1"/>
    <col min="6153" max="6399" width="8.7265625" style="125"/>
    <col min="6400" max="6400" width="4.54296875" style="125" customWidth="1"/>
    <col min="6401" max="6401" width="16.453125" style="125" customWidth="1"/>
    <col min="6402" max="6402" width="41.453125" style="125" customWidth="1"/>
    <col min="6403" max="6403" width="12.81640625" style="125" customWidth="1"/>
    <col min="6404" max="6406" width="0" style="125" hidden="1" customWidth="1"/>
    <col min="6407" max="6407" width="14.54296875" style="125" customWidth="1"/>
    <col min="6408" max="6408" width="0" style="125" hidden="1" customWidth="1"/>
    <col min="6409" max="6655" width="8.7265625" style="125"/>
    <col min="6656" max="6656" width="4.54296875" style="125" customWidth="1"/>
    <col min="6657" max="6657" width="16.453125" style="125" customWidth="1"/>
    <col min="6658" max="6658" width="41.453125" style="125" customWidth="1"/>
    <col min="6659" max="6659" width="12.81640625" style="125" customWidth="1"/>
    <col min="6660" max="6662" width="0" style="125" hidden="1" customWidth="1"/>
    <col min="6663" max="6663" width="14.54296875" style="125" customWidth="1"/>
    <col min="6664" max="6664" width="0" style="125" hidden="1" customWidth="1"/>
    <col min="6665" max="6911" width="8.7265625" style="125"/>
    <col min="6912" max="6912" width="4.54296875" style="125" customWidth="1"/>
    <col min="6913" max="6913" width="16.453125" style="125" customWidth="1"/>
    <col min="6914" max="6914" width="41.453125" style="125" customWidth="1"/>
    <col min="6915" max="6915" width="12.81640625" style="125" customWidth="1"/>
    <col min="6916" max="6918" width="0" style="125" hidden="1" customWidth="1"/>
    <col min="6919" max="6919" width="14.54296875" style="125" customWidth="1"/>
    <col min="6920" max="6920" width="0" style="125" hidden="1" customWidth="1"/>
    <col min="6921" max="7167" width="8.7265625" style="125"/>
    <col min="7168" max="7168" width="4.54296875" style="125" customWidth="1"/>
    <col min="7169" max="7169" width="16.453125" style="125" customWidth="1"/>
    <col min="7170" max="7170" width="41.453125" style="125" customWidth="1"/>
    <col min="7171" max="7171" width="12.81640625" style="125" customWidth="1"/>
    <col min="7172" max="7174" width="0" style="125" hidden="1" customWidth="1"/>
    <col min="7175" max="7175" width="14.54296875" style="125" customWidth="1"/>
    <col min="7176" max="7176" width="0" style="125" hidden="1" customWidth="1"/>
    <col min="7177" max="7423" width="8.7265625" style="125"/>
    <col min="7424" max="7424" width="4.54296875" style="125" customWidth="1"/>
    <col min="7425" max="7425" width="16.453125" style="125" customWidth="1"/>
    <col min="7426" max="7426" width="41.453125" style="125" customWidth="1"/>
    <col min="7427" max="7427" width="12.81640625" style="125" customWidth="1"/>
    <col min="7428" max="7430" width="0" style="125" hidden="1" customWidth="1"/>
    <col min="7431" max="7431" width="14.54296875" style="125" customWidth="1"/>
    <col min="7432" max="7432" width="0" style="125" hidden="1" customWidth="1"/>
    <col min="7433" max="7679" width="8.7265625" style="125"/>
    <col min="7680" max="7680" width="4.54296875" style="125" customWidth="1"/>
    <col min="7681" max="7681" width="16.453125" style="125" customWidth="1"/>
    <col min="7682" max="7682" width="41.453125" style="125" customWidth="1"/>
    <col min="7683" max="7683" width="12.81640625" style="125" customWidth="1"/>
    <col min="7684" max="7686" width="0" style="125" hidden="1" customWidth="1"/>
    <col min="7687" max="7687" width="14.54296875" style="125" customWidth="1"/>
    <col min="7688" max="7688" width="0" style="125" hidden="1" customWidth="1"/>
    <col min="7689" max="7935" width="8.7265625" style="125"/>
    <col min="7936" max="7936" width="4.54296875" style="125" customWidth="1"/>
    <col min="7937" max="7937" width="16.453125" style="125" customWidth="1"/>
    <col min="7938" max="7938" width="41.453125" style="125" customWidth="1"/>
    <col min="7939" max="7939" width="12.81640625" style="125" customWidth="1"/>
    <col min="7940" max="7942" width="0" style="125" hidden="1" customWidth="1"/>
    <col min="7943" max="7943" width="14.54296875" style="125" customWidth="1"/>
    <col min="7944" max="7944" width="0" style="125" hidden="1" customWidth="1"/>
    <col min="7945" max="8191" width="8.7265625" style="125"/>
    <col min="8192" max="8192" width="4.54296875" style="125" customWidth="1"/>
    <col min="8193" max="8193" width="16.453125" style="125" customWidth="1"/>
    <col min="8194" max="8194" width="41.453125" style="125" customWidth="1"/>
    <col min="8195" max="8195" width="12.81640625" style="125" customWidth="1"/>
    <col min="8196" max="8198" width="0" style="125" hidden="1" customWidth="1"/>
    <col min="8199" max="8199" width="14.54296875" style="125" customWidth="1"/>
    <col min="8200" max="8200" width="0" style="125" hidden="1" customWidth="1"/>
    <col min="8201" max="8447" width="8.7265625" style="125"/>
    <col min="8448" max="8448" width="4.54296875" style="125" customWidth="1"/>
    <col min="8449" max="8449" width="16.453125" style="125" customWidth="1"/>
    <col min="8450" max="8450" width="41.453125" style="125" customWidth="1"/>
    <col min="8451" max="8451" width="12.81640625" style="125" customWidth="1"/>
    <col min="8452" max="8454" width="0" style="125" hidden="1" customWidth="1"/>
    <col min="8455" max="8455" width="14.54296875" style="125" customWidth="1"/>
    <col min="8456" max="8456" width="0" style="125" hidden="1" customWidth="1"/>
    <col min="8457" max="8703" width="8.7265625" style="125"/>
    <col min="8704" max="8704" width="4.54296875" style="125" customWidth="1"/>
    <col min="8705" max="8705" width="16.453125" style="125" customWidth="1"/>
    <col min="8706" max="8706" width="41.453125" style="125" customWidth="1"/>
    <col min="8707" max="8707" width="12.81640625" style="125" customWidth="1"/>
    <col min="8708" max="8710" width="0" style="125" hidden="1" customWidth="1"/>
    <col min="8711" max="8711" width="14.54296875" style="125" customWidth="1"/>
    <col min="8712" max="8712" width="0" style="125" hidden="1" customWidth="1"/>
    <col min="8713" max="8959" width="8.7265625" style="125"/>
    <col min="8960" max="8960" width="4.54296875" style="125" customWidth="1"/>
    <col min="8961" max="8961" width="16.453125" style="125" customWidth="1"/>
    <col min="8962" max="8962" width="41.453125" style="125" customWidth="1"/>
    <col min="8963" max="8963" width="12.81640625" style="125" customWidth="1"/>
    <col min="8964" max="8966" width="0" style="125" hidden="1" customWidth="1"/>
    <col min="8967" max="8967" width="14.54296875" style="125" customWidth="1"/>
    <col min="8968" max="8968" width="0" style="125" hidden="1" customWidth="1"/>
    <col min="8969" max="9215" width="8.7265625" style="125"/>
    <col min="9216" max="9216" width="4.54296875" style="125" customWidth="1"/>
    <col min="9217" max="9217" width="16.453125" style="125" customWidth="1"/>
    <col min="9218" max="9218" width="41.453125" style="125" customWidth="1"/>
    <col min="9219" max="9219" width="12.81640625" style="125" customWidth="1"/>
    <col min="9220" max="9222" width="0" style="125" hidden="1" customWidth="1"/>
    <col min="9223" max="9223" width="14.54296875" style="125" customWidth="1"/>
    <col min="9224" max="9224" width="0" style="125" hidden="1" customWidth="1"/>
    <col min="9225" max="9471" width="8.7265625" style="125"/>
    <col min="9472" max="9472" width="4.54296875" style="125" customWidth="1"/>
    <col min="9473" max="9473" width="16.453125" style="125" customWidth="1"/>
    <col min="9474" max="9474" width="41.453125" style="125" customWidth="1"/>
    <col min="9475" max="9475" width="12.81640625" style="125" customWidth="1"/>
    <col min="9476" max="9478" width="0" style="125" hidden="1" customWidth="1"/>
    <col min="9479" max="9479" width="14.54296875" style="125" customWidth="1"/>
    <col min="9480" max="9480" width="0" style="125" hidden="1" customWidth="1"/>
    <col min="9481" max="9727" width="8.7265625" style="125"/>
    <col min="9728" max="9728" width="4.54296875" style="125" customWidth="1"/>
    <col min="9729" max="9729" width="16.453125" style="125" customWidth="1"/>
    <col min="9730" max="9730" width="41.453125" style="125" customWidth="1"/>
    <col min="9731" max="9731" width="12.81640625" style="125" customWidth="1"/>
    <col min="9732" max="9734" width="0" style="125" hidden="1" customWidth="1"/>
    <col min="9735" max="9735" width="14.54296875" style="125" customWidth="1"/>
    <col min="9736" max="9736" width="0" style="125" hidden="1" customWidth="1"/>
    <col min="9737" max="9983" width="8.7265625" style="125"/>
    <col min="9984" max="9984" width="4.54296875" style="125" customWidth="1"/>
    <col min="9985" max="9985" width="16.453125" style="125" customWidth="1"/>
    <col min="9986" max="9986" width="41.453125" style="125" customWidth="1"/>
    <col min="9987" max="9987" width="12.81640625" style="125" customWidth="1"/>
    <col min="9988" max="9990" width="0" style="125" hidden="1" customWidth="1"/>
    <col min="9991" max="9991" width="14.54296875" style="125" customWidth="1"/>
    <col min="9992" max="9992" width="0" style="125" hidden="1" customWidth="1"/>
    <col min="9993" max="10239" width="8.7265625" style="125"/>
    <col min="10240" max="10240" width="4.54296875" style="125" customWidth="1"/>
    <col min="10241" max="10241" width="16.453125" style="125" customWidth="1"/>
    <col min="10242" max="10242" width="41.453125" style="125" customWidth="1"/>
    <col min="10243" max="10243" width="12.81640625" style="125" customWidth="1"/>
    <col min="10244" max="10246" width="0" style="125" hidden="1" customWidth="1"/>
    <col min="10247" max="10247" width="14.54296875" style="125" customWidth="1"/>
    <col min="10248" max="10248" width="0" style="125" hidden="1" customWidth="1"/>
    <col min="10249" max="10495" width="8.7265625" style="125"/>
    <col min="10496" max="10496" width="4.54296875" style="125" customWidth="1"/>
    <col min="10497" max="10497" width="16.453125" style="125" customWidth="1"/>
    <col min="10498" max="10498" width="41.453125" style="125" customWidth="1"/>
    <col min="10499" max="10499" width="12.81640625" style="125" customWidth="1"/>
    <col min="10500" max="10502" width="0" style="125" hidden="1" customWidth="1"/>
    <col min="10503" max="10503" width="14.54296875" style="125" customWidth="1"/>
    <col min="10504" max="10504" width="0" style="125" hidden="1" customWidth="1"/>
    <col min="10505" max="10751" width="8.7265625" style="125"/>
    <col min="10752" max="10752" width="4.54296875" style="125" customWidth="1"/>
    <col min="10753" max="10753" width="16.453125" style="125" customWidth="1"/>
    <col min="10754" max="10754" width="41.453125" style="125" customWidth="1"/>
    <col min="10755" max="10755" width="12.81640625" style="125" customWidth="1"/>
    <col min="10756" max="10758" width="0" style="125" hidden="1" customWidth="1"/>
    <col min="10759" max="10759" width="14.54296875" style="125" customWidth="1"/>
    <col min="10760" max="10760" width="0" style="125" hidden="1" customWidth="1"/>
    <col min="10761" max="11007" width="8.7265625" style="125"/>
    <col min="11008" max="11008" width="4.54296875" style="125" customWidth="1"/>
    <col min="11009" max="11009" width="16.453125" style="125" customWidth="1"/>
    <col min="11010" max="11010" width="41.453125" style="125" customWidth="1"/>
    <col min="11011" max="11011" width="12.81640625" style="125" customWidth="1"/>
    <col min="11012" max="11014" width="0" style="125" hidden="1" customWidth="1"/>
    <col min="11015" max="11015" width="14.54296875" style="125" customWidth="1"/>
    <col min="11016" max="11016" width="0" style="125" hidden="1" customWidth="1"/>
    <col min="11017" max="11263" width="8.7265625" style="125"/>
    <col min="11264" max="11264" width="4.54296875" style="125" customWidth="1"/>
    <col min="11265" max="11265" width="16.453125" style="125" customWidth="1"/>
    <col min="11266" max="11266" width="41.453125" style="125" customWidth="1"/>
    <col min="11267" max="11267" width="12.81640625" style="125" customWidth="1"/>
    <col min="11268" max="11270" width="0" style="125" hidden="1" customWidth="1"/>
    <col min="11271" max="11271" width="14.54296875" style="125" customWidth="1"/>
    <col min="11272" max="11272" width="0" style="125" hidden="1" customWidth="1"/>
    <col min="11273" max="11519" width="8.7265625" style="125"/>
    <col min="11520" max="11520" width="4.54296875" style="125" customWidth="1"/>
    <col min="11521" max="11521" width="16.453125" style="125" customWidth="1"/>
    <col min="11522" max="11522" width="41.453125" style="125" customWidth="1"/>
    <col min="11523" max="11523" width="12.81640625" style="125" customWidth="1"/>
    <col min="11524" max="11526" width="0" style="125" hidden="1" customWidth="1"/>
    <col min="11527" max="11527" width="14.54296875" style="125" customWidth="1"/>
    <col min="11528" max="11528" width="0" style="125" hidden="1" customWidth="1"/>
    <col min="11529" max="11775" width="8.7265625" style="125"/>
    <col min="11776" max="11776" width="4.54296875" style="125" customWidth="1"/>
    <col min="11777" max="11777" width="16.453125" style="125" customWidth="1"/>
    <col min="11778" max="11778" width="41.453125" style="125" customWidth="1"/>
    <col min="11779" max="11779" width="12.81640625" style="125" customWidth="1"/>
    <col min="11780" max="11782" width="0" style="125" hidden="1" customWidth="1"/>
    <col min="11783" max="11783" width="14.54296875" style="125" customWidth="1"/>
    <col min="11784" max="11784" width="0" style="125" hidden="1" customWidth="1"/>
    <col min="11785" max="12031" width="8.7265625" style="125"/>
    <col min="12032" max="12032" width="4.54296875" style="125" customWidth="1"/>
    <col min="12033" max="12033" width="16.453125" style="125" customWidth="1"/>
    <col min="12034" max="12034" width="41.453125" style="125" customWidth="1"/>
    <col min="12035" max="12035" width="12.81640625" style="125" customWidth="1"/>
    <col min="12036" max="12038" width="0" style="125" hidden="1" customWidth="1"/>
    <col min="12039" max="12039" width="14.54296875" style="125" customWidth="1"/>
    <col min="12040" max="12040" width="0" style="125" hidden="1" customWidth="1"/>
    <col min="12041" max="12287" width="8.7265625" style="125"/>
    <col min="12288" max="12288" width="4.54296875" style="125" customWidth="1"/>
    <col min="12289" max="12289" width="16.453125" style="125" customWidth="1"/>
    <col min="12290" max="12290" width="41.453125" style="125" customWidth="1"/>
    <col min="12291" max="12291" width="12.81640625" style="125" customWidth="1"/>
    <col min="12292" max="12294" width="0" style="125" hidden="1" customWidth="1"/>
    <col min="12295" max="12295" width="14.54296875" style="125" customWidth="1"/>
    <col min="12296" max="12296" width="0" style="125" hidden="1" customWidth="1"/>
    <col min="12297" max="12543" width="8.7265625" style="125"/>
    <col min="12544" max="12544" width="4.54296875" style="125" customWidth="1"/>
    <col min="12545" max="12545" width="16.453125" style="125" customWidth="1"/>
    <col min="12546" max="12546" width="41.453125" style="125" customWidth="1"/>
    <col min="12547" max="12547" width="12.81640625" style="125" customWidth="1"/>
    <col min="12548" max="12550" width="0" style="125" hidden="1" customWidth="1"/>
    <col min="12551" max="12551" width="14.54296875" style="125" customWidth="1"/>
    <col min="12552" max="12552" width="0" style="125" hidden="1" customWidth="1"/>
    <col min="12553" max="12799" width="8.7265625" style="125"/>
    <col min="12800" max="12800" width="4.54296875" style="125" customWidth="1"/>
    <col min="12801" max="12801" width="16.453125" style="125" customWidth="1"/>
    <col min="12802" max="12802" width="41.453125" style="125" customWidth="1"/>
    <col min="12803" max="12803" width="12.81640625" style="125" customWidth="1"/>
    <col min="12804" max="12806" width="0" style="125" hidden="1" customWidth="1"/>
    <col min="12807" max="12807" width="14.54296875" style="125" customWidth="1"/>
    <col min="12808" max="12808" width="0" style="125" hidden="1" customWidth="1"/>
    <col min="12809" max="13055" width="8.7265625" style="125"/>
    <col min="13056" max="13056" width="4.54296875" style="125" customWidth="1"/>
    <col min="13057" max="13057" width="16.453125" style="125" customWidth="1"/>
    <col min="13058" max="13058" width="41.453125" style="125" customWidth="1"/>
    <col min="13059" max="13059" width="12.81640625" style="125" customWidth="1"/>
    <col min="13060" max="13062" width="0" style="125" hidden="1" customWidth="1"/>
    <col min="13063" max="13063" width="14.54296875" style="125" customWidth="1"/>
    <col min="13064" max="13064" width="0" style="125" hidden="1" customWidth="1"/>
    <col min="13065" max="13311" width="8.7265625" style="125"/>
    <col min="13312" max="13312" width="4.54296875" style="125" customWidth="1"/>
    <col min="13313" max="13313" width="16.453125" style="125" customWidth="1"/>
    <col min="13314" max="13314" width="41.453125" style="125" customWidth="1"/>
    <col min="13315" max="13315" width="12.81640625" style="125" customWidth="1"/>
    <col min="13316" max="13318" width="0" style="125" hidden="1" customWidth="1"/>
    <col min="13319" max="13319" width="14.54296875" style="125" customWidth="1"/>
    <col min="13320" max="13320" width="0" style="125" hidden="1" customWidth="1"/>
    <col min="13321" max="13567" width="8.7265625" style="125"/>
    <col min="13568" max="13568" width="4.54296875" style="125" customWidth="1"/>
    <col min="13569" max="13569" width="16.453125" style="125" customWidth="1"/>
    <col min="13570" max="13570" width="41.453125" style="125" customWidth="1"/>
    <col min="13571" max="13571" width="12.81640625" style="125" customWidth="1"/>
    <col min="13572" max="13574" width="0" style="125" hidden="1" customWidth="1"/>
    <col min="13575" max="13575" width="14.54296875" style="125" customWidth="1"/>
    <col min="13576" max="13576" width="0" style="125" hidden="1" customWidth="1"/>
    <col min="13577" max="13823" width="8.7265625" style="125"/>
    <col min="13824" max="13824" width="4.54296875" style="125" customWidth="1"/>
    <col min="13825" max="13825" width="16.453125" style="125" customWidth="1"/>
    <col min="13826" max="13826" width="41.453125" style="125" customWidth="1"/>
    <col min="13827" max="13827" width="12.81640625" style="125" customWidth="1"/>
    <col min="13828" max="13830" width="0" style="125" hidden="1" customWidth="1"/>
    <col min="13831" max="13831" width="14.54296875" style="125" customWidth="1"/>
    <col min="13832" max="13832" width="0" style="125" hidden="1" customWidth="1"/>
    <col min="13833" max="14079" width="8.7265625" style="125"/>
    <col min="14080" max="14080" width="4.54296875" style="125" customWidth="1"/>
    <col min="14081" max="14081" width="16.453125" style="125" customWidth="1"/>
    <col min="14082" max="14082" width="41.453125" style="125" customWidth="1"/>
    <col min="14083" max="14083" width="12.81640625" style="125" customWidth="1"/>
    <col min="14084" max="14086" width="0" style="125" hidden="1" customWidth="1"/>
    <col min="14087" max="14087" width="14.54296875" style="125" customWidth="1"/>
    <col min="14088" max="14088" width="0" style="125" hidden="1" customWidth="1"/>
    <col min="14089" max="14335" width="8.7265625" style="125"/>
    <col min="14336" max="14336" width="4.54296875" style="125" customWidth="1"/>
    <col min="14337" max="14337" width="16.453125" style="125" customWidth="1"/>
    <col min="14338" max="14338" width="41.453125" style="125" customWidth="1"/>
    <col min="14339" max="14339" width="12.81640625" style="125" customWidth="1"/>
    <col min="14340" max="14342" width="0" style="125" hidden="1" customWidth="1"/>
    <col min="14343" max="14343" width="14.54296875" style="125" customWidth="1"/>
    <col min="14344" max="14344" width="0" style="125" hidden="1" customWidth="1"/>
    <col min="14345" max="14591" width="8.7265625" style="125"/>
    <col min="14592" max="14592" width="4.54296875" style="125" customWidth="1"/>
    <col min="14593" max="14593" width="16.453125" style="125" customWidth="1"/>
    <col min="14594" max="14594" width="41.453125" style="125" customWidth="1"/>
    <col min="14595" max="14595" width="12.81640625" style="125" customWidth="1"/>
    <col min="14596" max="14598" width="0" style="125" hidden="1" customWidth="1"/>
    <col min="14599" max="14599" width="14.54296875" style="125" customWidth="1"/>
    <col min="14600" max="14600" width="0" style="125" hidden="1" customWidth="1"/>
    <col min="14601" max="14847" width="8.7265625" style="125"/>
    <col min="14848" max="14848" width="4.54296875" style="125" customWidth="1"/>
    <col min="14849" max="14849" width="16.453125" style="125" customWidth="1"/>
    <col min="14850" max="14850" width="41.453125" style="125" customWidth="1"/>
    <col min="14851" max="14851" width="12.81640625" style="125" customWidth="1"/>
    <col min="14852" max="14854" width="0" style="125" hidden="1" customWidth="1"/>
    <col min="14855" max="14855" width="14.54296875" style="125" customWidth="1"/>
    <col min="14856" max="14856" width="0" style="125" hidden="1" customWidth="1"/>
    <col min="14857" max="15103" width="8.7265625" style="125"/>
    <col min="15104" max="15104" width="4.54296875" style="125" customWidth="1"/>
    <col min="15105" max="15105" width="16.453125" style="125" customWidth="1"/>
    <col min="15106" max="15106" width="41.453125" style="125" customWidth="1"/>
    <col min="15107" max="15107" width="12.81640625" style="125" customWidth="1"/>
    <col min="15108" max="15110" width="0" style="125" hidden="1" customWidth="1"/>
    <col min="15111" max="15111" width="14.54296875" style="125" customWidth="1"/>
    <col min="15112" max="15112" width="0" style="125" hidden="1" customWidth="1"/>
    <col min="15113" max="15359" width="8.7265625" style="125"/>
    <col min="15360" max="15360" width="4.54296875" style="125" customWidth="1"/>
    <col min="15361" max="15361" width="16.453125" style="125" customWidth="1"/>
    <col min="15362" max="15362" width="41.453125" style="125" customWidth="1"/>
    <col min="15363" max="15363" width="12.81640625" style="125" customWidth="1"/>
    <col min="15364" max="15366" width="0" style="125" hidden="1" customWidth="1"/>
    <col min="15367" max="15367" width="14.54296875" style="125" customWidth="1"/>
    <col min="15368" max="15368" width="0" style="125" hidden="1" customWidth="1"/>
    <col min="15369" max="15615" width="8.7265625" style="125"/>
    <col min="15616" max="15616" width="4.54296875" style="125" customWidth="1"/>
    <col min="15617" max="15617" width="16.453125" style="125" customWidth="1"/>
    <col min="15618" max="15618" width="41.453125" style="125" customWidth="1"/>
    <col min="15619" max="15619" width="12.81640625" style="125" customWidth="1"/>
    <col min="15620" max="15622" width="0" style="125" hidden="1" customWidth="1"/>
    <col min="15623" max="15623" width="14.54296875" style="125" customWidth="1"/>
    <col min="15624" max="15624" width="0" style="125" hidden="1" customWidth="1"/>
    <col min="15625" max="15871" width="8.7265625" style="125"/>
    <col min="15872" max="15872" width="4.54296875" style="125" customWidth="1"/>
    <col min="15873" max="15873" width="16.453125" style="125" customWidth="1"/>
    <col min="15874" max="15874" width="41.453125" style="125" customWidth="1"/>
    <col min="15875" max="15875" width="12.81640625" style="125" customWidth="1"/>
    <col min="15876" max="15878" width="0" style="125" hidden="1" customWidth="1"/>
    <col min="15879" max="15879" width="14.54296875" style="125" customWidth="1"/>
    <col min="15880" max="15880" width="0" style="125" hidden="1" customWidth="1"/>
    <col min="15881" max="16127" width="8.7265625" style="125"/>
    <col min="16128" max="16128" width="4.54296875" style="125" customWidth="1"/>
    <col min="16129" max="16129" width="16.453125" style="125" customWidth="1"/>
    <col min="16130" max="16130" width="41.453125" style="125" customWidth="1"/>
    <col min="16131" max="16131" width="12.81640625" style="125" customWidth="1"/>
    <col min="16132" max="16134" width="0" style="125" hidden="1" customWidth="1"/>
    <col min="16135" max="16135" width="14.54296875" style="125" customWidth="1"/>
    <col min="16136" max="16136" width="0" style="125" hidden="1" customWidth="1"/>
    <col min="16137" max="16380" width="8.7265625" style="125"/>
    <col min="16381" max="16384" width="9.1796875" style="125" customWidth="1"/>
  </cols>
  <sheetData>
    <row r="1" spans="2:7" s="128" customFormat="1" ht="100" customHeight="1">
      <c r="B1" s="121" t="s">
        <v>0</v>
      </c>
      <c r="C1" s="121" t="s">
        <v>1</v>
      </c>
      <c r="D1" s="122" t="s">
        <v>238</v>
      </c>
      <c r="E1" s="123" t="s">
        <v>239</v>
      </c>
      <c r="F1" s="123" t="s">
        <v>240</v>
      </c>
      <c r="G1" s="123" t="s">
        <v>241</v>
      </c>
    </row>
    <row r="2" spans="2:7" s="128" customFormat="1" ht="34" customHeight="1">
      <c r="B2" s="204" t="s">
        <v>7</v>
      </c>
      <c r="C2" s="205"/>
      <c r="D2" s="205"/>
      <c r="E2" s="205"/>
      <c r="F2" s="205"/>
      <c r="G2" s="206"/>
    </row>
    <row r="3" spans="2:7" ht="25" customHeight="1">
      <c r="B3" s="196" t="s">
        <v>8</v>
      </c>
      <c r="C3" s="207"/>
      <c r="D3" s="207"/>
      <c r="E3" s="207"/>
      <c r="F3" s="207"/>
      <c r="G3" s="208"/>
    </row>
    <row r="4" spans="2:7" ht="25" customHeight="1">
      <c r="B4" s="133" t="s">
        <v>9</v>
      </c>
      <c r="C4" s="133" t="s">
        <v>10</v>
      </c>
      <c r="D4" s="124">
        <v>1987</v>
      </c>
      <c r="E4" s="134" t="s">
        <v>242</v>
      </c>
      <c r="F4" s="134" t="s">
        <v>392</v>
      </c>
      <c r="G4" s="201" t="s">
        <v>243</v>
      </c>
    </row>
    <row r="5" spans="2:7" ht="25" customHeight="1">
      <c r="B5" s="133" t="s">
        <v>12</v>
      </c>
      <c r="C5" s="133" t="s">
        <v>13</v>
      </c>
      <c r="D5" s="124" t="s">
        <v>244</v>
      </c>
      <c r="E5" s="134" t="s">
        <v>245</v>
      </c>
      <c r="F5" s="134" t="s">
        <v>392</v>
      </c>
      <c r="G5" s="202"/>
    </row>
    <row r="6" spans="2:7" ht="25" customHeight="1">
      <c r="B6" s="133" t="s">
        <v>15</v>
      </c>
      <c r="C6" s="133" t="s">
        <v>246</v>
      </c>
      <c r="D6" s="124" t="s">
        <v>247</v>
      </c>
      <c r="E6" s="134" t="s">
        <v>248</v>
      </c>
      <c r="F6" s="134" t="s">
        <v>392</v>
      </c>
      <c r="G6" s="202"/>
    </row>
    <row r="7" spans="2:7" ht="25" customHeight="1">
      <c r="B7" s="133" t="s">
        <v>18</v>
      </c>
      <c r="C7" s="133" t="s">
        <v>19</v>
      </c>
      <c r="D7" s="124" t="s">
        <v>247</v>
      </c>
      <c r="E7" s="134" t="s">
        <v>249</v>
      </c>
      <c r="F7" s="134" t="s">
        <v>392</v>
      </c>
      <c r="G7" s="202"/>
    </row>
    <row r="8" spans="2:7" ht="25" customHeight="1">
      <c r="B8" s="133" t="s">
        <v>21</v>
      </c>
      <c r="C8" s="133" t="s">
        <v>250</v>
      </c>
      <c r="D8" s="124" t="s">
        <v>247</v>
      </c>
      <c r="E8" s="134" t="s">
        <v>251</v>
      </c>
      <c r="F8" s="134" t="s">
        <v>392</v>
      </c>
      <c r="G8" s="202"/>
    </row>
    <row r="9" spans="2:7" ht="25" customHeight="1">
      <c r="B9" s="133" t="s">
        <v>24</v>
      </c>
      <c r="C9" s="133" t="s">
        <v>25</v>
      </c>
      <c r="D9" s="124" t="s">
        <v>247</v>
      </c>
      <c r="E9" s="137" t="s">
        <v>252</v>
      </c>
      <c r="F9" s="134" t="s">
        <v>392</v>
      </c>
      <c r="G9" s="202"/>
    </row>
    <row r="10" spans="2:7" ht="25" customHeight="1">
      <c r="B10" s="133" t="s">
        <v>27</v>
      </c>
      <c r="C10" s="133" t="s">
        <v>28</v>
      </c>
      <c r="D10" s="124" t="s">
        <v>253</v>
      </c>
      <c r="E10" s="134" t="s">
        <v>254</v>
      </c>
      <c r="F10" s="134" t="s">
        <v>392</v>
      </c>
      <c r="G10" s="202"/>
    </row>
    <row r="11" spans="2:7" ht="25" customHeight="1">
      <c r="B11" s="133" t="s">
        <v>30</v>
      </c>
      <c r="C11" s="133" t="s">
        <v>31</v>
      </c>
      <c r="D11" s="124" t="s">
        <v>244</v>
      </c>
      <c r="E11" s="134" t="s">
        <v>255</v>
      </c>
      <c r="F11" s="134" t="s">
        <v>392</v>
      </c>
      <c r="G11" s="202"/>
    </row>
    <row r="12" spans="2:7" ht="25" customHeight="1">
      <c r="B12" s="133" t="s">
        <v>33</v>
      </c>
      <c r="C12" s="133" t="s">
        <v>34</v>
      </c>
      <c r="D12" s="124" t="s">
        <v>256</v>
      </c>
      <c r="E12" s="134" t="s">
        <v>257</v>
      </c>
      <c r="F12" s="134" t="s">
        <v>392</v>
      </c>
      <c r="G12" s="203"/>
    </row>
    <row r="13" spans="2:7" s="129" customFormat="1" ht="25" customHeight="1">
      <c r="B13" s="196" t="s">
        <v>36</v>
      </c>
      <c r="C13" s="209"/>
      <c r="D13" s="209"/>
      <c r="E13" s="209"/>
      <c r="F13" s="209"/>
      <c r="G13" s="210"/>
    </row>
    <row r="14" spans="2:7" ht="150" customHeight="1">
      <c r="B14" s="133" t="s">
        <v>37</v>
      </c>
      <c r="C14" s="133" t="s">
        <v>258</v>
      </c>
      <c r="D14" s="124" t="s">
        <v>259</v>
      </c>
      <c r="E14" s="134" t="s">
        <v>404</v>
      </c>
      <c r="F14" s="134" t="s">
        <v>392</v>
      </c>
      <c r="G14" s="134" t="s">
        <v>260</v>
      </c>
    </row>
    <row r="15" spans="2:7" ht="150" customHeight="1">
      <c r="B15" s="133" t="s">
        <v>40</v>
      </c>
      <c r="C15" s="133" t="s">
        <v>41</v>
      </c>
      <c r="D15" s="124" t="s">
        <v>259</v>
      </c>
      <c r="E15" s="134" t="s">
        <v>261</v>
      </c>
      <c r="F15" s="134" t="s">
        <v>392</v>
      </c>
      <c r="G15" s="134" t="s">
        <v>262</v>
      </c>
    </row>
    <row r="16" spans="2:7" ht="150" customHeight="1">
      <c r="B16" s="133" t="s">
        <v>43</v>
      </c>
      <c r="C16" s="133" t="s">
        <v>44</v>
      </c>
      <c r="D16" s="124" t="s">
        <v>259</v>
      </c>
      <c r="E16" s="134" t="s">
        <v>263</v>
      </c>
      <c r="F16" s="134" t="s">
        <v>392</v>
      </c>
      <c r="G16" s="134" t="s">
        <v>264</v>
      </c>
    </row>
    <row r="17" spans="2:7" ht="150" customHeight="1">
      <c r="B17" s="133" t="s">
        <v>46</v>
      </c>
      <c r="C17" s="133" t="s">
        <v>47</v>
      </c>
      <c r="D17" s="124" t="s">
        <v>259</v>
      </c>
      <c r="E17" s="134" t="s">
        <v>265</v>
      </c>
      <c r="F17" s="134" t="s">
        <v>392</v>
      </c>
      <c r="G17" s="134" t="s">
        <v>266</v>
      </c>
    </row>
    <row r="18" spans="2:7" ht="150" customHeight="1">
      <c r="B18" s="133" t="s">
        <v>49</v>
      </c>
      <c r="C18" s="133" t="s">
        <v>267</v>
      </c>
      <c r="D18" s="124" t="s">
        <v>259</v>
      </c>
      <c r="E18" s="134" t="s">
        <v>268</v>
      </c>
      <c r="F18" s="134" t="s">
        <v>392</v>
      </c>
      <c r="G18" s="134" t="s">
        <v>269</v>
      </c>
    </row>
    <row r="19" spans="2:7" ht="30" customHeight="1">
      <c r="B19" s="196" t="s">
        <v>52</v>
      </c>
      <c r="C19" s="197"/>
      <c r="D19" s="197"/>
      <c r="E19" s="197"/>
      <c r="F19" s="197"/>
      <c r="G19" s="198"/>
    </row>
    <row r="20" spans="2:7" ht="150" customHeight="1">
      <c r="B20" s="133" t="s">
        <v>53</v>
      </c>
      <c r="C20" s="133" t="s">
        <v>270</v>
      </c>
      <c r="D20" s="124" t="s">
        <v>271</v>
      </c>
      <c r="E20" s="134" t="s">
        <v>272</v>
      </c>
      <c r="F20" s="134" t="s">
        <v>392</v>
      </c>
      <c r="G20" s="134" t="s">
        <v>273</v>
      </c>
    </row>
    <row r="21" spans="2:7" ht="30" customHeight="1">
      <c r="B21" s="196" t="s">
        <v>56</v>
      </c>
      <c r="C21" s="197"/>
      <c r="D21" s="197"/>
      <c r="E21" s="197"/>
      <c r="F21" s="197"/>
      <c r="G21" s="198"/>
    </row>
    <row r="22" spans="2:7" ht="150" customHeight="1">
      <c r="B22" s="133" t="s">
        <v>57</v>
      </c>
      <c r="C22" s="133" t="s">
        <v>58</v>
      </c>
      <c r="D22" s="124" t="s">
        <v>271</v>
      </c>
      <c r="E22" s="134" t="s">
        <v>274</v>
      </c>
      <c r="F22" s="134" t="s">
        <v>392</v>
      </c>
      <c r="G22" s="134" t="s">
        <v>275</v>
      </c>
    </row>
    <row r="23" spans="2:7" ht="200.15" customHeight="1">
      <c r="B23" s="133" t="s">
        <v>60</v>
      </c>
      <c r="C23" s="133" t="s">
        <v>270</v>
      </c>
      <c r="D23" s="124" t="s">
        <v>271</v>
      </c>
      <c r="E23" s="134" t="s">
        <v>276</v>
      </c>
      <c r="F23" s="134" t="s">
        <v>392</v>
      </c>
      <c r="G23" s="134" t="s">
        <v>277</v>
      </c>
    </row>
    <row r="24" spans="2:7" ht="30" customHeight="1">
      <c r="B24" s="196" t="s">
        <v>62</v>
      </c>
      <c r="C24" s="197"/>
      <c r="D24" s="197"/>
      <c r="E24" s="197"/>
      <c r="F24" s="197"/>
      <c r="G24" s="198"/>
    </row>
    <row r="25" spans="2:7" ht="150" customHeight="1">
      <c r="B25" s="133" t="s">
        <v>63</v>
      </c>
      <c r="C25" s="133" t="s">
        <v>278</v>
      </c>
      <c r="D25" s="124" t="s">
        <v>271</v>
      </c>
      <c r="E25" s="134" t="s">
        <v>279</v>
      </c>
      <c r="F25" s="134" t="s">
        <v>392</v>
      </c>
      <c r="G25" s="134" t="s">
        <v>280</v>
      </c>
    </row>
    <row r="26" spans="2:7" ht="30" customHeight="1">
      <c r="B26" s="196" t="s">
        <v>66</v>
      </c>
      <c r="C26" s="197"/>
      <c r="D26" s="197"/>
      <c r="E26" s="197"/>
      <c r="F26" s="197"/>
      <c r="G26" s="198"/>
    </row>
    <row r="27" spans="2:7" ht="150" customHeight="1">
      <c r="B27" s="133" t="s">
        <v>67</v>
      </c>
      <c r="C27" s="133" t="s">
        <v>281</v>
      </c>
      <c r="D27" s="124" t="s">
        <v>282</v>
      </c>
      <c r="E27" s="134" t="s">
        <v>283</v>
      </c>
      <c r="F27" s="134" t="s">
        <v>392</v>
      </c>
      <c r="G27" s="134" t="s">
        <v>284</v>
      </c>
    </row>
    <row r="28" spans="2:7" ht="30" customHeight="1">
      <c r="B28" s="196" t="s">
        <v>71</v>
      </c>
      <c r="C28" s="197"/>
      <c r="D28" s="197"/>
      <c r="E28" s="197"/>
      <c r="F28" s="197"/>
      <c r="G28" s="198"/>
    </row>
    <row r="29" spans="2:7" ht="150" customHeight="1">
      <c r="B29" s="133" t="s">
        <v>70</v>
      </c>
      <c r="C29" s="135" t="s">
        <v>71</v>
      </c>
      <c r="D29" s="130" t="s">
        <v>285</v>
      </c>
      <c r="E29" s="134" t="s">
        <v>286</v>
      </c>
      <c r="F29" s="134" t="s">
        <v>392</v>
      </c>
      <c r="G29" s="134" t="s">
        <v>287</v>
      </c>
    </row>
    <row r="30" spans="2:7" ht="25" customHeight="1">
      <c r="B30" s="196" t="s">
        <v>73</v>
      </c>
      <c r="C30" s="199"/>
      <c r="D30" s="199"/>
      <c r="E30" s="199"/>
      <c r="F30" s="199"/>
      <c r="G30" s="200"/>
    </row>
    <row r="31" spans="2:7" ht="80.150000000000006" customHeight="1">
      <c r="B31" s="133" t="s">
        <v>74</v>
      </c>
      <c r="C31" s="136" t="s">
        <v>75</v>
      </c>
      <c r="D31" s="124" t="s">
        <v>288</v>
      </c>
      <c r="E31" s="134" t="s">
        <v>289</v>
      </c>
      <c r="F31" s="134"/>
      <c r="G31" s="134"/>
    </row>
    <row r="32" spans="2:7" ht="45" customHeight="1">
      <c r="B32" s="133" t="s">
        <v>76</v>
      </c>
      <c r="C32" s="136" t="s">
        <v>77</v>
      </c>
      <c r="D32" s="124" t="s">
        <v>288</v>
      </c>
      <c r="E32" s="134" t="s">
        <v>290</v>
      </c>
      <c r="F32" s="134"/>
      <c r="G32" s="134"/>
    </row>
    <row r="33" spans="2:7" ht="40" customHeight="1">
      <c r="B33" s="133" t="s">
        <v>78</v>
      </c>
      <c r="C33" s="136" t="s">
        <v>79</v>
      </c>
      <c r="D33" s="124" t="s">
        <v>288</v>
      </c>
      <c r="E33" s="134" t="s">
        <v>291</v>
      </c>
      <c r="F33" s="134"/>
      <c r="G33" s="134"/>
    </row>
    <row r="34" spans="2:7" s="131" customFormat="1">
      <c r="D34" s="132"/>
      <c r="E34" s="126"/>
      <c r="F34" s="127"/>
      <c r="G34" s="127"/>
    </row>
  </sheetData>
  <mergeCells count="10">
    <mergeCell ref="B2:G2"/>
    <mergeCell ref="B3:G3"/>
    <mergeCell ref="B13:G13"/>
    <mergeCell ref="B19:G19"/>
    <mergeCell ref="B21:G21"/>
    <mergeCell ref="B24:G24"/>
    <mergeCell ref="B26:G26"/>
    <mergeCell ref="B28:G28"/>
    <mergeCell ref="B30:G30"/>
    <mergeCell ref="G4:G12"/>
  </mergeCells>
  <pageMargins left="0" right="0" top="0"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6</vt:i4>
      </vt:variant>
    </vt:vector>
  </HeadingPairs>
  <TitlesOfParts>
    <vt:vector size="6" baseType="lpstr">
      <vt:lpstr>Sumy Ubezpieczenia</vt:lpstr>
      <vt:lpstr>Budynki i budowle</vt:lpstr>
      <vt:lpstr>Maszyny urządzenia wyposażenie</vt:lpstr>
      <vt:lpstr>Elektronika_EEI</vt:lpstr>
      <vt:lpstr>CPM</vt:lpstr>
      <vt:lpstr>Dane techniczne budynków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LTLUSZCZ</dc:creator>
  <cp:lastModifiedBy>Radosław Just</cp:lastModifiedBy>
  <cp:lastPrinted>2024-12-18T09:28:54Z</cp:lastPrinted>
  <dcterms:created xsi:type="dcterms:W3CDTF">2015-06-05T18:17:20Z</dcterms:created>
  <dcterms:modified xsi:type="dcterms:W3CDTF">2025-01-04T18:07:11Z</dcterms:modified>
</cp:coreProperties>
</file>