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STD-Trolejová trať Patrónka-Riviéra/Na vyhlásenie/Oprava 28022024/"/>
    </mc:Choice>
  </mc:AlternateContent>
  <xr:revisionPtr revIDLastSave="745" documentId="8_{79680C9F-454E-4E1A-A57B-D8461BCA5366}" xr6:coauthVersionLast="47" xr6:coauthVersionMax="47" xr10:uidLastSave="{B5C1A197-AB5F-4012-A192-3188267863BE}"/>
  <workbookProtection workbookAlgorithmName="SHA-512" workbookHashValue="86Ch4yVOUeZBJGv2wyINCeLmWcsITtVkwudIWvt4IkcypT2QhjDAOReg11UxCYad1N/QiiqgsS4yWZ7/9Ifc0A==" workbookSaltValue="Er5a68k6v9gTvVgGVRnJMQ==" workbookSpinCount="100000" lockStructure="1"/>
  <bookViews>
    <workbookView xWindow="-120" yWindow="-120" windowWidth="29040" windowHeight="15840" firstSheet="1" activeTab="1" xr2:uid="{00000000-000D-0000-FFFF-FFFF00000000}"/>
  </bookViews>
  <sheets>
    <sheet name="Zákl. nastavenie" sheetId="14" state="hidden" r:id="rId1"/>
    <sheet name="Ponuka" sheetId="15" r:id="rId2"/>
    <sheet name="Sumár" sheetId="5" r:id="rId3"/>
    <sheet name="I.etapa" sheetId="7" r:id="rId4"/>
    <sheet name="II.etapa" sheetId="8" r:id="rId5"/>
    <sheet name="III.etapa" sheetId="10" r:id="rId6"/>
    <sheet name="Osobné postavenie" sheetId="16" r:id="rId7"/>
    <sheet name="Koneční užívatelia výhod" sheetId="12" r:id="rId8"/>
    <sheet name="Medzinárodné sankcie" sheetId="13" r:id="rId9"/>
  </sheets>
  <externalReferences>
    <externalReference r:id="rId10"/>
  </externalReferences>
  <definedNames>
    <definedName name="_xlnm.Print_Area" localSheetId="3">I.etapa!$A$1:$AS$23</definedName>
    <definedName name="_xlnm.Print_Area" localSheetId="4">II.etapa!$A$2:$H$29</definedName>
    <definedName name="_xlnm.Print_Area" localSheetId="6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5" l="1"/>
  <c r="G39" i="15" s="1"/>
  <c r="O8" i="7"/>
  <c r="O12" i="7"/>
  <c r="O11" i="7"/>
  <c r="O10" i="7"/>
  <c r="O9" i="7"/>
  <c r="D17" i="15"/>
  <c r="D23" i="15"/>
  <c r="G25" i="15"/>
  <c r="I4" i="14"/>
  <c r="H19" i="14" s="1"/>
  <c r="J4" i="14"/>
  <c r="K4" i="14"/>
  <c r="K5" i="14"/>
  <c r="K6" i="14"/>
  <c r="I7" i="14"/>
  <c r="J37" i="14" s="1"/>
  <c r="J7" i="14"/>
  <c r="K7" i="14"/>
  <c r="I8" i="14"/>
  <c r="H23" i="14" s="1"/>
  <c r="J8" i="14"/>
  <c r="K8" i="14"/>
  <c r="K9" i="14"/>
  <c r="K10" i="14"/>
  <c r="I11" i="14"/>
  <c r="J41" i="14" s="1"/>
  <c r="J11" i="14"/>
  <c r="K11" i="14"/>
  <c r="I12" i="14"/>
  <c r="H27" i="14" s="1"/>
  <c r="J12" i="14"/>
  <c r="K12" i="14"/>
  <c r="K13" i="14"/>
  <c r="H14" i="14"/>
  <c r="I5" i="14" s="1"/>
  <c r="B19" i="14" a="1"/>
  <c r="B19" i="14" s="1"/>
  <c r="B34" i="14" s="1" a="1"/>
  <c r="B34" i="14" s="1"/>
  <c r="B49" i="14" s="1" a="1"/>
  <c r="B49" i="14" s="1"/>
  <c r="C19" i="14" a="1"/>
  <c r="C19" i="14" s="1"/>
  <c r="C34" i="14" s="1" a="1"/>
  <c r="C34" i="14" s="1"/>
  <c r="C49" i="14" s="1" a="1"/>
  <c r="C49" i="14" s="1"/>
  <c r="F19" i="14"/>
  <c r="F22" i="14"/>
  <c r="H22" i="14"/>
  <c r="J22" i="14"/>
  <c r="F23" i="14"/>
  <c r="F26" i="14"/>
  <c r="H26" i="14"/>
  <c r="J26" i="14"/>
  <c r="F27" i="14"/>
  <c r="E34" i="14"/>
  <c r="F34" i="14" s="1"/>
  <c r="G34" i="14"/>
  <c r="H34" i="14" s="1"/>
  <c r="I34" i="14"/>
  <c r="J34" i="14"/>
  <c r="E35" i="14"/>
  <c r="G35" i="14"/>
  <c r="I35" i="14"/>
  <c r="E36" i="14"/>
  <c r="G36" i="14"/>
  <c r="I36" i="14"/>
  <c r="E37" i="14"/>
  <c r="F37" i="14"/>
  <c r="G37" i="14"/>
  <c r="H37" i="14"/>
  <c r="I37" i="14"/>
  <c r="E38" i="14"/>
  <c r="G38" i="14"/>
  <c r="I38" i="14"/>
  <c r="E39" i="14"/>
  <c r="G39" i="14"/>
  <c r="I39" i="14"/>
  <c r="E40" i="14"/>
  <c r="G40" i="14"/>
  <c r="I40" i="14"/>
  <c r="E41" i="14"/>
  <c r="F41" i="14"/>
  <c r="G41" i="14"/>
  <c r="H41" i="14"/>
  <c r="I41" i="14"/>
  <c r="E42" i="14"/>
  <c r="G42" i="14"/>
  <c r="I42" i="14"/>
  <c r="E43" i="14"/>
  <c r="G43" i="14"/>
  <c r="I43" i="14"/>
  <c r="E49" i="14"/>
  <c r="F49" i="14"/>
  <c r="G49" i="14"/>
  <c r="H49" i="14"/>
  <c r="I49" i="14"/>
  <c r="J49" i="14"/>
  <c r="E50" i="14"/>
  <c r="G50" i="14"/>
  <c r="I50" i="14"/>
  <c r="E51" i="14"/>
  <c r="G51" i="14"/>
  <c r="I51" i="14"/>
  <c r="E52" i="14"/>
  <c r="G52" i="14"/>
  <c r="I52" i="14"/>
  <c r="J52" i="14"/>
  <c r="E53" i="14"/>
  <c r="F53" i="14"/>
  <c r="G53" i="14"/>
  <c r="H53" i="14"/>
  <c r="I53" i="14"/>
  <c r="E54" i="14"/>
  <c r="G54" i="14"/>
  <c r="I54" i="14"/>
  <c r="E55" i="14"/>
  <c r="G55" i="14"/>
  <c r="I55" i="14"/>
  <c r="E56" i="14"/>
  <c r="G56" i="14"/>
  <c r="I56" i="14"/>
  <c r="J56" i="14"/>
  <c r="E57" i="14"/>
  <c r="F57" i="14"/>
  <c r="G57" i="14"/>
  <c r="H57" i="14"/>
  <c r="I57" i="14"/>
  <c r="E58" i="14"/>
  <c r="G58" i="14"/>
  <c r="I58" i="14"/>
  <c r="G11" i="8"/>
  <c r="H11" i="8" s="1"/>
  <c r="F9" i="10"/>
  <c r="G9" i="10" s="1"/>
  <c r="F10" i="10"/>
  <c r="G10" i="10" s="1"/>
  <c r="J35" i="14" l="1"/>
  <c r="J5" i="14"/>
  <c r="F20" i="14"/>
  <c r="H50" i="14"/>
  <c r="F35" i="14"/>
  <c r="H20" i="14"/>
  <c r="F50" i="14"/>
  <c r="H35" i="14"/>
  <c r="J20" i="14"/>
  <c r="J50" i="14"/>
  <c r="H42" i="14"/>
  <c r="H38" i="14"/>
  <c r="F56" i="14"/>
  <c r="F52" i="14"/>
  <c r="I10" i="14"/>
  <c r="I6" i="14"/>
  <c r="J42" i="14"/>
  <c r="J38" i="14"/>
  <c r="H56" i="14"/>
  <c r="H52" i="14"/>
  <c r="F42" i="14"/>
  <c r="F38" i="14"/>
  <c r="J57" i="14"/>
  <c r="J53" i="14"/>
  <c r="J27" i="14"/>
  <c r="J23" i="14"/>
  <c r="J19" i="14"/>
  <c r="I13" i="14"/>
  <c r="I9" i="14"/>
  <c r="H44" i="14" l="1"/>
  <c r="F59" i="14"/>
  <c r="J51" i="14"/>
  <c r="J59" i="14" s="1"/>
  <c r="J36" i="14"/>
  <c r="H51" i="14"/>
  <c r="H59" i="14" s="1"/>
  <c r="F36" i="14"/>
  <c r="F21" i="14"/>
  <c r="H21" i="14"/>
  <c r="J21" i="14"/>
  <c r="J6" i="14"/>
  <c r="H36" i="14"/>
  <c r="F51" i="14"/>
  <c r="J55" i="14"/>
  <c r="F55" i="14"/>
  <c r="F40" i="14"/>
  <c r="F25" i="14"/>
  <c r="H25" i="14"/>
  <c r="J40" i="14"/>
  <c r="H55" i="14"/>
  <c r="J10" i="14"/>
  <c r="H40" i="14"/>
  <c r="J25" i="14"/>
  <c r="J29" i="14" s="1"/>
  <c r="I14" i="14"/>
  <c r="D19" i="14" a="1"/>
  <c r="D19" i="14" s="1"/>
  <c r="D29" i="14" s="1"/>
  <c r="J39" i="14"/>
  <c r="J44" i="14" s="1"/>
  <c r="J9" i="14"/>
  <c r="F24" i="14"/>
  <c r="H54" i="14"/>
  <c r="F39" i="14"/>
  <c r="H24" i="14"/>
  <c r="F54" i="14"/>
  <c r="J24" i="14"/>
  <c r="J54" i="14"/>
  <c r="H39" i="14"/>
  <c r="J43" i="14"/>
  <c r="J13" i="14"/>
  <c r="F43" i="14"/>
  <c r="F28" i="14"/>
  <c r="F58" i="14"/>
  <c r="H58" i="14"/>
  <c r="J58" i="14"/>
  <c r="H28" i="14"/>
  <c r="H43" i="14"/>
  <c r="J28" i="14"/>
  <c r="P11" i="7"/>
  <c r="G7" i="8"/>
  <c r="H7" i="8" s="1"/>
  <c r="G8" i="8"/>
  <c r="G9" i="8"/>
  <c r="G10" i="8"/>
  <c r="F29" i="14" l="1"/>
  <c r="H29" i="14"/>
  <c r="F44" i="14"/>
  <c r="H10" i="8"/>
  <c r="F8" i="10"/>
  <c r="G8" i="10" s="1"/>
  <c r="P10" i="7"/>
  <c r="F7" i="10"/>
  <c r="G7" i="10" s="1"/>
  <c r="F6" i="10"/>
  <c r="G6" i="10" s="1"/>
  <c r="H9" i="8"/>
  <c r="H8" i="8"/>
  <c r="P9" i="7"/>
  <c r="P12" i="7"/>
  <c r="P8" i="7"/>
  <c r="P13" i="7" l="1"/>
  <c r="E17" i="5" s="1"/>
  <c r="G11" i="10"/>
  <c r="H12" i="8"/>
  <c r="E18" i="5" s="1"/>
  <c r="F19" i="5" l="1"/>
  <c r="G19" i="5" s="1"/>
  <c r="H19" i="5" s="1"/>
  <c r="E19" i="5"/>
  <c r="F18" i="5"/>
  <c r="G18" i="5" s="1"/>
  <c r="F17" i="5"/>
  <c r="G17" i="5" s="1"/>
  <c r="H17" i="5" l="1"/>
  <c r="F20" i="5"/>
  <c r="E20" i="15" s="1"/>
  <c r="F20" i="15" s="1"/>
  <c r="G20" i="15" s="1"/>
  <c r="G41" i="15" l="1"/>
  <c r="G21" i="15"/>
  <c r="G20" i="5"/>
  <c r="H18" i="5"/>
  <c r="H2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<sst xmlns="http://schemas.openxmlformats.org/spreadsheetml/2006/main" count="275" uniqueCount="190">
  <si>
    <t xml:space="preserve">Obchodné meno uchádzača: </t>
  </si>
  <si>
    <t xml:space="preserve">Sídlo uchádzača: </t>
  </si>
  <si>
    <t>Štatutárny zástupca:</t>
  </si>
  <si>
    <t>IČO:</t>
  </si>
  <si>
    <t>IČ DPH:</t>
  </si>
  <si>
    <t>Čestné vyhlásenia podľa zákona o verejnom obstarávaní</t>
  </si>
  <si>
    <t>Názov položky</t>
  </si>
  <si>
    <t>Služby stavebného dozoru počas lehoty trvania Etapy č. 1</t>
  </si>
  <si>
    <t>Služby stavebného dozoru počas lehoty trvania Etapy č. 2</t>
  </si>
  <si>
    <t>Služby stavebného dozoru počas lehoty trvania Etapy č. 3</t>
  </si>
  <si>
    <t>Meno, priezvisko, tel. email - kontaktnej osoby pre overenie referencie</t>
  </si>
  <si>
    <t>Sumarizačná časť výkonov SD</t>
  </si>
  <si>
    <t xml:space="preserve">Etapa č. </t>
  </si>
  <si>
    <t>M. J.</t>
  </si>
  <si>
    <t>Množstvo</t>
  </si>
  <si>
    <t>Jednotková cena</t>
  </si>
  <si>
    <t>Celková cena v Eur bez DPH za Etapu</t>
  </si>
  <si>
    <t>DPH 23%</t>
  </si>
  <si>
    <t>Zmluvná cena v Eur vrátane DPH</t>
  </si>
  <si>
    <t>kpl</t>
  </si>
  <si>
    <t>1/11 z ponúkanej sumy, mesačná platba</t>
  </si>
  <si>
    <t>1/3  z ponúkanej sumy, mesačná platba</t>
  </si>
  <si>
    <t>1/2  z ponúkanej sumy, mesačná platba</t>
  </si>
  <si>
    <t>CELKOM</t>
  </si>
  <si>
    <t>Poznámka: Požadované nasadenie jednotlivých odborníkov tímu STD uvedené v stĺpci Minimálne nasadenie  počas etapy je stanovené Verejným obstarávateľom ako minimálne pre výpočet ponukovej ceny a uchádzač nesmie v etape uvažovať s počtom dní nasadenia menším, ako požaduje Verejný obstarávateľ</t>
  </si>
  <si>
    <t>Uchádzač je povinný pri návrhu nasadenia jednotlivých odborníkov pre účely vypracovania ponuky uvažovať s takým počtom dní, ktoré budú zodpovedať skutočnej potrebe uchádzača potrebnej na poskytnutie kompletnej Služby SD počas celej doby trvania ZMLUVY v závislosti od odbornosti a schopností svojho personálu a so zohľadnením predpokladanej organizácie prác.</t>
  </si>
  <si>
    <t>Objednávateľ nestanovuje  pre podporný personál  minimálne nasadenie. Uchádzač musí uvažovať s takým počtom dní, ktoré budú zodpovedať skutočnej potrebe potrebnej na poskytnutie kompletnej Služby SD počas celej doby trvania ZMLUVY v závislosti od odbornosti a schopností svojho personálu a so zohľadnením predpokladanej organizácie prác.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</si>
  <si>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 xml:space="preserve">: </t>
    </r>
    <r>
      <rPr>
        <b/>
        <sz val="11"/>
        <color theme="1"/>
        <rFont val="Calibri"/>
        <family val="2"/>
        <charset val="238"/>
        <scheme val="minor"/>
      </rPr>
      <t>Denná sadzba na jednotlivých odborníkov je suma pokrývajúca všetky náklady na činnosť daného odborníka počas jednej, min. 8 hodinovej pracovnej zmeny vrátane všetkých rizík a nákladov súvisiacich s poskytnutím tejto Služby.</t>
    </r>
  </si>
  <si>
    <t>Denné sadzby</t>
  </si>
  <si>
    <t>Etapa I. - počet dní nasadenia odborníkov</t>
  </si>
  <si>
    <t>Etapa IV. - počet dní nasadenia odborníkov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</si>
  <si>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</si>
  <si>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</si>
  <si>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</si>
  <si>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</si>
  <si>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</si>
  <si>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</si>
  <si>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</si>
  <si>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</si>
  <si>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</si>
  <si>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</si>
  <si>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</si>
  <si>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Kategória odborníkov</t>
  </si>
  <si>
    <t>Denná sadzba / deň v EUR bez DPH</t>
  </si>
  <si>
    <t>Minimálne nasadenie I. ETAPA/dni</t>
  </si>
  <si>
    <t>3/2025</t>
  </si>
  <si>
    <t>4/2025</t>
  </si>
  <si>
    <t>5/2025</t>
  </si>
  <si>
    <t>6/2025</t>
  </si>
  <si>
    <t>7/2025</t>
  </si>
  <si>
    <t>8/2025</t>
  </si>
  <si>
    <t>9/2025</t>
  </si>
  <si>
    <t>10/2025</t>
  </si>
  <si>
    <t>11/2025</t>
  </si>
  <si>
    <t>12/2025</t>
  </si>
  <si>
    <t>1/2026</t>
  </si>
  <si>
    <t>Spolu           / dní/</t>
  </si>
  <si>
    <t>Spolu / Eur /bez DPH</t>
  </si>
  <si>
    <t>Kľúčový odborník č. 1 - Vedúci tímu STD – odborník pre inžinierske stavby -  dopravné stavby</t>
  </si>
  <si>
    <t>Kľúčový odborník č. 2 - Stavebnotechnický dozor - Odborník pre technické, technologické a energetické vybavenie stavieb - elektrotechnické zariadenia</t>
  </si>
  <si>
    <t>Nekľúčový odborník č. 1 - Odborník pre inžinierske stavby - potrubné, energetické a iné líniové stavby</t>
  </si>
  <si>
    <t>Nekľúčový odborník č. 2 - Geodet </t>
  </si>
  <si>
    <t xml:space="preserve">Nekľúčový odborník č. 3 - Koordinátor BOZP </t>
  </si>
  <si>
    <t>Bude súčinný na výzvu objednávateľa, time sheet podľa skutočnosti</t>
  </si>
  <si>
    <t>Nie je garantované využitie a rozsah služieb na maximum</t>
  </si>
  <si>
    <t>Etapa II. - počet dní nasadenia odborníkov</t>
  </si>
  <si>
    <t>Minimálne nasadenie II. ETAPA/dni</t>
  </si>
  <si>
    <t>2/2026</t>
  </si>
  <si>
    <t>3/2026</t>
  </si>
  <si>
    <t>4/2026</t>
  </si>
  <si>
    <t>Spolu/ dní/</t>
  </si>
  <si>
    <t>Spolu/Eur/bez DPH</t>
  </si>
  <si>
    <t>Etapa III. - počet dní nasadenia odborníkov</t>
  </si>
  <si>
    <t>Minimálne nasadenie III. ETAPA/dni</t>
  </si>
  <si>
    <t>5/2026</t>
  </si>
  <si>
    <t>6/2026</t>
  </si>
  <si>
    <t>Spolu/dní/</t>
  </si>
  <si>
    <t>Spolu / Eur / bez DPH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</si>
  <si>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</si>
  <si>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</si>
  <si>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</si>
  <si>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</si>
  <si>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</si>
  <si>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</si>
  <si>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</si>
  <si>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</si>
  <si>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</si>
  <si>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</si>
  <si>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</si>
  <si>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</si>
  <si>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</si>
  <si>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</si>
  <si>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</si>
  <si>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</si>
  <si>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</si>
  <si>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</si>
  <si>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</si>
  <si>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</si>
  <si>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</si>
  <si>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</si>
  <si>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</si>
  <si>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</si>
  <si>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</si>
  <si>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</si>
  <si>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</si>
  <si>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Spolu</t>
  </si>
  <si>
    <t>C - EUR</t>
  </si>
  <si>
    <t>Ponuka C</t>
  </si>
  <si>
    <t>Ponuka B - EUR</t>
  </si>
  <si>
    <t>Ponuka B</t>
  </si>
  <si>
    <t>Ponuka A - EUR</t>
  </si>
  <si>
    <t>Ponuka A</t>
  </si>
  <si>
    <t>názov kritéria</t>
  </si>
  <si>
    <t>Por. č.</t>
  </si>
  <si>
    <t>Spôsob hodnotenia - peňažný malusový</t>
  </si>
  <si>
    <t>Spôsob hodnotenia - peňažný bonusový</t>
  </si>
  <si>
    <t>Ponuka B - Body</t>
  </si>
  <si>
    <t>Ponuka A - Body</t>
  </si>
  <si>
    <t>Váha (%)</t>
  </si>
  <si>
    <t>Spôsob hodnotenia - bodový</t>
  </si>
  <si>
    <t>spolu</t>
  </si>
  <si>
    <t>žiadna</t>
  </si>
  <si>
    <t>...</t>
  </si>
  <si>
    <t>čím menej, tým lepšie</t>
  </si>
  <si>
    <t>čím viac, tým lepšie</t>
  </si>
  <si>
    <t>ks</t>
  </si>
  <si>
    <t>Skúsenosti KO1/KO2</t>
  </si>
  <si>
    <t>EUR s DPH</t>
  </si>
  <si>
    <t>Cena celkom</t>
  </si>
  <si>
    <t>Hodnota jednotky</t>
  </si>
  <si>
    <t>Hodnota MVP</t>
  </si>
  <si>
    <t>Váha kritériá (%)</t>
  </si>
  <si>
    <t>Koľko sme ochotní priplatiť si za najlepšiu hodnotu?</t>
  </si>
  <si>
    <t xml:space="preserve">Logika kritéria </t>
  </si>
  <si>
    <t>Min hodnota</t>
  </si>
  <si>
    <t>Max hodnota</t>
  </si>
  <si>
    <t>jednotka</t>
  </si>
  <si>
    <t>Základné nastavenie súťaže</t>
  </si>
  <si>
    <t xml:space="preserve">Poznámka: 
Uchádzač vypĺňa bunky označené modrou farbou </t>
  </si>
  <si>
    <t>Podpis</t>
  </si>
  <si>
    <t xml:space="preserve">Dátum: </t>
  </si>
  <si>
    <t>V ...</t>
  </si>
  <si>
    <t>Celková cena na účely hodnotenia ponúk:</t>
  </si>
  <si>
    <t>Peňažný bonus na účely vyhodnotenia ponúk (pozn. bude odpočítaný z ponukovej ceny):</t>
  </si>
  <si>
    <t>Pridelený bonus po vyhodnotení referencie (vyplní verejný obstarávateľ)</t>
  </si>
  <si>
    <r>
      <t xml:space="preserve">Kumulatívne splnenie podmienok uvedených v bode 2.3 písm. a) až d), resp. 2.4 písm. a) až d) </t>
    </r>
    <r>
      <rPr>
        <b/>
        <sz val="9"/>
        <color theme="1"/>
        <rFont val="Calibri"/>
        <family val="2"/>
        <charset val="238"/>
        <scheme val="minor"/>
      </rPr>
      <t>Uchádzač uvedie Áno/Nie.</t>
    </r>
    <r>
      <rPr>
        <sz val="9"/>
        <color theme="1"/>
        <rFont val="Calibri"/>
        <family val="2"/>
        <charset val="238"/>
        <scheme val="minor"/>
      </rPr>
      <t xml:space="preserve"> V prípade uvedenia odpovede Nie nebude projekt hodnotený</t>
    </r>
  </si>
  <si>
    <t>Začiatok a koniec realizácie v tvare DD/MM/RRRR-DD/MM/RRRR</t>
  </si>
  <si>
    <t>Trvanie pôsobenia v pozícii uvedenej v r. 31  v tvare DD/MM/RRRR-DD/MM/RRRR</t>
  </si>
  <si>
    <t xml:space="preserve">Názov pozície </t>
  </si>
  <si>
    <t xml:space="preserve">Názov realizácie </t>
  </si>
  <si>
    <t>Meno, priezvisko KO</t>
  </si>
  <si>
    <t>Preverené a potvrdené (vypĺňa verejný osbatrávateľ)</t>
  </si>
  <si>
    <t xml:space="preserve">KO2 - skúsenosť č. 2 (ak uchádzač nedisponuje KO ponechá polia nižšie  nevyplnené) </t>
  </si>
  <si>
    <t xml:space="preserve">KO2- skúsenosť č. 2 (ak uchádzač nedisponuje KO ponechá polia nižšie  nevyplnené) </t>
  </si>
  <si>
    <t xml:space="preserve">KO1 - skúsenosť č. 2 (ak uchádzač nedisponuje KO ponechá polia nižšie  nevyplnené) </t>
  </si>
  <si>
    <t xml:space="preserve">KO1 - skúsenosť č. 1 (ak uchádzač nedisponuje KO ponechá polia nižšie  nevyplnené) </t>
  </si>
  <si>
    <r>
      <t xml:space="preserve">V rámci kritéria skúsenosti odborníkov budú hodnotené skúsenosti KO1 a KO2, ktorými uchádzač disponuje pre účely splnenia podmienky účasti stanovenej v zmysle § 34 ods. 1 písm. g) ZVO ktoré sú uvedené v Časti B. Podmienky účasti v článku 3.3 a 3.4. Uchádzač v rámci kritéria uvedie, aké skúsenosti zo skôr realizovaných projektov považuje za najprínosnejšie vo vzťahu k poskytovaniu predmetu zákazky. Uchádzač v rámci daného kritéria môže uviesť maximálne dve skúseností/stavby pre každého odborníka, t.j. spolu štyri skúsenosti, ktoré predstavujú maximálnu kvalitu, za ktorú môže uchdáazač získať bonus 150 000 eur (37 500 eur za každú jednu skúsenosť)
</t>
    </r>
    <r>
      <rPr>
        <b/>
        <sz val="10"/>
        <color theme="1"/>
        <rFont val="Calibri"/>
        <family val="2"/>
        <charset val="238"/>
        <scheme val="minor"/>
      </rPr>
      <t xml:space="preserve">
Upozornenie:  Referenčná skúsenosť, ktorá slúži na preukazovanie splnenia podmienky účasti podľa § 34 ods. 1 písm. g) ZVO (časť 3 súťažných podkladov), nebude v rámci kritéria skúsenosti hodnotená. 
Poznámka: Body za Kritérium č. 2 bude verejný obstarávateľ prideľovať až po dôkladnom overení a potvrdení uvádzaných referencií</t>
    </r>
  </si>
  <si>
    <t>Popis kritéria</t>
  </si>
  <si>
    <r>
      <t xml:space="preserve">Maximálna hodnota kritéria v ks (1 ks </t>
    </r>
    <r>
      <rPr>
        <b/>
        <sz val="11"/>
        <rFont val="Calibri"/>
        <family val="2"/>
        <charset val="238"/>
      </rPr>
      <t xml:space="preserve">à </t>
    </r>
    <r>
      <rPr>
        <b/>
        <sz val="11"/>
        <rFont val="Calibri"/>
        <family val="2"/>
        <charset val="238"/>
        <scheme val="minor"/>
      </rPr>
      <t>37500,00)</t>
    </r>
  </si>
  <si>
    <t>Minimálna hodnota kritéria</t>
  </si>
  <si>
    <t>Maximálny finančný bonus na účely hodnotenia ponúk</t>
  </si>
  <si>
    <t xml:space="preserve">Logika kritéria: </t>
  </si>
  <si>
    <t>Kritérium č. 2:</t>
  </si>
  <si>
    <t>Cena za celý predmet zákazky</t>
  </si>
  <si>
    <t xml:space="preserve">Suma v EUR s DPH </t>
  </si>
  <si>
    <t>Výška DPH</t>
  </si>
  <si>
    <t>Suma v EUR bez DPH</t>
  </si>
  <si>
    <t>Počet kusov</t>
  </si>
  <si>
    <t>Maximálna hodnota:</t>
  </si>
  <si>
    <t>Minimálna hodnota:</t>
  </si>
  <si>
    <t>Kritérium č. 1:</t>
  </si>
  <si>
    <r>
      <t xml:space="preserve">Predložením tejto ponuky čestne vyhlasujem, že nemám uložený </t>
    </r>
    <r>
      <rPr>
        <b/>
        <sz val="10"/>
        <rFont val="Calibri"/>
        <family val="2"/>
        <charset val="238"/>
        <scheme val="minor"/>
      </rPr>
      <t xml:space="preserve">zákaz účasti </t>
    </r>
    <r>
      <rPr>
        <sz val="10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</si>
  <si>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Medzinárodné sankcie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</si>
  <si>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0"/>
        <rFont val="Calibri"/>
        <family val="2"/>
        <charset val="238"/>
        <scheme val="minor"/>
      </rPr>
      <t>Koneční užívatelia výhod</t>
    </r>
    <r>
      <rPr>
        <sz val="10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</si>
  <si>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prehlasujem, že som sa oboznámil so znením čestného vyhlásenia uvedeným v hárku "</t>
    </r>
    <r>
      <rPr>
        <b/>
        <sz val="10"/>
        <color theme="1"/>
        <rFont val="Calibri"/>
        <family val="2"/>
        <charset val="238"/>
        <scheme val="minor"/>
      </rPr>
      <t>Osobné postavenie</t>
    </r>
    <r>
      <rPr>
        <sz val="10"/>
        <color theme="1"/>
        <rFont val="Calibri"/>
        <family val="2"/>
        <charset val="238"/>
        <scheme val="minor"/>
      </rPr>
      <t>" tohto dokumentu a potvrdzujem všetky tam uvedené skutočnosti.</t>
    </r>
  </si>
  <si>
    <t>Som platcom DPH</t>
  </si>
  <si>
    <t>Platca/Neplatca DPH:</t>
  </si>
  <si>
    <t>Tel. číslo:</t>
  </si>
  <si>
    <t>V prípade, že vyššie nie sú uvedené žiadne osoby, čestne prehlasujem, že žiadne takéto osoby v našej spoločnosti nepôsobia.</t>
  </si>
  <si>
    <t>Zároveň čestne vyhlasujem, že všetky vyššie uvedené osoby spĺňajú podmienky účasti osobného postavenia podľa § 32 ods. 1 písm. a) ZVO.</t>
  </si>
  <si>
    <t>4. ... v prípade potreby doplňte ďalšie riadky</t>
  </si>
  <si>
    <t>3. Meno Priezvisko, funkcia v spoločnosti</t>
  </si>
  <si>
    <t>2. Meno Priezvisko, funkcia v spoločnosti</t>
  </si>
  <si>
    <t>1. Meno Priezvisko, funkcia v spoločnosti</t>
  </si>
  <si>
    <t>že v spoločnosti uchádazača pôsobia nasledovné osoby splňajúce podmienky stanovené v § 32 ods. 8 ZVO:</t>
  </si>
  <si>
    <t>Čestné vyhlásenie podľa § 32 ods. 7 ZVO</t>
  </si>
  <si>
    <r>
      <rPr>
        <b/>
        <i/>
        <u/>
        <sz val="11"/>
        <color theme="1"/>
        <rFont val="Calibri"/>
        <family val="2"/>
        <charset val="238"/>
        <scheme val="minor"/>
      </rPr>
      <t xml:space="preserve">Poznámky: </t>
    </r>
    <r>
      <rPr>
        <b/>
        <i/>
        <sz val="11"/>
        <color theme="1"/>
        <rFont val="Calibri"/>
        <family val="2"/>
        <charset val="238"/>
        <scheme val="minor"/>
      </rPr>
      <t xml:space="preserve">
Uchádzač vypĺňa bunky označené modrou farbou </t>
    </r>
  </si>
  <si>
    <t>Hodnota stavebných prác</t>
  </si>
  <si>
    <t>Dĺžka vedenia 
(v metroch)</t>
  </si>
  <si>
    <t>Ponuka v zákazke „Činnosť stavebnotechnického dozoru pre projekt Nová trolejbusová trať Patrónka – Riviéra“ (Príloha č. 3 k ZoD)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</si>
</sst>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0.000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7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rgb="FF006100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5BC1FF"/>
        <bgColor indexed="64"/>
      </patternFill>
    </fill>
    <fill>
      <patternFill patternType="solid">
        <fgColor rgb="FF7DCDFF"/>
        <bgColor indexed="64"/>
      </patternFill>
    </fill>
    <fill>
      <patternFill patternType="solid">
        <fgColor rgb="FFA3D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59999389629810485"/>
        <bgColor indexed="64"/>
      </patternFill>
    </fill>
  </fills>
  <borders count="9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auto="1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</borders>
  <cellStyleXfs count="9">
    <xf numFmtId="0" fontId="0" fillId="0" borderId="0"/>
    <xf numFmtId="0" fontId="5" fillId="0" borderId="0"/>
    <xf numFmtId="44" fontId="5" fillId="0" borderId="0" applyFont="0" applyFill="0" applyBorder="0" applyAlignment="0" applyProtection="0"/>
    <xf numFmtId="0" fontId="4" fillId="0" borderId="0"/>
    <xf numFmtId="0" fontId="2" fillId="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6" borderId="28" applyNumberFormat="0" applyFont="0" applyAlignment="0" applyProtection="0"/>
    <xf numFmtId="0" fontId="44" fillId="0" borderId="0" applyNumberFormat="0" applyFill="0" applyBorder="0" applyAlignment="0" applyProtection="0"/>
  </cellStyleXfs>
  <cellXfs count="421">
    <xf numFmtId="0" fontId="0" fillId="0" borderId="0" xfId="0"/>
    <xf numFmtId="1" fontId="12" fillId="4" borderId="2" xfId="2" applyNumberFormat="1" applyFont="1" applyFill="1" applyBorder="1" applyAlignment="1" applyProtection="1">
      <alignment horizontal="center" vertical="center" wrapText="1"/>
    </xf>
    <xf numFmtId="1" fontId="12" fillId="2" borderId="0" xfId="2" applyNumberFormat="1" applyFont="1" applyFill="1" applyBorder="1" applyAlignment="1" applyProtection="1">
      <alignment horizontal="center" vertical="center" wrapText="1"/>
    </xf>
    <xf numFmtId="1" fontId="20" fillId="2" borderId="0" xfId="2" applyNumberFormat="1" applyFont="1" applyFill="1" applyBorder="1" applyAlignment="1" applyProtection="1">
      <alignment horizontal="center" vertical="center" wrapText="1"/>
    </xf>
    <xf numFmtId="1" fontId="20" fillId="4" borderId="2" xfId="2" applyNumberFormat="1" applyFont="1" applyFill="1" applyBorder="1" applyAlignment="1" applyProtection="1">
      <alignment horizontal="center" vertical="center" wrapText="1"/>
    </xf>
    <xf numFmtId="0" fontId="24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justify" vertical="center"/>
    </xf>
    <xf numFmtId="0" fontId="0" fillId="0" borderId="30" xfId="0" applyBorder="1" applyAlignment="1">
      <alignment horizontal="left" vertical="center" indent="1"/>
    </xf>
    <xf numFmtId="0" fontId="6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justify" vertical="center"/>
    </xf>
    <xf numFmtId="0" fontId="0" fillId="0" borderId="30" xfId="0" applyBorder="1" applyAlignment="1">
      <alignment horizontal="left" vertical="center" wrapText="1" indent="1"/>
    </xf>
    <xf numFmtId="0" fontId="22" fillId="0" borderId="30" xfId="0" applyFont="1" applyBorder="1" applyAlignment="1">
      <alignment horizontal="left" vertical="center" wrapText="1" indent="1"/>
    </xf>
    <xf numFmtId="0" fontId="0" fillId="0" borderId="31" xfId="0" applyBorder="1"/>
    <xf numFmtId="0" fontId="6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left" wrapText="1" indent="1"/>
    </xf>
    <xf numFmtId="0" fontId="22" fillId="0" borderId="31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justify" vertical="center"/>
    </xf>
    <xf numFmtId="0" fontId="6" fillId="0" borderId="0" xfId="0" applyFont="1"/>
    <xf numFmtId="0" fontId="2" fillId="0" borderId="0" xfId="5" applyProtection="1">
      <protection hidden="1"/>
    </xf>
    <xf numFmtId="0" fontId="2" fillId="0" borderId="0" xfId="5" applyAlignment="1" applyProtection="1">
      <alignment wrapText="1"/>
      <protection hidden="1"/>
    </xf>
    <xf numFmtId="2" fontId="2" fillId="8" borderId="49" xfId="5" applyNumberFormat="1" applyFill="1" applyBorder="1" applyAlignment="1" applyProtection="1">
      <alignment wrapText="1"/>
      <protection hidden="1"/>
    </xf>
    <xf numFmtId="2" fontId="2" fillId="8" borderId="50" xfId="5" applyNumberFormat="1" applyFill="1" applyBorder="1" applyAlignment="1" applyProtection="1">
      <alignment wrapText="1"/>
      <protection hidden="1"/>
    </xf>
    <xf numFmtId="0" fontId="2" fillId="8" borderId="50" xfId="5" applyFill="1" applyBorder="1" applyAlignment="1" applyProtection="1">
      <alignment wrapText="1"/>
      <protection hidden="1"/>
    </xf>
    <xf numFmtId="0" fontId="2" fillId="8" borderId="51" xfId="5" applyFill="1" applyBorder="1" applyProtection="1">
      <protection hidden="1"/>
    </xf>
    <xf numFmtId="2" fontId="2" fillId="8" borderId="22" xfId="5" applyNumberFormat="1" applyFill="1" applyBorder="1" applyProtection="1">
      <protection hidden="1"/>
    </xf>
    <xf numFmtId="2" fontId="2" fillId="9" borderId="1" xfId="5" applyNumberFormat="1" applyFill="1" applyBorder="1" applyProtection="1">
      <protection hidden="1"/>
    </xf>
    <xf numFmtId="2" fontId="2" fillId="10" borderId="22" xfId="5" applyNumberFormat="1" applyFill="1" applyBorder="1" applyAlignment="1" applyProtection="1">
      <alignment wrapText="1"/>
      <protection hidden="1"/>
    </xf>
    <xf numFmtId="2" fontId="2" fillId="8" borderId="22" xfId="5" applyNumberFormat="1" applyFill="1" applyBorder="1" applyAlignment="1" applyProtection="1">
      <alignment wrapText="1"/>
      <protection hidden="1"/>
    </xf>
    <xf numFmtId="0" fontId="2" fillId="10" borderId="52" xfId="5" applyFill="1" applyBorder="1" applyAlignment="1" applyProtection="1">
      <alignment wrapText="1"/>
      <protection hidden="1"/>
    </xf>
    <xf numFmtId="0" fontId="2" fillId="10" borderId="24" xfId="5" applyFill="1" applyBorder="1" applyProtection="1">
      <protection hidden="1"/>
    </xf>
    <xf numFmtId="0" fontId="2" fillId="8" borderId="23" xfId="5" applyFill="1" applyBorder="1" applyProtection="1">
      <protection hidden="1"/>
    </xf>
    <xf numFmtId="0" fontId="2" fillId="10" borderId="53" xfId="5" applyFill="1" applyBorder="1" applyAlignment="1" applyProtection="1">
      <alignment wrapText="1"/>
      <protection hidden="1"/>
    </xf>
    <xf numFmtId="0" fontId="2" fillId="10" borderId="2" xfId="5" applyFill="1" applyBorder="1" applyProtection="1">
      <protection hidden="1"/>
    </xf>
    <xf numFmtId="0" fontId="2" fillId="8" borderId="1" xfId="5" applyFill="1" applyBorder="1" applyProtection="1">
      <protection hidden="1"/>
    </xf>
    <xf numFmtId="0" fontId="2" fillId="8" borderId="22" xfId="5" applyFill="1" applyBorder="1" applyProtection="1">
      <protection hidden="1"/>
    </xf>
    <xf numFmtId="0" fontId="2" fillId="8" borderId="11" xfId="5" applyFill="1" applyBorder="1" applyProtection="1">
      <protection hidden="1"/>
    </xf>
    <xf numFmtId="0" fontId="2" fillId="10" borderId="22" xfId="5" applyFill="1" applyBorder="1" applyAlignment="1" applyProtection="1">
      <alignment wrapText="1"/>
      <protection hidden="1"/>
    </xf>
    <xf numFmtId="0" fontId="2" fillId="10" borderId="1" xfId="5" applyFill="1" applyBorder="1" applyAlignment="1" applyProtection="1">
      <alignment wrapText="1"/>
      <protection hidden="1"/>
    </xf>
    <xf numFmtId="0" fontId="2" fillId="8" borderId="22" xfId="5" applyFill="1" applyBorder="1" applyAlignment="1" applyProtection="1">
      <alignment wrapText="1"/>
      <protection hidden="1"/>
    </xf>
    <xf numFmtId="0" fontId="2" fillId="8" borderId="1" xfId="5" applyFill="1" applyBorder="1" applyAlignment="1" applyProtection="1">
      <alignment wrapText="1"/>
      <protection hidden="1"/>
    </xf>
    <xf numFmtId="2" fontId="2" fillId="11" borderId="49" xfId="5" applyNumberFormat="1" applyFill="1" applyBorder="1" applyAlignment="1" applyProtection="1">
      <alignment wrapText="1"/>
      <protection hidden="1"/>
    </xf>
    <xf numFmtId="2" fontId="2" fillId="11" borderId="50" xfId="5" applyNumberFormat="1" applyFill="1" applyBorder="1" applyAlignment="1" applyProtection="1">
      <alignment wrapText="1"/>
      <protection hidden="1"/>
    </xf>
    <xf numFmtId="0" fontId="2" fillId="11" borderId="50" xfId="5" applyFill="1" applyBorder="1" applyAlignment="1" applyProtection="1">
      <alignment wrapText="1"/>
      <protection hidden="1"/>
    </xf>
    <xf numFmtId="0" fontId="2" fillId="11" borderId="51" xfId="5" applyFill="1" applyBorder="1" applyProtection="1">
      <protection hidden="1"/>
    </xf>
    <xf numFmtId="2" fontId="2" fillId="11" borderId="22" xfId="5" applyNumberFormat="1" applyFill="1" applyBorder="1" applyProtection="1">
      <protection hidden="1"/>
    </xf>
    <xf numFmtId="2" fontId="2" fillId="4" borderId="22" xfId="5" applyNumberFormat="1" applyFill="1" applyBorder="1" applyAlignment="1" applyProtection="1">
      <alignment wrapText="1"/>
      <protection hidden="1"/>
    </xf>
    <xf numFmtId="2" fontId="2" fillId="11" borderId="22" xfId="5" applyNumberFormat="1" applyFill="1" applyBorder="1" applyAlignment="1" applyProtection="1">
      <alignment wrapText="1"/>
      <protection hidden="1"/>
    </xf>
    <xf numFmtId="0" fontId="2" fillId="4" borderId="56" xfId="5" applyFill="1" applyBorder="1" applyAlignment="1" applyProtection="1">
      <alignment wrapText="1"/>
      <protection hidden="1"/>
    </xf>
    <xf numFmtId="0" fontId="2" fillId="4" borderId="12" xfId="5" applyFill="1" applyBorder="1" applyProtection="1">
      <protection hidden="1"/>
    </xf>
    <xf numFmtId="0" fontId="2" fillId="11" borderId="57" xfId="5" applyFill="1" applyBorder="1" applyProtection="1">
      <protection hidden="1"/>
    </xf>
    <xf numFmtId="0" fontId="2" fillId="4" borderId="53" xfId="5" applyFill="1" applyBorder="1" applyAlignment="1" applyProtection="1">
      <alignment wrapText="1"/>
      <protection hidden="1"/>
    </xf>
    <xf numFmtId="0" fontId="2" fillId="4" borderId="2" xfId="5" applyFill="1" applyBorder="1" applyProtection="1">
      <protection hidden="1"/>
    </xf>
    <xf numFmtId="0" fontId="2" fillId="11" borderId="1" xfId="5" applyFill="1" applyBorder="1" applyProtection="1">
      <protection hidden="1"/>
    </xf>
    <xf numFmtId="0" fontId="2" fillId="11" borderId="22" xfId="5" applyFill="1" applyBorder="1" applyProtection="1">
      <protection hidden="1"/>
    </xf>
    <xf numFmtId="0" fontId="2" fillId="11" borderId="11" xfId="5" applyFill="1" applyBorder="1" applyProtection="1">
      <protection hidden="1"/>
    </xf>
    <xf numFmtId="0" fontId="2" fillId="4" borderId="22" xfId="5" applyFill="1" applyBorder="1" applyAlignment="1" applyProtection="1">
      <alignment wrapText="1"/>
      <protection hidden="1"/>
    </xf>
    <xf numFmtId="0" fontId="2" fillId="4" borderId="1" xfId="5" applyFill="1" applyBorder="1" applyAlignment="1" applyProtection="1">
      <alignment wrapText="1"/>
      <protection hidden="1"/>
    </xf>
    <xf numFmtId="0" fontId="2" fillId="11" borderId="22" xfId="5" applyFill="1" applyBorder="1" applyAlignment="1" applyProtection="1">
      <alignment wrapText="1"/>
      <protection hidden="1"/>
    </xf>
    <xf numFmtId="0" fontId="2" fillId="11" borderId="1" xfId="5" applyFill="1" applyBorder="1" applyAlignment="1" applyProtection="1">
      <alignment wrapText="1"/>
      <protection hidden="1"/>
    </xf>
    <xf numFmtId="165" fontId="6" fillId="12" borderId="49" xfId="5" applyNumberFormat="1" applyFont="1" applyFill="1" applyBorder="1" applyAlignment="1" applyProtection="1">
      <alignment wrapText="1"/>
      <protection hidden="1"/>
    </xf>
    <xf numFmtId="2" fontId="6" fillId="12" borderId="50" xfId="5" applyNumberFormat="1" applyFont="1" applyFill="1" applyBorder="1" applyAlignment="1" applyProtection="1">
      <alignment wrapText="1"/>
      <protection hidden="1"/>
    </xf>
    <xf numFmtId="165" fontId="6" fillId="12" borderId="50" xfId="5" applyNumberFormat="1" applyFont="1" applyFill="1" applyBorder="1" applyAlignment="1" applyProtection="1">
      <alignment wrapText="1"/>
      <protection hidden="1"/>
    </xf>
    <xf numFmtId="0" fontId="2" fillId="12" borderId="50" xfId="5" applyFill="1" applyBorder="1" applyAlignment="1" applyProtection="1">
      <alignment wrapText="1"/>
      <protection hidden="1"/>
    </xf>
    <xf numFmtId="0" fontId="2" fillId="12" borderId="50" xfId="5" applyFill="1" applyBorder="1" applyAlignment="1" applyProtection="1">
      <alignment horizontal="center" wrapText="1"/>
      <protection hidden="1"/>
    </xf>
    <xf numFmtId="0" fontId="2" fillId="12" borderId="51" xfId="5" applyFill="1" applyBorder="1" applyProtection="1">
      <protection hidden="1"/>
    </xf>
    <xf numFmtId="2" fontId="2" fillId="12" borderId="22" xfId="5" applyNumberFormat="1" applyFill="1" applyBorder="1" applyProtection="1">
      <protection hidden="1"/>
    </xf>
    <xf numFmtId="2" fontId="2" fillId="0" borderId="1" xfId="5" applyNumberFormat="1" applyBorder="1" applyProtection="1">
      <protection locked="0" hidden="1"/>
    </xf>
    <xf numFmtId="2" fontId="2" fillId="13" borderId="22" xfId="5" applyNumberFormat="1" applyFill="1" applyBorder="1" applyProtection="1">
      <protection hidden="1"/>
    </xf>
    <xf numFmtId="0" fontId="2" fillId="13" borderId="52" xfId="5" applyFill="1" applyBorder="1" applyAlignment="1" applyProtection="1">
      <alignment horizontal="center"/>
      <protection hidden="1"/>
    </xf>
    <xf numFmtId="0" fontId="2" fillId="13" borderId="24" xfId="5" applyFill="1" applyBorder="1" applyProtection="1">
      <protection hidden="1"/>
    </xf>
    <xf numFmtId="0" fontId="2" fillId="12" borderId="23" xfId="5" applyFill="1" applyBorder="1" applyProtection="1">
      <protection hidden="1"/>
    </xf>
    <xf numFmtId="0" fontId="2" fillId="13" borderId="53" xfId="5" applyFill="1" applyBorder="1" applyAlignment="1" applyProtection="1">
      <alignment horizontal="center"/>
      <protection hidden="1"/>
    </xf>
    <xf numFmtId="0" fontId="2" fillId="13" borderId="2" xfId="5" applyFill="1" applyBorder="1" applyProtection="1">
      <protection hidden="1"/>
    </xf>
    <xf numFmtId="0" fontId="2" fillId="12" borderId="1" xfId="5" applyFill="1" applyBorder="1" applyProtection="1">
      <protection hidden="1"/>
    </xf>
    <xf numFmtId="0" fontId="2" fillId="12" borderId="22" xfId="5" applyFill="1" applyBorder="1" applyProtection="1">
      <protection hidden="1"/>
    </xf>
    <xf numFmtId="0" fontId="2" fillId="12" borderId="11" xfId="5" applyFill="1" applyBorder="1" applyProtection="1">
      <protection hidden="1"/>
    </xf>
    <xf numFmtId="0" fontId="2" fillId="13" borderId="22" xfId="5" applyFill="1" applyBorder="1" applyProtection="1">
      <protection hidden="1"/>
    </xf>
    <xf numFmtId="0" fontId="2" fillId="13" borderId="1" xfId="5" applyFill="1" applyBorder="1" applyProtection="1">
      <protection hidden="1"/>
    </xf>
    <xf numFmtId="0" fontId="2" fillId="13" borderId="63" xfId="5" applyFill="1" applyBorder="1" applyProtection="1">
      <protection hidden="1"/>
    </xf>
    <xf numFmtId="2" fontId="2" fillId="13" borderId="24" xfId="5" applyNumberFormat="1" applyFill="1" applyBorder="1" applyProtection="1">
      <protection hidden="1"/>
    </xf>
    <xf numFmtId="2" fontId="2" fillId="13" borderId="52" xfId="5" applyNumberFormat="1" applyFill="1" applyBorder="1" applyProtection="1">
      <protection hidden="1"/>
    </xf>
    <xf numFmtId="2" fontId="2" fillId="13" borderId="52" xfId="5" applyNumberFormat="1" applyFill="1" applyBorder="1" applyAlignment="1" applyProtection="1">
      <alignment wrapText="1"/>
      <protection hidden="1"/>
    </xf>
    <xf numFmtId="0" fontId="2" fillId="13" borderId="24" xfId="5" applyFill="1" applyBorder="1" applyAlignment="1" applyProtection="1">
      <alignment wrapText="1"/>
      <protection hidden="1"/>
    </xf>
    <xf numFmtId="0" fontId="2" fillId="13" borderId="23" xfId="5" applyFill="1" applyBorder="1" applyAlignment="1" applyProtection="1">
      <alignment wrapText="1"/>
      <protection hidden="1"/>
    </xf>
    <xf numFmtId="0" fontId="2" fillId="13" borderId="31" xfId="5" applyFill="1" applyBorder="1" applyProtection="1">
      <protection hidden="1"/>
    </xf>
    <xf numFmtId="2" fontId="2" fillId="13" borderId="64" xfId="5" applyNumberFormat="1" applyFill="1" applyBorder="1" applyProtection="1">
      <protection hidden="1"/>
    </xf>
    <xf numFmtId="2" fontId="2" fillId="13" borderId="2" xfId="5" applyNumberFormat="1" applyFill="1" applyBorder="1" applyProtection="1">
      <protection hidden="1"/>
    </xf>
    <xf numFmtId="2" fontId="2" fillId="13" borderId="53" xfId="5" applyNumberFormat="1" applyFill="1" applyBorder="1" applyProtection="1">
      <protection hidden="1"/>
    </xf>
    <xf numFmtId="2" fontId="0" fillId="0" borderId="56" xfId="6" applyNumberFormat="1" applyFont="1" applyFill="1" applyBorder="1" applyAlignment="1" applyProtection="1">
      <alignment wrapText="1"/>
      <protection locked="0" hidden="1"/>
    </xf>
    <xf numFmtId="0" fontId="2" fillId="0" borderId="3" xfId="7" applyFont="1" applyFill="1" applyBorder="1" applyProtection="1">
      <protection locked="0" hidden="1"/>
    </xf>
    <xf numFmtId="2" fontId="0" fillId="0" borderId="2" xfId="6" applyNumberFormat="1" applyFont="1" applyFill="1" applyBorder="1" applyAlignment="1" applyProtection="1">
      <alignment wrapText="1"/>
      <protection locked="0" hidden="1"/>
    </xf>
    <xf numFmtId="2" fontId="0" fillId="0" borderId="12" xfId="6" applyNumberFormat="1" applyFont="1" applyFill="1" applyBorder="1" applyAlignment="1" applyProtection="1">
      <alignment wrapText="1"/>
      <protection locked="0" hidden="1"/>
    </xf>
    <xf numFmtId="0" fontId="2" fillId="0" borderId="12" xfId="5" applyBorder="1" applyAlignment="1" applyProtection="1">
      <alignment wrapText="1"/>
      <protection locked="0" hidden="1"/>
    </xf>
    <xf numFmtId="0" fontId="2" fillId="0" borderId="57" xfId="5" applyBorder="1" applyAlignment="1" applyProtection="1">
      <alignment wrapText="1"/>
      <protection locked="0" hidden="1"/>
    </xf>
    <xf numFmtId="0" fontId="2" fillId="13" borderId="30" xfId="5" applyFill="1" applyBorder="1" applyAlignment="1" applyProtection="1">
      <alignment horizontal="center"/>
      <protection hidden="1"/>
    </xf>
    <xf numFmtId="2" fontId="0" fillId="0" borderId="53" xfId="6" applyNumberFormat="1" applyFont="1" applyFill="1" applyBorder="1" applyAlignment="1" applyProtection="1">
      <alignment wrapText="1"/>
      <protection locked="0" hidden="1"/>
    </xf>
    <xf numFmtId="0" fontId="2" fillId="0" borderId="2" xfId="5" applyBorder="1" applyAlignment="1" applyProtection="1">
      <alignment wrapText="1"/>
      <protection locked="0" hidden="1"/>
    </xf>
    <xf numFmtId="0" fontId="2" fillId="0" borderId="1" xfId="5" applyBorder="1" applyAlignment="1" applyProtection="1">
      <alignment wrapText="1"/>
      <protection locked="0" hidden="1"/>
    </xf>
    <xf numFmtId="2" fontId="2" fillId="13" borderId="59" xfId="5" applyNumberFormat="1" applyFill="1" applyBorder="1" applyProtection="1">
      <protection hidden="1"/>
    </xf>
    <xf numFmtId="2" fontId="0" fillId="0" borderId="59" xfId="6" applyNumberFormat="1" applyFont="1" applyFill="1" applyBorder="1" applyAlignment="1" applyProtection="1">
      <alignment wrapText="1"/>
      <protection locked="0" hidden="1"/>
    </xf>
    <xf numFmtId="2" fontId="0" fillId="0" borderId="3" xfId="6" applyNumberFormat="1" applyFont="1" applyFill="1" applyBorder="1" applyAlignment="1" applyProtection="1">
      <alignment wrapText="1"/>
      <protection locked="0" hidden="1"/>
    </xf>
    <xf numFmtId="0" fontId="2" fillId="0" borderId="3" xfId="5" applyBorder="1" applyAlignment="1" applyProtection="1">
      <alignment wrapText="1"/>
      <protection locked="0" hidden="1"/>
    </xf>
    <xf numFmtId="0" fontId="2" fillId="0" borderId="60" xfId="5" applyBorder="1" applyAlignment="1" applyProtection="1">
      <alignment wrapText="1"/>
      <protection locked="0" hidden="1"/>
    </xf>
    <xf numFmtId="0" fontId="6" fillId="13" borderId="13" xfId="5" applyFont="1" applyFill="1" applyBorder="1" applyAlignment="1" applyProtection="1">
      <alignment wrapText="1"/>
      <protection hidden="1"/>
    </xf>
    <xf numFmtId="0" fontId="6" fillId="13" borderId="16" xfId="5" applyFont="1" applyFill="1" applyBorder="1" applyAlignment="1" applyProtection="1">
      <alignment wrapText="1"/>
      <protection hidden="1"/>
    </xf>
    <xf numFmtId="0" fontId="6" fillId="13" borderId="49" xfId="5" applyFont="1" applyFill="1" applyBorder="1" applyAlignment="1" applyProtection="1">
      <alignment wrapText="1"/>
      <protection hidden="1"/>
    </xf>
    <xf numFmtId="0" fontId="6" fillId="13" borderId="50" xfId="5" applyFont="1" applyFill="1" applyBorder="1" applyAlignment="1" applyProtection="1">
      <alignment wrapText="1"/>
      <protection hidden="1"/>
    </xf>
    <xf numFmtId="0" fontId="6" fillId="13" borderId="51" xfId="5" applyFont="1" applyFill="1" applyBorder="1" applyAlignment="1" applyProtection="1">
      <alignment wrapText="1"/>
      <protection hidden="1"/>
    </xf>
    <xf numFmtId="0" fontId="2" fillId="13" borderId="13" xfId="5" applyFill="1" applyBorder="1" applyAlignment="1" applyProtection="1">
      <alignment horizontal="center" wrapText="1"/>
      <protection hidden="1"/>
    </xf>
    <xf numFmtId="0" fontId="2" fillId="0" borderId="0" xfId="5"/>
    <xf numFmtId="0" fontId="2" fillId="0" borderId="0" xfId="5" applyProtection="1">
      <protection locked="0"/>
    </xf>
    <xf numFmtId="2" fontId="32" fillId="0" borderId="2" xfId="7" applyNumberFormat="1" applyFont="1" applyFill="1" applyBorder="1" applyAlignment="1" applyProtection="1"/>
    <xf numFmtId="2" fontId="33" fillId="0" borderId="67" xfId="7" applyNumberFormat="1" applyFont="1" applyFill="1" applyBorder="1" applyAlignment="1" applyProtection="1">
      <alignment vertical="center"/>
    </xf>
    <xf numFmtId="0" fontId="35" fillId="0" borderId="57" xfId="7" applyFont="1" applyFill="1" applyBorder="1" applyAlignment="1" applyProtection="1">
      <alignment horizontal="left" vertical="center" wrapText="1"/>
    </xf>
    <xf numFmtId="0" fontId="36" fillId="14" borderId="2" xfId="7" applyFont="1" applyFill="1" applyBorder="1" applyAlignment="1" applyProtection="1">
      <alignment horizontal="left" vertical="center" wrapText="1"/>
      <protection locked="0"/>
    </xf>
    <xf numFmtId="0" fontId="36" fillId="15" borderId="2" xfId="7" applyFont="1" applyFill="1" applyBorder="1" applyAlignment="1" applyProtection="1">
      <alignment horizontal="left" vertical="center" wrapText="1"/>
      <protection locked="0"/>
    </xf>
    <xf numFmtId="0" fontId="36" fillId="16" borderId="2" xfId="7" applyFont="1" applyFill="1" applyBorder="1" applyAlignment="1" applyProtection="1">
      <alignment horizontal="left" vertical="center" wrapText="1"/>
      <protection locked="0"/>
    </xf>
    <xf numFmtId="0" fontId="35" fillId="17" borderId="2" xfId="7" applyFont="1" applyFill="1" applyBorder="1" applyAlignment="1" applyProtection="1">
      <alignment horizontal="left" vertical="center" wrapText="1"/>
      <protection locked="0"/>
    </xf>
    <xf numFmtId="0" fontId="35" fillId="0" borderId="1" xfId="7" applyFont="1" applyFill="1" applyBorder="1" applyAlignment="1" applyProtection="1">
      <alignment horizontal="left" vertical="center" wrapText="1"/>
    </xf>
    <xf numFmtId="0" fontId="36" fillId="14" borderId="3" xfId="7" applyFont="1" applyFill="1" applyBorder="1" applyAlignment="1" applyProtection="1">
      <alignment horizontal="left" vertical="center" wrapText="1"/>
      <protection locked="0"/>
    </xf>
    <xf numFmtId="0" fontId="36" fillId="15" borderId="3" xfId="7" applyFont="1" applyFill="1" applyBorder="1" applyAlignment="1" applyProtection="1">
      <alignment horizontal="left" vertical="center" wrapText="1"/>
      <protection locked="0"/>
    </xf>
    <xf numFmtId="0" fontId="36" fillId="16" borderId="3" xfId="7" applyFont="1" applyFill="1" applyBorder="1" applyAlignment="1" applyProtection="1">
      <alignment horizontal="left" vertical="center" wrapText="1"/>
      <protection locked="0"/>
    </xf>
    <xf numFmtId="0" fontId="35" fillId="17" borderId="3" xfId="7" applyFont="1" applyFill="1" applyBorder="1" applyAlignment="1" applyProtection="1">
      <alignment horizontal="left" vertical="center" wrapText="1"/>
      <protection locked="0"/>
    </xf>
    <xf numFmtId="0" fontId="35" fillId="0" borderId="60" xfId="7" applyFont="1" applyFill="1" applyBorder="1" applyAlignment="1" applyProtection="1">
      <alignment horizontal="left" vertical="center" wrapText="1"/>
    </xf>
    <xf numFmtId="0" fontId="37" fillId="2" borderId="50" xfId="7" applyFont="1" applyFill="1" applyBorder="1" applyAlignment="1" applyProtection="1">
      <alignment horizontal="left" vertical="center" wrapText="1"/>
    </xf>
    <xf numFmtId="0" fontId="35" fillId="0" borderId="51" xfId="7" applyFont="1" applyFill="1" applyBorder="1" applyAlignment="1" applyProtection="1">
      <alignment horizontal="left" vertical="center" wrapText="1"/>
    </xf>
    <xf numFmtId="2" fontId="30" fillId="0" borderId="25" xfId="7" applyNumberFormat="1" applyFont="1" applyFill="1" applyBorder="1" applyProtection="1"/>
    <xf numFmtId="2" fontId="30" fillId="0" borderId="24" xfId="7" applyNumberFormat="1" applyFont="1" applyFill="1" applyBorder="1" applyProtection="1"/>
    <xf numFmtId="2" fontId="30" fillId="0" borderId="24" xfId="7" applyNumberFormat="1" applyFont="1" applyFill="1" applyBorder="1" applyAlignment="1" applyProtection="1">
      <alignment horizontal="left"/>
    </xf>
    <xf numFmtId="0" fontId="30" fillId="0" borderId="23" xfId="7" applyFont="1" applyFill="1" applyBorder="1" applyAlignment="1" applyProtection="1"/>
    <xf numFmtId="0" fontId="34" fillId="0" borderId="22" xfId="7" applyFont="1" applyFill="1" applyBorder="1" applyAlignment="1" applyProtection="1">
      <alignment wrapText="1"/>
    </xf>
    <xf numFmtId="0" fontId="34" fillId="0" borderId="2" xfId="7" applyFont="1" applyFill="1" applyBorder="1" applyAlignment="1" applyProtection="1">
      <alignment wrapText="1"/>
    </xf>
    <xf numFmtId="0" fontId="34" fillId="0" borderId="2" xfId="7" applyFont="1" applyFill="1" applyBorder="1" applyAlignment="1" applyProtection="1">
      <alignment horizontal="left" wrapText="1"/>
    </xf>
    <xf numFmtId="0" fontId="34" fillId="0" borderId="1" xfId="7" applyFont="1" applyFill="1" applyBorder="1" applyAlignment="1" applyProtection="1">
      <alignment wrapText="1"/>
    </xf>
    <xf numFmtId="0" fontId="34" fillId="0" borderId="18" xfId="7" applyFont="1" applyFill="1" applyBorder="1" applyProtection="1"/>
    <xf numFmtId="0" fontId="30" fillId="0" borderId="26" xfId="7" applyFont="1" applyFill="1" applyBorder="1" applyProtection="1"/>
    <xf numFmtId="0" fontId="30" fillId="0" borderId="12" xfId="7" applyFont="1" applyFill="1" applyBorder="1" applyProtection="1"/>
    <xf numFmtId="0" fontId="30" fillId="0" borderId="12" xfId="7" applyFont="1" applyFill="1" applyBorder="1" applyAlignment="1" applyProtection="1">
      <alignment horizontal="center"/>
    </xf>
    <xf numFmtId="0" fontId="30" fillId="0" borderId="57" xfId="7" applyFont="1" applyFill="1" applyBorder="1" applyProtection="1"/>
    <xf numFmtId="0" fontId="34" fillId="0" borderId="2" xfId="7" applyFont="1" applyFill="1" applyBorder="1" applyAlignment="1" applyProtection="1">
      <alignment horizontal="center" wrapText="1"/>
    </xf>
    <xf numFmtId="0" fontId="34" fillId="0" borderId="22" xfId="7" applyFont="1" applyFill="1" applyBorder="1" applyProtection="1"/>
    <xf numFmtId="0" fontId="34" fillId="0" borderId="2" xfId="7" applyFont="1" applyFill="1" applyBorder="1" applyProtection="1"/>
    <xf numFmtId="0" fontId="2" fillId="2" borderId="0" xfId="5" applyFill="1" applyProtection="1">
      <protection locked="0"/>
    </xf>
    <xf numFmtId="0" fontId="27" fillId="13" borderId="75" xfId="7" applyFont="1" applyFill="1" applyBorder="1" applyProtection="1">
      <protection locked="0"/>
    </xf>
    <xf numFmtId="0" fontId="27" fillId="13" borderId="79" xfId="7" applyFont="1" applyFill="1" applyBorder="1" applyProtection="1">
      <protection locked="0"/>
    </xf>
    <xf numFmtId="0" fontId="27" fillId="13" borderId="82" xfId="7" applyFont="1" applyFill="1" applyBorder="1" applyProtection="1">
      <protection locked="0"/>
    </xf>
    <xf numFmtId="0" fontId="2" fillId="0" borderId="30" xfId="5" applyBorder="1" applyAlignment="1" applyProtection="1">
      <alignment horizontal="left" vertical="center" wrapText="1" indent="1"/>
      <protection locked="0"/>
    </xf>
    <xf numFmtId="0" fontId="20" fillId="13" borderId="2" xfId="1" applyFont="1" applyFill="1" applyBorder="1" applyAlignment="1" applyProtection="1">
      <alignment horizontal="center" vertical="center" wrapText="1"/>
      <protection locked="0"/>
    </xf>
    <xf numFmtId="0" fontId="20" fillId="13" borderId="12" xfId="1" applyFont="1" applyFill="1" applyBorder="1" applyAlignment="1" applyProtection="1">
      <alignment horizontal="center" vertical="center" wrapText="1"/>
      <protection locked="0"/>
    </xf>
    <xf numFmtId="0" fontId="20" fillId="13" borderId="24" xfId="1" applyFont="1" applyFill="1" applyBorder="1" applyAlignment="1" applyProtection="1">
      <alignment horizontal="center" vertical="center" wrapText="1"/>
      <protection locked="0"/>
    </xf>
    <xf numFmtId="0" fontId="9" fillId="13" borderId="2" xfId="1" applyFont="1" applyFill="1" applyBorder="1" applyAlignment="1" applyProtection="1">
      <alignment horizontal="center" vertical="center"/>
      <protection locked="0"/>
    </xf>
    <xf numFmtId="0" fontId="9" fillId="13" borderId="12" xfId="1" applyFont="1" applyFill="1" applyBorder="1" applyAlignment="1" applyProtection="1">
      <alignment horizontal="center" vertical="center"/>
      <protection locked="0"/>
    </xf>
    <xf numFmtId="0" fontId="9" fillId="13" borderId="24" xfId="1" applyFont="1" applyFill="1" applyBorder="1" applyAlignment="1" applyProtection="1">
      <alignment horizontal="center" vertical="center"/>
      <protection locked="0"/>
    </xf>
    <xf numFmtId="0" fontId="6" fillId="13" borderId="46" xfId="1" applyFont="1" applyFill="1" applyBorder="1" applyAlignment="1" applyProtection="1">
      <alignment horizontal="center" vertical="center" wrapText="1"/>
      <protection locked="0"/>
    </xf>
    <xf numFmtId="0" fontId="6" fillId="13" borderId="47" xfId="1" applyFont="1" applyFill="1" applyBorder="1" applyAlignment="1" applyProtection="1">
      <alignment horizontal="center" vertical="center" wrapText="1"/>
      <protection locked="0"/>
    </xf>
    <xf numFmtId="0" fontId="6" fillId="13" borderId="2" xfId="1" applyFont="1" applyFill="1" applyBorder="1" applyAlignment="1" applyProtection="1">
      <alignment horizontal="center" vertical="center" wrapText="1"/>
      <protection locked="0"/>
    </xf>
    <xf numFmtId="0" fontId="6" fillId="13" borderId="12" xfId="1" applyFont="1" applyFill="1" applyBorder="1" applyAlignment="1" applyProtection="1">
      <alignment horizontal="center" vertical="center" wrapText="1"/>
      <protection locked="0"/>
    </xf>
    <xf numFmtId="0" fontId="6" fillId="13" borderId="24" xfId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0" fillId="0" borderId="5" xfId="0" applyBorder="1"/>
    <xf numFmtId="0" fontId="0" fillId="0" borderId="8" xfId="0" applyBorder="1"/>
    <xf numFmtId="0" fontId="8" fillId="5" borderId="10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vertical="center"/>
    </xf>
    <xf numFmtId="0" fontId="0" fillId="0" borderId="9" xfId="0" applyBorder="1"/>
    <xf numFmtId="49" fontId="20" fillId="4" borderId="2" xfId="1" applyNumberFormat="1" applyFont="1" applyFill="1" applyBorder="1" applyAlignment="1">
      <alignment horizontal="center" vertical="center" wrapText="1"/>
    </xf>
    <xf numFmtId="49" fontId="20" fillId="4" borderId="12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10" borderId="14" xfId="1" applyFont="1" applyFill="1" applyBorder="1" applyAlignment="1">
      <alignment horizontal="left" vertical="center" wrapText="1"/>
    </xf>
    <xf numFmtId="0" fontId="20" fillId="3" borderId="2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/>
    </xf>
    <xf numFmtId="164" fontId="20" fillId="4" borderId="22" xfId="1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20" fillId="3" borderId="2" xfId="1" applyFont="1" applyFill="1" applyBorder="1" applyAlignment="1">
      <alignment horizontal="center" vertical="center"/>
    </xf>
    <xf numFmtId="0" fontId="20" fillId="3" borderId="12" xfId="1" applyFont="1" applyFill="1" applyBorder="1" applyAlignment="1">
      <alignment horizontal="center" vertical="center"/>
    </xf>
    <xf numFmtId="0" fontId="9" fillId="10" borderId="15" xfId="1" applyFont="1" applyFill="1" applyBorder="1" applyAlignment="1">
      <alignment horizontal="left" vertical="center" wrapText="1"/>
    </xf>
    <xf numFmtId="0" fontId="20" fillId="3" borderId="24" xfId="1" applyFont="1" applyFill="1" applyBorder="1" applyAlignment="1">
      <alignment horizontal="center" vertical="center"/>
    </xf>
    <xf numFmtId="0" fontId="9" fillId="4" borderId="24" xfId="1" applyFont="1" applyFill="1" applyBorder="1" applyAlignment="1">
      <alignment horizontal="center" vertical="center"/>
    </xf>
    <xf numFmtId="164" fontId="20" fillId="4" borderId="25" xfId="1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left" vertical="center" wrapText="1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29" fillId="0" borderId="0" xfId="0" applyFont="1" applyAlignment="1">
      <alignment wrapText="1"/>
    </xf>
    <xf numFmtId="0" fontId="6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 vertical="center"/>
    </xf>
    <xf numFmtId="0" fontId="29" fillId="2" borderId="0" xfId="1" applyFont="1" applyFill="1" applyAlignment="1">
      <alignment horizontal="left" vertical="center" wrapText="1"/>
    </xf>
    <xf numFmtId="164" fontId="10" fillId="2" borderId="0" xfId="1" applyNumberFormat="1" applyFont="1" applyFill="1" applyAlignment="1">
      <alignment horizontal="center" vertical="center"/>
    </xf>
    <xf numFmtId="0" fontId="29" fillId="0" borderId="0" xfId="0" applyFont="1"/>
    <xf numFmtId="0" fontId="0" fillId="2" borderId="0" xfId="0" applyFill="1" applyAlignment="1">
      <alignment wrapText="1"/>
    </xf>
    <xf numFmtId="0" fontId="10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 wrapText="1"/>
    </xf>
    <xf numFmtId="0" fontId="5" fillId="0" borderId="0" xfId="1" applyAlignment="1">
      <alignment vertical="center"/>
    </xf>
    <xf numFmtId="0" fontId="5" fillId="2" borderId="0" xfId="1" applyFill="1" applyAlignment="1">
      <alignment vertical="center"/>
    </xf>
    <xf numFmtId="0" fontId="11" fillId="3" borderId="33" xfId="1" applyFont="1" applyFill="1" applyBorder="1" applyAlignment="1">
      <alignment horizontal="center" vertical="center"/>
    </xf>
    <xf numFmtId="0" fontId="0" fillId="0" borderId="33" xfId="0" applyBorder="1"/>
    <xf numFmtId="0" fontId="0" fillId="0" borderId="34" xfId="0" applyBorder="1"/>
    <xf numFmtId="0" fontId="11" fillId="2" borderId="0" xfId="1" applyFont="1" applyFill="1" applyAlignment="1">
      <alignment horizontal="center" vertical="center"/>
    </xf>
    <xf numFmtId="0" fontId="11" fillId="3" borderId="0" xfId="1" applyFont="1" applyFill="1" applyAlignment="1">
      <alignment horizontal="center" vertical="center"/>
    </xf>
    <xf numFmtId="0" fontId="0" fillId="0" borderId="36" xfId="0" applyBorder="1"/>
    <xf numFmtId="49" fontId="12" fillId="4" borderId="2" xfId="1" applyNumberFormat="1" applyFont="1" applyFill="1" applyBorder="1" applyAlignment="1">
      <alignment horizontal="center" vertical="center" wrapText="1"/>
    </xf>
    <xf numFmtId="0" fontId="9" fillId="10" borderId="40" xfId="1" applyFont="1" applyFill="1" applyBorder="1" applyAlignment="1">
      <alignment horizontal="left" vertical="center" wrapText="1"/>
    </xf>
    <xf numFmtId="0" fontId="20" fillId="3" borderId="1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/>
    </xf>
    <xf numFmtId="164" fontId="12" fillId="4" borderId="41" xfId="1" applyNumberFormat="1" applyFont="1" applyFill="1" applyBorder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20" fillId="3" borderId="11" xfId="1" applyFont="1" applyFill="1" applyBorder="1" applyAlignment="1">
      <alignment horizontal="center" vertical="center"/>
    </xf>
    <xf numFmtId="0" fontId="20" fillId="3" borderId="48" xfId="1" applyFont="1" applyFill="1" applyBorder="1" applyAlignment="1">
      <alignment horizontal="center" vertical="center"/>
    </xf>
    <xf numFmtId="0" fontId="9" fillId="10" borderId="42" xfId="1" applyFont="1" applyFill="1" applyBorder="1" applyAlignment="1">
      <alignment horizontal="left" vertical="center" wrapText="1"/>
    </xf>
    <xf numFmtId="0" fontId="20" fillId="3" borderId="43" xfId="1" applyFont="1" applyFill="1" applyBorder="1" applyAlignment="1">
      <alignment horizontal="center" vertical="center"/>
    </xf>
    <xf numFmtId="0" fontId="12" fillId="4" borderId="44" xfId="1" applyFont="1" applyFill="1" applyBorder="1" applyAlignment="1">
      <alignment horizontal="center" vertical="center"/>
    </xf>
    <xf numFmtId="164" fontId="12" fillId="4" borderId="45" xfId="1" applyNumberFormat="1" applyFont="1" applyFill="1" applyBorder="1" applyAlignment="1">
      <alignment horizontal="center" vertical="center"/>
    </xf>
    <xf numFmtId="0" fontId="10" fillId="2" borderId="0" xfId="1" applyFont="1" applyFill="1" applyAlignment="1">
      <alignment vertical="center"/>
    </xf>
    <xf numFmtId="164" fontId="18" fillId="4" borderId="31" xfId="1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10" fillId="4" borderId="2" xfId="1" applyFont="1" applyFill="1" applyBorder="1" applyAlignment="1">
      <alignment horizontal="center" vertical="center" wrapText="1"/>
    </xf>
    <xf numFmtId="164" fontId="12" fillId="4" borderId="2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0" fillId="4" borderId="2" xfId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center" vertical="center"/>
    </xf>
    <xf numFmtId="164" fontId="12" fillId="4" borderId="25" xfId="1" applyNumberFormat="1" applyFont="1" applyFill="1" applyBorder="1" applyAlignment="1">
      <alignment horizontal="center" vertical="center" wrapText="1"/>
    </xf>
    <xf numFmtId="164" fontId="19" fillId="4" borderId="31" xfId="1" applyNumberFormat="1" applyFont="1" applyFill="1" applyBorder="1" applyAlignment="1">
      <alignment horizontal="center" vertical="center"/>
    </xf>
    <xf numFmtId="0" fontId="5" fillId="2" borderId="0" xfId="1" applyFill="1" applyAlignment="1">
      <alignment horizontal="left" vertical="center" wrapText="1"/>
    </xf>
    <xf numFmtId="164" fontId="19" fillId="2" borderId="0" xfId="1" applyNumberFormat="1" applyFont="1" applyFill="1" applyAlignment="1">
      <alignment horizontal="center" vertical="center"/>
    </xf>
    <xf numFmtId="0" fontId="24" fillId="0" borderId="29" xfId="5" applyFont="1" applyBorder="1" applyAlignment="1" applyProtection="1">
      <alignment horizontal="center" vertical="center"/>
      <protection locked="0"/>
    </xf>
    <xf numFmtId="0" fontId="22" fillId="0" borderId="30" xfId="5" applyFont="1" applyBorder="1" applyAlignment="1" applyProtection="1">
      <alignment horizontal="justify" vertical="center"/>
      <protection locked="0"/>
    </xf>
    <xf numFmtId="0" fontId="22" fillId="0" borderId="30" xfId="5" applyFont="1" applyBorder="1" applyAlignment="1" applyProtection="1">
      <alignment horizontal="left" vertical="center" wrapText="1" indent="1"/>
      <protection locked="0"/>
    </xf>
    <xf numFmtId="0" fontId="6" fillId="0" borderId="30" xfId="5" applyFont="1" applyBorder="1" applyAlignment="1" applyProtection="1">
      <alignment horizontal="center" vertical="center" wrapText="1"/>
      <protection locked="0"/>
    </xf>
    <xf numFmtId="0" fontId="44" fillId="0" borderId="30" xfId="8" applyBorder="1" applyAlignment="1" applyProtection="1">
      <alignment horizontal="left" vertical="center" wrapText="1" indent="1"/>
      <protection locked="0"/>
    </xf>
    <xf numFmtId="0" fontId="2" fillId="0" borderId="30" xfId="5" applyBorder="1" applyAlignment="1" applyProtection="1">
      <alignment horizontal="left" wrapText="1" indent="1"/>
      <protection locked="0"/>
    </xf>
    <xf numFmtId="0" fontId="22" fillId="0" borderId="31" xfId="5" applyFont="1" applyBorder="1" applyAlignment="1" applyProtection="1">
      <alignment vertical="center"/>
      <protection locked="0"/>
    </xf>
    <xf numFmtId="0" fontId="22" fillId="0" borderId="0" xfId="5" applyFont="1" applyAlignment="1" applyProtection="1">
      <alignment vertical="center"/>
      <protection locked="0"/>
    </xf>
    <xf numFmtId="0" fontId="14" fillId="0" borderId="0" xfId="0" applyFont="1"/>
    <xf numFmtId="0" fontId="13" fillId="0" borderId="0" xfId="0" applyFont="1"/>
    <xf numFmtId="0" fontId="16" fillId="18" borderId="13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5" fillId="10" borderId="19" xfId="0" applyFont="1" applyFill="1" applyBorder="1" applyAlignment="1">
      <alignment wrapText="1"/>
    </xf>
    <xf numFmtId="0" fontId="15" fillId="0" borderId="20" xfId="0" applyFont="1" applyBorder="1"/>
    <xf numFmtId="4" fontId="15" fillId="0" borderId="20" xfId="0" applyNumberFormat="1" applyFont="1" applyBorder="1"/>
    <xf numFmtId="164" fontId="15" fillId="0" borderId="7" xfId="0" applyNumberFormat="1" applyFont="1" applyBorder="1"/>
    <xf numFmtId="164" fontId="15" fillId="0" borderId="21" xfId="0" applyNumberFormat="1" applyFont="1" applyBorder="1"/>
    <xf numFmtId="0" fontId="15" fillId="10" borderId="1" xfId="0" applyFont="1" applyFill="1" applyBorder="1" applyAlignment="1">
      <alignment wrapText="1"/>
    </xf>
    <xf numFmtId="0" fontId="15" fillId="0" borderId="2" xfId="0" applyFont="1" applyBorder="1"/>
    <xf numFmtId="4" fontId="15" fillId="0" borderId="2" xfId="0" applyNumberFormat="1" applyFont="1" applyBorder="1"/>
    <xf numFmtId="164" fontId="15" fillId="0" borderId="2" xfId="0" applyNumberFormat="1" applyFont="1" applyBorder="1"/>
    <xf numFmtId="164" fontId="15" fillId="0" borderId="22" xfId="0" applyNumberFormat="1" applyFont="1" applyBorder="1"/>
    <xf numFmtId="16" fontId="13" fillId="0" borderId="0" xfId="0" applyNumberFormat="1" applyFont="1"/>
    <xf numFmtId="0" fontId="17" fillId="0" borderId="23" xfId="0" applyFont="1" applyBorder="1"/>
    <xf numFmtId="0" fontId="15" fillId="0" borderId="24" xfId="0" applyFont="1" applyBorder="1"/>
    <xf numFmtId="164" fontId="17" fillId="0" borderId="24" xfId="0" applyNumberFormat="1" applyFont="1" applyBorder="1"/>
    <xf numFmtId="164" fontId="17" fillId="0" borderId="25" xfId="0" applyNumberFormat="1" applyFont="1" applyBorder="1"/>
    <xf numFmtId="0" fontId="0" fillId="0" borderId="0" xfId="0" applyAlignment="1">
      <alignment horizontal="left" vertical="center" wrapText="1"/>
    </xf>
    <xf numFmtId="0" fontId="10" fillId="2" borderId="0" xfId="1" applyFont="1" applyFill="1" applyAlignment="1">
      <alignment horizontal="left" vertical="center" wrapText="1"/>
    </xf>
    <xf numFmtId="0" fontId="2" fillId="2" borderId="0" xfId="5" applyFill="1"/>
    <xf numFmtId="0" fontId="2" fillId="0" borderId="1" xfId="5" applyBorder="1"/>
    <xf numFmtId="0" fontId="2" fillId="0" borderId="2" xfId="5" applyBorder="1"/>
    <xf numFmtId="0" fontId="40" fillId="2" borderId="12" xfId="7" applyFont="1" applyFill="1" applyBorder="1" applyProtection="1"/>
    <xf numFmtId="0" fontId="2" fillId="0" borderId="0" xfId="5" applyAlignment="1">
      <alignment wrapText="1"/>
    </xf>
    <xf numFmtId="0" fontId="37" fillId="2" borderId="49" xfId="5" applyFont="1" applyFill="1" applyBorder="1" applyAlignment="1">
      <alignment vertical="center" wrapText="1"/>
    </xf>
    <xf numFmtId="0" fontId="2" fillId="2" borderId="27" xfId="5" applyFill="1" applyBorder="1"/>
    <xf numFmtId="0" fontId="2" fillId="2" borderId="22" xfId="5" applyFill="1" applyBorder="1"/>
    <xf numFmtId="2" fontId="35" fillId="2" borderId="12" xfId="7" applyNumberFormat="1" applyFont="1" applyFill="1" applyBorder="1" applyAlignment="1" applyProtection="1">
      <alignment horizontal="left" vertical="center" wrapText="1"/>
      <protection locked="0"/>
    </xf>
    <xf numFmtId="0" fontId="26" fillId="0" borderId="0" xfId="5" applyFont="1" applyAlignment="1" applyProtection="1">
      <alignment horizontal="justify" vertical="center"/>
      <protection locked="0"/>
    </xf>
    <xf numFmtId="2" fontId="2" fillId="2" borderId="26" xfId="5" applyNumberFormat="1" applyFill="1" applyBorder="1"/>
    <xf numFmtId="0" fontId="28" fillId="8" borderId="4" xfId="5" applyFont="1" applyFill="1" applyBorder="1" applyAlignment="1" applyProtection="1">
      <alignment horizontal="center" vertical="center"/>
      <protection hidden="1"/>
    </xf>
    <xf numFmtId="0" fontId="28" fillId="8" borderId="5" xfId="5" applyFont="1" applyFill="1" applyBorder="1" applyAlignment="1" applyProtection="1">
      <alignment horizontal="center" vertical="center"/>
      <protection hidden="1"/>
    </xf>
    <xf numFmtId="0" fontId="28" fillId="8" borderId="8" xfId="5" applyFont="1" applyFill="1" applyBorder="1" applyAlignment="1" applyProtection="1">
      <alignment horizontal="center" vertical="center"/>
      <protection hidden="1"/>
    </xf>
    <xf numFmtId="0" fontId="2" fillId="8" borderId="19" xfId="5" applyFill="1" applyBorder="1" applyAlignment="1" applyProtection="1">
      <alignment horizontal="center" wrapText="1"/>
      <protection hidden="1"/>
    </xf>
    <xf numFmtId="0" fontId="2" fillId="8" borderId="1" xfId="5" applyFill="1" applyBorder="1" applyAlignment="1" applyProtection="1">
      <alignment horizontal="center" wrapText="1"/>
      <protection hidden="1"/>
    </xf>
    <xf numFmtId="0" fontId="6" fillId="10" borderId="20" xfId="5" applyFont="1" applyFill="1" applyBorder="1" applyAlignment="1" applyProtection="1">
      <alignment horizontal="left" vertical="center" wrapText="1"/>
      <protection hidden="1"/>
    </xf>
    <xf numFmtId="0" fontId="6" fillId="10" borderId="55" xfId="5" applyFont="1" applyFill="1" applyBorder="1" applyAlignment="1" applyProtection="1">
      <alignment horizontal="left" vertical="center" wrapText="1"/>
      <protection hidden="1"/>
    </xf>
    <xf numFmtId="0" fontId="6" fillId="10" borderId="2" xfId="5" applyFont="1" applyFill="1" applyBorder="1" applyAlignment="1" applyProtection="1">
      <alignment horizontal="left" vertical="center" wrapText="1"/>
      <protection hidden="1"/>
    </xf>
    <xf numFmtId="0" fontId="6" fillId="10" borderId="53" xfId="5" applyFont="1" applyFill="1" applyBorder="1" applyAlignment="1" applyProtection="1">
      <alignment horizontal="left" vertical="center" wrapText="1"/>
      <protection hidden="1"/>
    </xf>
    <xf numFmtId="0" fontId="2" fillId="8" borderId="21" xfId="5" applyFill="1" applyBorder="1" applyAlignment="1" applyProtection="1">
      <alignment horizontal="center" wrapText="1"/>
      <protection hidden="1"/>
    </xf>
    <xf numFmtId="0" fontId="2" fillId="10" borderId="19" xfId="5" applyFill="1" applyBorder="1" applyAlignment="1" applyProtection="1">
      <alignment horizontal="center" wrapText="1"/>
      <protection hidden="1"/>
    </xf>
    <xf numFmtId="0" fontId="2" fillId="10" borderId="21" xfId="5" applyFill="1" applyBorder="1" applyAlignment="1" applyProtection="1">
      <alignment horizontal="center" wrapText="1"/>
      <protection hidden="1"/>
    </xf>
    <xf numFmtId="0" fontId="2" fillId="8" borderId="54" xfId="5" applyFill="1" applyBorder="1" applyAlignment="1" applyProtection="1">
      <alignment horizontal="center"/>
      <protection hidden="1"/>
    </xf>
    <xf numFmtId="0" fontId="2" fillId="8" borderId="21" xfId="5" applyFill="1" applyBorder="1" applyAlignment="1" applyProtection="1">
      <alignment horizontal="center"/>
      <protection hidden="1"/>
    </xf>
    <xf numFmtId="0" fontId="28" fillId="11" borderId="51" xfId="5" applyFont="1" applyFill="1" applyBorder="1" applyAlignment="1" applyProtection="1">
      <alignment horizontal="center" vertical="center"/>
      <protection hidden="1"/>
    </xf>
    <xf numFmtId="0" fontId="28" fillId="11" borderId="50" xfId="5" applyFont="1" applyFill="1" applyBorder="1" applyAlignment="1" applyProtection="1">
      <alignment horizontal="center" vertical="center"/>
      <protection hidden="1"/>
    </xf>
    <xf numFmtId="0" fontId="28" fillId="11" borderId="49" xfId="5" applyFont="1" applyFill="1" applyBorder="1" applyAlignment="1" applyProtection="1">
      <alignment horizontal="center" vertical="center"/>
      <protection hidden="1"/>
    </xf>
    <xf numFmtId="0" fontId="2" fillId="11" borderId="60" xfId="5" applyFill="1" applyBorder="1" applyAlignment="1" applyProtection="1">
      <alignment horizontal="center" wrapText="1"/>
      <protection hidden="1"/>
    </xf>
    <xf numFmtId="0" fontId="2" fillId="11" borderId="1" xfId="5" applyFill="1" applyBorder="1" applyAlignment="1" applyProtection="1">
      <alignment horizontal="center" wrapText="1"/>
      <protection hidden="1"/>
    </xf>
    <xf numFmtId="0" fontId="6" fillId="4" borderId="3" xfId="5" applyFont="1" applyFill="1" applyBorder="1" applyAlignment="1" applyProtection="1">
      <alignment horizontal="left" vertical="center" wrapText="1"/>
      <protection hidden="1"/>
    </xf>
    <xf numFmtId="0" fontId="6" fillId="4" borderId="59" xfId="5" applyFont="1" applyFill="1" applyBorder="1" applyAlignment="1" applyProtection="1">
      <alignment horizontal="left" vertical="center" wrapText="1"/>
      <protection hidden="1"/>
    </xf>
    <xf numFmtId="0" fontId="6" fillId="4" borderId="2" xfId="5" applyFont="1" applyFill="1" applyBorder="1" applyAlignment="1" applyProtection="1">
      <alignment horizontal="left" vertical="center" wrapText="1"/>
      <protection hidden="1"/>
    </xf>
    <xf numFmtId="0" fontId="6" fillId="4" borderId="53" xfId="5" applyFont="1" applyFill="1" applyBorder="1" applyAlignment="1" applyProtection="1">
      <alignment horizontal="left" vertical="center" wrapText="1"/>
      <protection hidden="1"/>
    </xf>
    <xf numFmtId="0" fontId="2" fillId="11" borderId="19" xfId="5" applyFill="1" applyBorder="1" applyAlignment="1" applyProtection="1">
      <alignment horizontal="center" wrapText="1"/>
      <protection hidden="1"/>
    </xf>
    <xf numFmtId="0" fontId="2" fillId="11" borderId="21" xfId="5" applyFill="1" applyBorder="1" applyAlignment="1" applyProtection="1">
      <alignment horizontal="center" wrapText="1"/>
      <protection hidden="1"/>
    </xf>
    <xf numFmtId="0" fontId="2" fillId="4" borderId="19" xfId="5" applyFill="1" applyBorder="1" applyAlignment="1" applyProtection="1">
      <alignment horizontal="center" wrapText="1"/>
      <protection hidden="1"/>
    </xf>
    <xf numFmtId="0" fontId="2" fillId="4" borderId="21" xfId="5" applyFill="1" applyBorder="1" applyAlignment="1" applyProtection="1">
      <alignment horizontal="center" wrapText="1"/>
      <protection hidden="1"/>
    </xf>
    <xf numFmtId="0" fontId="2" fillId="11" borderId="58" xfId="5" applyFill="1" applyBorder="1" applyAlignment="1" applyProtection="1">
      <alignment horizontal="center"/>
      <protection hidden="1"/>
    </xf>
    <xf numFmtId="0" fontId="2" fillId="11" borderId="27" xfId="5" applyFill="1" applyBorder="1" applyAlignment="1" applyProtection="1">
      <alignment horizontal="center"/>
      <protection hidden="1"/>
    </xf>
    <xf numFmtId="0" fontId="28" fillId="12" borderId="16" xfId="5" applyFont="1" applyFill="1" applyBorder="1" applyAlignment="1" applyProtection="1">
      <alignment horizontal="center" vertical="center"/>
      <protection hidden="1"/>
    </xf>
    <xf numFmtId="0" fontId="28" fillId="12" borderId="17" xfId="5" applyFont="1" applyFill="1" applyBorder="1" applyAlignment="1" applyProtection="1">
      <alignment horizontal="center" vertical="center"/>
      <protection hidden="1"/>
    </xf>
    <xf numFmtId="0" fontId="28" fillId="12" borderId="18" xfId="5" applyFont="1" applyFill="1" applyBorder="1" applyAlignment="1" applyProtection="1">
      <alignment horizontal="center" vertical="center"/>
      <protection hidden="1"/>
    </xf>
    <xf numFmtId="0" fontId="28" fillId="12" borderId="62" xfId="5" applyFont="1" applyFill="1" applyBorder="1" applyAlignment="1" applyProtection="1">
      <alignment horizontal="center" vertical="center"/>
      <protection hidden="1"/>
    </xf>
    <xf numFmtId="0" fontId="28" fillId="12" borderId="7" xfId="5" applyFont="1" applyFill="1" applyBorder="1" applyAlignment="1" applyProtection="1">
      <alignment horizontal="center" vertical="center"/>
      <protection hidden="1"/>
    </xf>
    <xf numFmtId="0" fontId="28" fillId="12" borderId="61" xfId="5" applyFont="1" applyFill="1" applyBorder="1" applyAlignment="1" applyProtection="1">
      <alignment horizontal="center" vertical="center"/>
      <protection hidden="1"/>
    </xf>
    <xf numFmtId="0" fontId="2" fillId="12" borderId="19" xfId="5" applyFill="1" applyBorder="1" applyAlignment="1" applyProtection="1">
      <alignment horizontal="center" wrapText="1"/>
      <protection hidden="1"/>
    </xf>
    <xf numFmtId="0" fontId="2" fillId="12" borderId="1" xfId="5" applyFill="1" applyBorder="1" applyAlignment="1" applyProtection="1">
      <alignment horizontal="center" wrapText="1"/>
      <protection hidden="1"/>
    </xf>
    <xf numFmtId="0" fontId="6" fillId="13" borderId="20" xfId="5" applyFont="1" applyFill="1" applyBorder="1" applyAlignment="1" applyProtection="1">
      <alignment horizontal="left" vertical="center" wrapText="1"/>
      <protection hidden="1"/>
    </xf>
    <xf numFmtId="0" fontId="6" fillId="13" borderId="2" xfId="5" applyFont="1" applyFill="1" applyBorder="1" applyAlignment="1" applyProtection="1">
      <alignment horizontal="left" vertical="center" wrapText="1"/>
      <protection hidden="1"/>
    </xf>
    <xf numFmtId="0" fontId="2" fillId="13" borderId="55" xfId="5" applyFill="1" applyBorder="1" applyAlignment="1" applyProtection="1">
      <alignment horizontal="center" vertical="center"/>
      <protection hidden="1"/>
    </xf>
    <xf numFmtId="0" fontId="2" fillId="13" borderId="53" xfId="5" applyFill="1" applyBorder="1" applyAlignment="1" applyProtection="1">
      <alignment horizontal="center" vertical="center"/>
      <protection hidden="1"/>
    </xf>
    <xf numFmtId="0" fontId="2" fillId="12" borderId="19" xfId="5" applyFill="1" applyBorder="1" applyAlignment="1" applyProtection="1">
      <alignment horizontal="center"/>
      <protection hidden="1"/>
    </xf>
    <xf numFmtId="0" fontId="2" fillId="12" borderId="21" xfId="5" applyFill="1" applyBorder="1" applyAlignment="1" applyProtection="1">
      <alignment horizontal="center"/>
      <protection hidden="1"/>
    </xf>
    <xf numFmtId="0" fontId="2" fillId="13" borderId="19" xfId="5" applyFill="1" applyBorder="1" applyAlignment="1" applyProtection="1">
      <alignment horizontal="center"/>
      <protection hidden="1"/>
    </xf>
    <xf numFmtId="0" fontId="2" fillId="13" borderId="21" xfId="5" applyFill="1" applyBorder="1" applyAlignment="1" applyProtection="1">
      <alignment horizontal="center"/>
      <protection hidden="1"/>
    </xf>
    <xf numFmtId="0" fontId="2" fillId="12" borderId="54" xfId="5" applyFill="1" applyBorder="1" applyAlignment="1" applyProtection="1">
      <alignment horizontal="center"/>
      <protection hidden="1"/>
    </xf>
    <xf numFmtId="0" fontId="29" fillId="0" borderId="0" xfId="5" applyFont="1" applyAlignment="1">
      <alignment wrapText="1"/>
    </xf>
    <xf numFmtId="0" fontId="29" fillId="0" borderId="0" xfId="0" applyFont="1"/>
    <xf numFmtId="0" fontId="32" fillId="0" borderId="2" xfId="7" applyFont="1" applyFill="1" applyBorder="1" applyAlignment="1" applyProtection="1">
      <alignment horizontal="left"/>
    </xf>
    <xf numFmtId="0" fontId="31" fillId="0" borderId="66" xfId="7" applyFont="1" applyFill="1" applyBorder="1" applyAlignment="1" applyProtection="1">
      <alignment horizontal="center"/>
    </xf>
    <xf numFmtId="0" fontId="31" fillId="0" borderId="0" xfId="7" applyFont="1" applyFill="1" applyBorder="1" applyAlignment="1" applyProtection="1">
      <alignment horizontal="center"/>
    </xf>
    <xf numFmtId="0" fontId="31" fillId="0" borderId="65" xfId="7" applyFont="1" applyFill="1" applyBorder="1" applyAlignment="1" applyProtection="1">
      <alignment horizontal="center"/>
    </xf>
    <xf numFmtId="0" fontId="30" fillId="13" borderId="2" xfId="7" applyFont="1" applyFill="1" applyBorder="1" applyAlignment="1" applyProtection="1">
      <alignment horizontal="left"/>
      <protection locked="0"/>
    </xf>
    <xf numFmtId="0" fontId="2" fillId="13" borderId="2" xfId="5" applyFill="1" applyBorder="1" applyAlignment="1" applyProtection="1">
      <alignment horizontal="left"/>
      <protection locked="0"/>
    </xf>
    <xf numFmtId="0" fontId="30" fillId="13" borderId="2" xfId="7" applyFont="1" applyFill="1" applyBorder="1" applyAlignment="1" applyProtection="1">
      <alignment horizontal="center"/>
      <protection locked="0"/>
    </xf>
    <xf numFmtId="0" fontId="30" fillId="0" borderId="52" xfId="7" applyFont="1" applyFill="1" applyBorder="1" applyAlignment="1" applyProtection="1">
      <alignment wrapText="1"/>
    </xf>
    <xf numFmtId="0" fontId="2" fillId="0" borderId="69" xfId="5" applyBorder="1" applyAlignment="1">
      <alignment wrapText="1"/>
    </xf>
    <xf numFmtId="0" fontId="34" fillId="0" borderId="16" xfId="7" applyFont="1" applyFill="1" applyBorder="1" applyAlignment="1" applyProtection="1">
      <alignment horizontal="left" vertical="center" wrapText="1"/>
    </xf>
    <xf numFmtId="0" fontId="34" fillId="0" borderId="17" xfId="7" applyFont="1" applyFill="1" applyBorder="1" applyAlignment="1" applyProtection="1">
      <alignment horizontal="left" vertical="center" wrapText="1"/>
    </xf>
    <xf numFmtId="0" fontId="2" fillId="0" borderId="18" xfId="5" applyBorder="1" applyAlignment="1">
      <alignment wrapText="1"/>
    </xf>
    <xf numFmtId="0" fontId="7" fillId="0" borderId="4" xfId="7" applyFont="1" applyFill="1" applyBorder="1" applyAlignment="1" applyProtection="1">
      <alignment horizontal="left" vertical="center" wrapText="1"/>
    </xf>
    <xf numFmtId="0" fontId="7" fillId="0" borderId="5" xfId="7" applyFont="1" applyFill="1" applyBorder="1" applyAlignment="1" applyProtection="1">
      <alignment horizontal="left" vertical="center" wrapText="1"/>
    </xf>
    <xf numFmtId="0" fontId="7" fillId="0" borderId="5" xfId="5" applyFont="1" applyBorder="1" applyAlignment="1">
      <alignment horizontal="left" vertical="center" wrapText="1"/>
    </xf>
    <xf numFmtId="0" fontId="7" fillId="0" borderId="8" xfId="5" applyFont="1" applyBorder="1"/>
    <xf numFmtId="0" fontId="34" fillId="0" borderId="16" xfId="7" applyFont="1" applyFill="1" applyBorder="1" applyAlignment="1" applyProtection="1">
      <alignment horizontal="left"/>
    </xf>
    <xf numFmtId="0" fontId="34" fillId="0" borderId="17" xfId="7" applyFont="1" applyFill="1" applyBorder="1" applyAlignment="1" applyProtection="1">
      <alignment horizontal="left"/>
    </xf>
    <xf numFmtId="0" fontId="34" fillId="0" borderId="68" xfId="7" applyFont="1" applyFill="1" applyBorder="1" applyAlignment="1" applyProtection="1">
      <alignment horizontal="left"/>
    </xf>
    <xf numFmtId="0" fontId="27" fillId="0" borderId="0" xfId="7" applyFont="1" applyFill="1" applyBorder="1" applyAlignment="1" applyProtection="1">
      <alignment horizontal="center"/>
    </xf>
    <xf numFmtId="0" fontId="34" fillId="0" borderId="51" xfId="7" applyFont="1" applyFill="1" applyBorder="1" applyAlignment="1" applyProtection="1">
      <alignment horizontal="left" vertical="center"/>
    </xf>
    <xf numFmtId="0" fontId="34" fillId="0" borderId="50" xfId="7" applyFont="1" applyFill="1" applyBorder="1" applyAlignment="1" applyProtection="1">
      <alignment horizontal="left" vertical="center"/>
    </xf>
    <xf numFmtId="0" fontId="34" fillId="0" borderId="49" xfId="7" applyFont="1" applyFill="1" applyBorder="1" applyAlignment="1" applyProtection="1">
      <alignment horizontal="left" vertical="center"/>
    </xf>
    <xf numFmtId="0" fontId="27" fillId="0" borderId="71" xfId="7" applyFont="1" applyFill="1" applyBorder="1" applyAlignment="1" applyProtection="1">
      <alignment horizontal="center"/>
    </xf>
    <xf numFmtId="0" fontId="27" fillId="0" borderId="17" xfId="7" applyFont="1" applyFill="1" applyBorder="1" applyAlignment="1" applyProtection="1">
      <alignment horizontal="center"/>
    </xf>
    <xf numFmtId="0" fontId="27" fillId="0" borderId="68" xfId="7" applyFont="1" applyFill="1" applyBorder="1" applyAlignment="1" applyProtection="1">
      <alignment horizontal="center"/>
    </xf>
    <xf numFmtId="0" fontId="39" fillId="0" borderId="70" xfId="7" applyFont="1" applyFill="1" applyBorder="1" applyAlignment="1" applyProtection="1">
      <alignment horizontal="left" vertical="center" wrapText="1"/>
    </xf>
    <xf numFmtId="0" fontId="2" fillId="0" borderId="54" xfId="5" applyBorder="1" applyAlignment="1">
      <alignment horizontal="left" vertical="center" wrapText="1"/>
    </xf>
    <xf numFmtId="0" fontId="32" fillId="0" borderId="20" xfId="7" applyFont="1" applyFill="1" applyBorder="1" applyAlignment="1" applyProtection="1">
      <alignment horizontal="left" vertical="center" wrapText="1"/>
    </xf>
    <xf numFmtId="0" fontId="32" fillId="0" borderId="21" xfId="7" applyFont="1" applyFill="1" applyBorder="1" applyAlignment="1" applyProtection="1">
      <alignment horizontal="left" vertical="center" wrapText="1"/>
    </xf>
    <xf numFmtId="0" fontId="30" fillId="0" borderId="53" xfId="7" applyFont="1" applyFill="1" applyBorder="1" applyAlignment="1" applyProtection="1">
      <alignment wrapText="1"/>
    </xf>
    <xf numFmtId="0" fontId="2" fillId="0" borderId="11" xfId="5" applyBorder="1" applyAlignment="1">
      <alignment wrapText="1"/>
    </xf>
    <xf numFmtId="0" fontId="27" fillId="0" borderId="74" xfId="7" applyFont="1" applyFill="1" applyBorder="1" applyAlignment="1" applyProtection="1">
      <alignment horizontal="center"/>
    </xf>
    <xf numFmtId="0" fontId="32" fillId="0" borderId="70" xfId="7" applyFont="1" applyFill="1" applyBorder="1" applyAlignment="1" applyProtection="1">
      <alignment horizontal="left" vertical="center" wrapText="1"/>
    </xf>
    <xf numFmtId="0" fontId="32" fillId="0" borderId="73" xfId="7" applyFont="1" applyFill="1" applyBorder="1" applyAlignment="1" applyProtection="1">
      <alignment horizontal="left" vertical="center" wrapText="1"/>
    </xf>
    <xf numFmtId="0" fontId="32" fillId="0" borderId="72" xfId="7" applyFont="1" applyFill="1" applyBorder="1" applyAlignment="1" applyProtection="1">
      <alignment horizontal="left" vertical="center" wrapText="1"/>
    </xf>
    <xf numFmtId="0" fontId="2" fillId="0" borderId="53" xfId="5" applyBorder="1"/>
    <xf numFmtId="0" fontId="2" fillId="0" borderId="11" xfId="5" applyBorder="1"/>
    <xf numFmtId="0" fontId="34" fillId="0" borderId="14" xfId="7" applyFont="1" applyFill="1" applyBorder="1" applyAlignment="1" applyProtection="1">
      <alignment wrapText="1"/>
    </xf>
    <xf numFmtId="0" fontId="32" fillId="0" borderId="87" xfId="7" applyFont="1" applyFill="1" applyBorder="1" applyAlignment="1" applyProtection="1">
      <alignment horizontal="center" vertical="center" wrapText="1"/>
    </xf>
    <xf numFmtId="0" fontId="32" fillId="0" borderId="68" xfId="7" applyFont="1" applyFill="1" applyBorder="1" applyAlignment="1" applyProtection="1">
      <alignment horizontal="center" vertical="center" wrapText="1"/>
    </xf>
    <xf numFmtId="0" fontId="43" fillId="0" borderId="86" xfId="7" applyFont="1" applyFill="1" applyBorder="1" applyAlignment="1" applyProtection="1">
      <alignment horizontal="center" vertical="center" wrapText="1"/>
    </xf>
    <xf numFmtId="0" fontId="43" fillId="0" borderId="67" xfId="7" applyFont="1" applyFill="1" applyBorder="1" applyAlignment="1" applyProtection="1">
      <alignment horizontal="center" vertical="center" wrapText="1"/>
    </xf>
    <xf numFmtId="0" fontId="7" fillId="0" borderId="85" xfId="5" applyFont="1" applyBorder="1" applyAlignment="1">
      <alignment horizontal="left" vertical="center" wrapText="1"/>
    </xf>
    <xf numFmtId="0" fontId="7" fillId="0" borderId="84" xfId="5" applyFont="1" applyBorder="1" applyAlignment="1">
      <alignment horizontal="left" vertical="center" wrapText="1"/>
    </xf>
    <xf numFmtId="0" fontId="7" fillId="0" borderId="83" xfId="5" applyFont="1" applyBorder="1" applyAlignment="1">
      <alignment horizontal="left" vertical="center" wrapText="1"/>
    </xf>
    <xf numFmtId="0" fontId="41" fillId="0" borderId="81" xfId="7" applyFont="1" applyFill="1" applyBorder="1" applyAlignment="1" applyProtection="1">
      <alignment vertical="center" wrapText="1"/>
    </xf>
    <xf numFmtId="0" fontId="41" fillId="0" borderId="80" xfId="7" applyFont="1" applyFill="1" applyBorder="1" applyAlignment="1" applyProtection="1">
      <alignment vertical="center" wrapText="1"/>
    </xf>
    <xf numFmtId="0" fontId="41" fillId="0" borderId="28" xfId="7" applyFont="1" applyFill="1" applyAlignment="1" applyProtection="1">
      <alignment vertical="center" wrapText="1"/>
    </xf>
    <xf numFmtId="0" fontId="41" fillId="0" borderId="78" xfId="7" applyFont="1" applyFill="1" applyBorder="1" applyAlignment="1" applyProtection="1">
      <alignment horizontal="left" vertical="center" wrapText="1"/>
    </xf>
    <xf numFmtId="0" fontId="41" fillId="0" borderId="77" xfId="7" applyFont="1" applyFill="1" applyBorder="1" applyAlignment="1" applyProtection="1">
      <alignment horizontal="left" vertical="center" wrapText="1"/>
    </xf>
    <xf numFmtId="0" fontId="41" fillId="0" borderId="76" xfId="7" applyFont="1" applyFill="1" applyBorder="1" applyAlignment="1" applyProtection="1">
      <alignment horizontal="left" vertical="center" wrapText="1"/>
    </xf>
    <xf numFmtId="0" fontId="34" fillId="0" borderId="92" xfId="7" applyFont="1" applyFill="1" applyBorder="1" applyAlignment="1" applyProtection="1">
      <alignment vertical="center" wrapText="1"/>
    </xf>
    <xf numFmtId="0" fontId="2" fillId="0" borderId="80" xfId="5" applyBorder="1" applyAlignment="1">
      <alignment vertical="center" wrapText="1"/>
    </xf>
    <xf numFmtId="0" fontId="2" fillId="13" borderId="28" xfId="4" applyFill="1" applyBorder="1" applyAlignment="1" applyProtection="1">
      <alignment horizontal="left" vertical="center" wrapText="1"/>
      <protection locked="0"/>
    </xf>
    <xf numFmtId="0" fontId="2" fillId="13" borderId="79" xfId="4" applyFill="1" applyBorder="1" applyAlignment="1" applyProtection="1">
      <alignment horizontal="left" vertical="center" wrapText="1"/>
      <protection locked="0"/>
    </xf>
    <xf numFmtId="0" fontId="34" fillId="0" borderId="91" xfId="7" applyFont="1" applyFill="1" applyBorder="1" applyAlignment="1" applyProtection="1">
      <alignment vertical="center" wrapText="1"/>
    </xf>
    <xf numFmtId="0" fontId="2" fillId="0" borderId="77" xfId="5" applyBorder="1" applyAlignment="1">
      <alignment vertical="center" wrapText="1"/>
    </xf>
    <xf numFmtId="0" fontId="0" fillId="13" borderId="90" xfId="4" applyFont="1" applyFill="1" applyBorder="1" applyAlignment="1" applyProtection="1">
      <alignment vertical="center" wrapText="1"/>
      <protection locked="0"/>
    </xf>
    <xf numFmtId="0" fontId="2" fillId="13" borderId="89" xfId="4" applyFill="1" applyBorder="1" applyAlignment="1" applyProtection="1">
      <alignment vertical="center" wrapText="1"/>
      <protection locked="0"/>
    </xf>
    <xf numFmtId="0" fontId="2" fillId="13" borderId="89" xfId="5" applyFill="1" applyBorder="1" applyAlignment="1" applyProtection="1">
      <alignment vertical="center" wrapText="1"/>
      <protection locked="0"/>
    </xf>
    <xf numFmtId="0" fontId="2" fillId="13" borderId="88" xfId="5" applyFill="1" applyBorder="1" applyAlignment="1" applyProtection="1">
      <alignment vertical="center" wrapText="1"/>
      <protection locked="0"/>
    </xf>
    <xf numFmtId="0" fontId="34" fillId="0" borderId="85" xfId="7" applyFont="1" applyFill="1" applyBorder="1" applyAlignment="1" applyProtection="1">
      <alignment vertical="center" wrapText="1"/>
    </xf>
    <xf numFmtId="0" fontId="2" fillId="0" borderId="83" xfId="5" applyBorder="1" applyAlignment="1">
      <alignment vertical="center" wrapText="1"/>
    </xf>
    <xf numFmtId="0" fontId="2" fillId="13" borderId="94" xfId="4" applyFill="1" applyBorder="1" applyAlignment="1" applyProtection="1">
      <alignment horizontal="left" vertical="center" wrapText="1"/>
      <protection locked="0"/>
    </xf>
    <xf numFmtId="0" fontId="2" fillId="13" borderId="93" xfId="4" applyFill="1" applyBorder="1" applyAlignment="1" applyProtection="1">
      <alignment horizontal="left" vertical="center" wrapText="1"/>
      <protection locked="0"/>
    </xf>
    <xf numFmtId="0" fontId="0" fillId="4" borderId="16" xfId="1" applyFont="1" applyFill="1" applyBorder="1" applyAlignment="1">
      <alignment horizontal="left" vertic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10" fillId="4" borderId="16" xfId="1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3" fillId="10" borderId="16" xfId="1" applyFont="1" applyFill="1" applyBorder="1" applyAlignment="1">
      <alignment horizontal="left" vertical="center" wrapText="1"/>
    </xf>
    <xf numFmtId="0" fontId="0" fillId="10" borderId="17" xfId="0" applyFill="1" applyBorder="1" applyAlignment="1">
      <alignment wrapText="1"/>
    </xf>
    <xf numFmtId="0" fontId="0" fillId="10" borderId="18" xfId="0" applyFill="1" applyBorder="1" applyAlignment="1">
      <alignment wrapText="1"/>
    </xf>
    <xf numFmtId="1" fontId="20" fillId="3" borderId="2" xfId="2" applyNumberFormat="1" applyFont="1" applyFill="1" applyBorder="1" applyAlignment="1" applyProtection="1">
      <alignment horizontal="center" vertical="center" wrapText="1"/>
    </xf>
    <xf numFmtId="49" fontId="20" fillId="4" borderId="26" xfId="1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8" borderId="4" xfId="1" applyFont="1" applyFill="1" applyBorder="1" applyAlignment="1">
      <alignment horizontal="center" vertical="center"/>
    </xf>
    <xf numFmtId="0" fontId="11" fillId="8" borderId="5" xfId="1" applyFont="1" applyFill="1" applyBorder="1" applyAlignment="1">
      <alignment horizontal="center" vertical="center"/>
    </xf>
    <xf numFmtId="0" fontId="11" fillId="8" borderId="6" xfId="1" applyFont="1" applyFill="1" applyBorder="1" applyAlignment="1">
      <alignment horizontal="center" vertical="center"/>
    </xf>
    <xf numFmtId="0" fontId="11" fillId="8" borderId="0" xfId="1" applyFont="1" applyFill="1" applyAlignment="1">
      <alignment horizontal="center" vertical="center"/>
    </xf>
    <xf numFmtId="0" fontId="20" fillId="10" borderId="14" xfId="1" applyFont="1" applyFill="1" applyBorder="1" applyAlignment="1">
      <alignment horizontal="center" vertical="center" wrapText="1"/>
    </xf>
    <xf numFmtId="0" fontId="20" fillId="10" borderId="2" xfId="1" applyFont="1" applyFill="1" applyBorder="1" applyAlignment="1">
      <alignment horizontal="center" vertical="center" wrapText="1"/>
    </xf>
    <xf numFmtId="49" fontId="20" fillId="4" borderId="12" xfId="1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/>
    </xf>
    <xf numFmtId="49" fontId="12" fillId="4" borderId="12" xfId="1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2" fillId="4" borderId="38" xfId="1" applyNumberFormat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6" fillId="10" borderId="37" xfId="1" applyFont="1" applyFill="1" applyBorder="1" applyAlignment="1">
      <alignment horizontal="center" vertical="center" wrapText="1"/>
    </xf>
    <xf numFmtId="0" fontId="5" fillId="0" borderId="0" xfId="1" applyAlignment="1">
      <alignment horizontal="left" vertical="center"/>
    </xf>
    <xf numFmtId="1" fontId="12" fillId="3" borderId="2" xfId="2" applyNumberFormat="1" applyFont="1" applyFill="1" applyBorder="1" applyAlignment="1" applyProtection="1">
      <alignment horizontal="center" vertical="center" wrapText="1"/>
    </xf>
    <xf numFmtId="0" fontId="11" fillId="8" borderId="32" xfId="1" applyFont="1" applyFill="1" applyBorder="1" applyAlignment="1">
      <alignment horizontal="center" vertical="center"/>
    </xf>
    <xf numFmtId="0" fontId="11" fillId="8" borderId="33" xfId="1" applyFont="1" applyFill="1" applyBorder="1" applyAlignment="1">
      <alignment horizontal="center" vertical="center"/>
    </xf>
    <xf numFmtId="0" fontId="11" fillId="8" borderId="35" xfId="1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 wrapText="1"/>
    </xf>
    <xf numFmtId="0" fontId="6" fillId="10" borderId="11" xfId="1" applyFont="1" applyFill="1" applyBorder="1" applyAlignment="1">
      <alignment horizontal="center" vertical="center" wrapText="1"/>
    </xf>
    <xf numFmtId="49" fontId="12" fillId="4" borderId="26" xfId="1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6" fillId="10" borderId="14" xfId="1" applyFont="1" applyFill="1" applyBorder="1" applyAlignment="1">
      <alignment horizontal="center" vertical="center" wrapText="1"/>
    </xf>
    <xf numFmtId="0" fontId="6" fillId="10" borderId="2" xfId="1" applyFont="1" applyFill="1" applyBorder="1" applyAlignment="1">
      <alignment horizontal="center" vertical="center" wrapText="1"/>
    </xf>
    <xf numFmtId="0" fontId="1" fillId="0" borderId="30" xfId="5" applyFont="1" applyBorder="1" applyAlignment="1" applyProtection="1">
      <alignment horizontal="left" vertical="center" wrapText="1" indent="1"/>
      <protection locked="0"/>
    </xf>
  </cellXfs>
  <cellStyles count="9">
    <cellStyle name="20 % - zvýraznenie3" xfId="4" builtinId="38"/>
    <cellStyle name="Čiarka 2" xfId="6" xr:uid="{C4AA64B5-132B-4868-AA72-D9223432DEA8}"/>
    <cellStyle name="Hypertextové prepojenie" xfId="8" builtinId="8"/>
    <cellStyle name="Mena 2" xfId="2" xr:uid="{9ADCE832-670E-4EB8-9F05-6FBDC6053C67}"/>
    <cellStyle name="Normálna" xfId="0" builtinId="0"/>
    <cellStyle name="Normálna 2" xfId="1" xr:uid="{F5F87318-75C7-42D9-9DD2-DB76CEAA47CB}"/>
    <cellStyle name="Normálna 2 2" xfId="3" xr:uid="{37CECA70-7193-408D-AFDB-27B3E8FAAD83}"/>
    <cellStyle name="Normálna 3" xfId="5" xr:uid="{1CC4B5F4-D6D4-43A7-8BA8-DD20766CC3E5}"/>
    <cellStyle name="Poznámka 2" xfId="7" xr:uid="{7FA1CC7D-B3D7-468F-A630-76AE28A195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7</xdr:col>
          <xdr:colOff>200025</xdr:colOff>
          <xdr:row>11</xdr:row>
          <xdr:rowOff>409575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7</xdr:col>
          <xdr:colOff>190500</xdr:colOff>
          <xdr:row>13</xdr:row>
          <xdr:rowOff>371475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7</xdr:col>
          <xdr:colOff>190500</xdr:colOff>
          <xdr:row>14</xdr:row>
          <xdr:rowOff>371475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7</xdr:col>
          <xdr:colOff>200025</xdr:colOff>
          <xdr:row>13</xdr:row>
          <xdr:rowOff>9525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magistratba-my.sharepoint.com/personal/miroslava_hornackova_bratislava_sk/Documents/Desktop/MH/VO/STD-Trolejov&#225;%20tra&#357;%20Patr&#243;nka-Rivi&#233;ra/Na%20vyhl&#225;senie/NEAKTUALNA_Pr&#237;loha%20&#269;.%203%20-%20Krit&#233;ria,%20Zmluvn&#225;%20cena%20a%20nasadenie%20odborn&#237;kov.xlsx" TargetMode="External"/><Relationship Id="rId2" Type="http://schemas.microsoft.com/office/2019/04/relationships/externalLinkLongPath" Target="/personal/miroslava_hornackova_bratislava_sk/Documents/Desktop/MH/VO/STD-Trolejov&#225;%20tra&#357;%20Patr&#243;nka-Rivi&#233;ra/Na%20vyhl&#225;senie/NEAKTUALNA_Pr&#237;loha%20&#269;.%203%20-%20Krit&#233;ria,%20Zmluvn&#225;%20cena%20a%20nasadenie%20odborn&#237;kov.xlsx?FA988D2B" TargetMode="External"/><Relationship Id="rId1" Type="http://schemas.openxmlformats.org/officeDocument/2006/relationships/externalLinkPath" Target="file:///\\FA988D2B\NEAKTUALNA_Pr&#237;loha%20&#269;.%203%20-%20Krit&#233;ria,%20Zmluvn&#225;%20cena%20a%20nasadenie%20odborn&#237;ko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Zákl. nastavenie"/>
      <sheetName val="Ponuka"/>
      <sheetName val="Sumár"/>
      <sheetName val="I.etapa"/>
      <sheetName val="II.etapa"/>
      <sheetName val="III.etapa"/>
      <sheetName val="Osobné postavenie"/>
      <sheetName val="Koneční užívatelia výhod"/>
      <sheetName val="Medzinárodné sankcie"/>
    </sheetNames>
    <sheetDataSet>
      <sheetData sheetId="0">
        <row r="4">
          <cell r="C4" t="str">
            <v>Cena celkom</v>
          </cell>
        </row>
        <row r="5">
          <cell r="C5" t="str">
            <v>Skúsenosti KO1/KO2</v>
          </cell>
          <cell r="E5">
            <v>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7594-9721-429A-8152-590BEC67DA51}">
  <sheetPr codeName="Hárok1"/>
  <dimension ref="B1:K86"/>
  <sheetViews>
    <sheetView zoomScaleNormal="100" workbookViewId="0">
      <selection activeCell="H5" sqref="H5"/>
    </sheetView>
  </sheetViews>
  <sheetFormatPr defaultRowHeight="15" x14ac:dyDescent="0.25"/>
  <cols>
    <col min="1" max="1" width="3" style="19" customWidth="1"/>
    <col min="2" max="2" width="4.7109375" style="19" customWidth="1"/>
    <col min="3" max="3" width="38" style="20" customWidth="1"/>
    <col min="4" max="4" width="19" style="20" customWidth="1"/>
    <col min="5" max="5" width="15.7109375" style="20" customWidth="1"/>
    <col min="6" max="6" width="14.85546875" style="20" customWidth="1"/>
    <col min="7" max="7" width="19.85546875" style="20" customWidth="1"/>
    <col min="8" max="8" width="18.7109375" style="20" customWidth="1"/>
    <col min="9" max="9" width="14" style="19" customWidth="1"/>
    <col min="10" max="10" width="14.7109375" style="19" customWidth="1"/>
    <col min="11" max="11" width="12.85546875" style="19" bestFit="1" customWidth="1"/>
    <col min="12" max="12" width="15" style="19" bestFit="1" customWidth="1"/>
    <col min="13" max="13" width="16.85546875" style="19" customWidth="1"/>
    <col min="14" max="14" width="12.28515625" style="19" customWidth="1"/>
    <col min="15" max="15" width="15.42578125" style="19" bestFit="1" customWidth="1"/>
    <col min="16" max="16" width="12.7109375" style="19" customWidth="1"/>
    <col min="17" max="17" width="15.42578125" style="19" bestFit="1" customWidth="1"/>
    <col min="18" max="18" width="12.28515625" style="19" bestFit="1" customWidth="1"/>
    <col min="19" max="19" width="15" style="19" bestFit="1" customWidth="1"/>
    <col min="20" max="20" width="12.85546875" style="19" bestFit="1" customWidth="1"/>
    <col min="21" max="21" width="15" style="19" bestFit="1" customWidth="1"/>
    <col min="22" max="16384" width="9.140625" style="19"/>
  </cols>
  <sheetData>
    <row r="1" spans="2:11" ht="15.75" thickBot="1" x14ac:dyDescent="0.3"/>
    <row r="2" spans="2:11" ht="36.75" customHeight="1" thickBot="1" x14ac:dyDescent="0.3">
      <c r="B2" s="296" t="s">
        <v>137</v>
      </c>
      <c r="C2" s="297"/>
      <c r="D2" s="297"/>
      <c r="E2" s="297"/>
      <c r="F2" s="297"/>
      <c r="G2" s="297"/>
      <c r="H2" s="297"/>
      <c r="I2" s="297"/>
      <c r="J2" s="297"/>
      <c r="K2" s="298"/>
    </row>
    <row r="3" spans="2:11" ht="45.75" thickBot="1" x14ac:dyDescent="0.3">
      <c r="B3" s="109" t="s">
        <v>113</v>
      </c>
      <c r="C3" s="108" t="s">
        <v>112</v>
      </c>
      <c r="D3" s="107" t="s">
        <v>136</v>
      </c>
      <c r="E3" s="107" t="s">
        <v>135</v>
      </c>
      <c r="F3" s="107" t="s">
        <v>134</v>
      </c>
      <c r="G3" s="107" t="s">
        <v>133</v>
      </c>
      <c r="H3" s="106" t="s">
        <v>132</v>
      </c>
      <c r="I3" s="105" t="s">
        <v>131</v>
      </c>
      <c r="J3" s="104" t="s">
        <v>130</v>
      </c>
      <c r="K3" s="104" t="s">
        <v>129</v>
      </c>
    </row>
    <row r="4" spans="2:11" x14ac:dyDescent="0.25">
      <c r="B4" s="95">
        <v>1</v>
      </c>
      <c r="C4" s="103" t="s">
        <v>128</v>
      </c>
      <c r="D4" s="102" t="s">
        <v>127</v>
      </c>
      <c r="E4" s="101">
        <v>450000</v>
      </c>
      <c r="F4" s="101">
        <v>0</v>
      </c>
      <c r="G4" s="90" t="s">
        <v>123</v>
      </c>
      <c r="H4" s="100">
        <v>450000</v>
      </c>
      <c r="I4" s="99">
        <f t="shared" ref="I4:I13" si="0">H4/H$14*100</f>
        <v>75</v>
      </c>
      <c r="J4" s="87">
        <f t="shared" ref="J4:J13" si="1">IF(I4=0,0,(E4-F4)/I4)</f>
        <v>6000</v>
      </c>
      <c r="K4" s="86">
        <f t="shared" ref="K4:K13" si="2">IF((E4-F4)=0,0,H4/(E4-F4))</f>
        <v>1</v>
      </c>
    </row>
    <row r="5" spans="2:11" x14ac:dyDescent="0.25">
      <c r="B5" s="95">
        <v>2</v>
      </c>
      <c r="C5" s="98" t="s">
        <v>126</v>
      </c>
      <c r="D5" s="97" t="s">
        <v>125</v>
      </c>
      <c r="E5" s="91">
        <v>4</v>
      </c>
      <c r="F5" s="91">
        <v>0</v>
      </c>
      <c r="G5" s="90" t="s">
        <v>124</v>
      </c>
      <c r="H5" s="96">
        <v>150000</v>
      </c>
      <c r="I5" s="88">
        <f t="shared" si="0"/>
        <v>25</v>
      </c>
      <c r="J5" s="87">
        <f t="shared" si="1"/>
        <v>0.16</v>
      </c>
      <c r="K5" s="86">
        <f t="shared" si="2"/>
        <v>37500</v>
      </c>
    </row>
    <row r="6" spans="2:11" x14ac:dyDescent="0.25">
      <c r="B6" s="95">
        <v>3</v>
      </c>
      <c r="C6" s="98"/>
      <c r="D6" s="97" t="s">
        <v>122</v>
      </c>
      <c r="E6" s="91">
        <v>0</v>
      </c>
      <c r="F6" s="91">
        <v>0</v>
      </c>
      <c r="G6" s="90" t="s">
        <v>123</v>
      </c>
      <c r="H6" s="96">
        <v>0</v>
      </c>
      <c r="I6" s="88">
        <f t="shared" si="0"/>
        <v>0</v>
      </c>
      <c r="J6" s="87">
        <f t="shared" si="1"/>
        <v>0</v>
      </c>
      <c r="K6" s="86">
        <f t="shared" si="2"/>
        <v>0</v>
      </c>
    </row>
    <row r="7" spans="2:11" x14ac:dyDescent="0.25">
      <c r="B7" s="95">
        <v>4</v>
      </c>
      <c r="C7" s="98" t="s">
        <v>122</v>
      </c>
      <c r="D7" s="97" t="s">
        <v>122</v>
      </c>
      <c r="E7" s="91">
        <v>0</v>
      </c>
      <c r="F7" s="91">
        <v>0</v>
      </c>
      <c r="G7" s="90" t="s">
        <v>121</v>
      </c>
      <c r="H7" s="96">
        <v>0</v>
      </c>
      <c r="I7" s="88">
        <f t="shared" si="0"/>
        <v>0</v>
      </c>
      <c r="J7" s="87">
        <f t="shared" si="1"/>
        <v>0</v>
      </c>
      <c r="K7" s="86">
        <f t="shared" si="2"/>
        <v>0</v>
      </c>
    </row>
    <row r="8" spans="2:11" x14ac:dyDescent="0.25">
      <c r="B8" s="95">
        <v>5</v>
      </c>
      <c r="C8" s="94" t="s">
        <v>122</v>
      </c>
      <c r="D8" s="93" t="s">
        <v>122</v>
      </c>
      <c r="E8" s="92">
        <v>0</v>
      </c>
      <c r="F8" s="91">
        <v>0</v>
      </c>
      <c r="G8" s="90" t="s">
        <v>121</v>
      </c>
      <c r="H8" s="89">
        <v>0</v>
      </c>
      <c r="I8" s="88">
        <f t="shared" si="0"/>
        <v>0</v>
      </c>
      <c r="J8" s="87">
        <f t="shared" si="1"/>
        <v>0</v>
      </c>
      <c r="K8" s="86">
        <f t="shared" si="2"/>
        <v>0</v>
      </c>
    </row>
    <row r="9" spans="2:11" x14ac:dyDescent="0.25">
      <c r="B9" s="95">
        <v>6</v>
      </c>
      <c r="C9" s="94" t="s">
        <v>122</v>
      </c>
      <c r="D9" s="93" t="s">
        <v>122</v>
      </c>
      <c r="E9" s="92">
        <v>0</v>
      </c>
      <c r="F9" s="91">
        <v>0</v>
      </c>
      <c r="G9" s="90" t="s">
        <v>121</v>
      </c>
      <c r="H9" s="89">
        <v>0</v>
      </c>
      <c r="I9" s="88">
        <f t="shared" si="0"/>
        <v>0</v>
      </c>
      <c r="J9" s="87">
        <f t="shared" si="1"/>
        <v>0</v>
      </c>
      <c r="K9" s="86">
        <f t="shared" si="2"/>
        <v>0</v>
      </c>
    </row>
    <row r="10" spans="2:11" x14ac:dyDescent="0.25">
      <c r="B10" s="95">
        <v>7</v>
      </c>
      <c r="C10" s="94" t="s">
        <v>122</v>
      </c>
      <c r="D10" s="93" t="s">
        <v>122</v>
      </c>
      <c r="E10" s="92">
        <v>0</v>
      </c>
      <c r="F10" s="91">
        <v>0</v>
      </c>
      <c r="G10" s="90" t="s">
        <v>121</v>
      </c>
      <c r="H10" s="89">
        <v>0</v>
      </c>
      <c r="I10" s="88">
        <f t="shared" si="0"/>
        <v>0</v>
      </c>
      <c r="J10" s="87">
        <f t="shared" si="1"/>
        <v>0</v>
      </c>
      <c r="K10" s="86">
        <f t="shared" si="2"/>
        <v>0</v>
      </c>
    </row>
    <row r="11" spans="2:11" x14ac:dyDescent="0.25">
      <c r="B11" s="95">
        <v>8</v>
      </c>
      <c r="C11" s="94" t="s">
        <v>122</v>
      </c>
      <c r="D11" s="93" t="s">
        <v>122</v>
      </c>
      <c r="E11" s="92">
        <v>0</v>
      </c>
      <c r="F11" s="91">
        <v>0</v>
      </c>
      <c r="G11" s="90" t="s">
        <v>121</v>
      </c>
      <c r="H11" s="89">
        <v>0</v>
      </c>
      <c r="I11" s="88">
        <f t="shared" si="0"/>
        <v>0</v>
      </c>
      <c r="J11" s="87">
        <f t="shared" si="1"/>
        <v>0</v>
      </c>
      <c r="K11" s="86">
        <f t="shared" si="2"/>
        <v>0</v>
      </c>
    </row>
    <row r="12" spans="2:11" x14ac:dyDescent="0.25">
      <c r="B12" s="95">
        <v>9</v>
      </c>
      <c r="C12" s="94" t="s">
        <v>122</v>
      </c>
      <c r="D12" s="93" t="s">
        <v>122</v>
      </c>
      <c r="E12" s="92">
        <v>0</v>
      </c>
      <c r="F12" s="91">
        <v>0</v>
      </c>
      <c r="G12" s="90" t="s">
        <v>121</v>
      </c>
      <c r="H12" s="89">
        <v>0</v>
      </c>
      <c r="I12" s="88">
        <f t="shared" si="0"/>
        <v>0</v>
      </c>
      <c r="J12" s="87">
        <f t="shared" si="1"/>
        <v>0</v>
      </c>
      <c r="K12" s="86">
        <f t="shared" si="2"/>
        <v>0</v>
      </c>
    </row>
    <row r="13" spans="2:11" x14ac:dyDescent="0.25">
      <c r="B13" s="95">
        <v>10</v>
      </c>
      <c r="C13" s="94" t="s">
        <v>122</v>
      </c>
      <c r="D13" s="93" t="s">
        <v>122</v>
      </c>
      <c r="E13" s="92">
        <v>0</v>
      </c>
      <c r="F13" s="91">
        <v>0</v>
      </c>
      <c r="G13" s="90" t="s">
        <v>121</v>
      </c>
      <c r="H13" s="89">
        <v>0</v>
      </c>
      <c r="I13" s="88">
        <f t="shared" si="0"/>
        <v>0</v>
      </c>
      <c r="J13" s="87">
        <f t="shared" si="1"/>
        <v>0</v>
      </c>
      <c r="K13" s="86">
        <f t="shared" si="2"/>
        <v>0</v>
      </c>
    </row>
    <row r="14" spans="2:11" ht="15.75" customHeight="1" thickBot="1" x14ac:dyDescent="0.3">
      <c r="B14" s="85"/>
      <c r="C14" s="84" t="s">
        <v>120</v>
      </c>
      <c r="D14" s="83"/>
      <c r="E14" s="83"/>
      <c r="F14" s="83"/>
      <c r="G14" s="83"/>
      <c r="H14" s="82">
        <f>SUM(H4:H13)</f>
        <v>600000</v>
      </c>
      <c r="I14" s="81">
        <f>SUM(I4:I13)</f>
        <v>100</v>
      </c>
      <c r="J14" s="80"/>
      <c r="K14" s="79"/>
    </row>
    <row r="15" spans="2:11" ht="15.75" thickBot="1" x14ac:dyDescent="0.3"/>
    <row r="16" spans="2:11" ht="35.25" customHeight="1" thickBot="1" x14ac:dyDescent="0.3">
      <c r="B16" s="299" t="s">
        <v>119</v>
      </c>
      <c r="C16" s="300"/>
      <c r="D16" s="300"/>
      <c r="E16" s="300"/>
      <c r="F16" s="300"/>
      <c r="G16" s="300"/>
      <c r="H16" s="300"/>
      <c r="I16" s="300"/>
      <c r="J16" s="301"/>
    </row>
    <row r="17" spans="2:10" x14ac:dyDescent="0.25">
      <c r="B17" s="302" t="s">
        <v>113</v>
      </c>
      <c r="C17" s="304" t="s">
        <v>112</v>
      </c>
      <c r="D17" s="306" t="s">
        <v>118</v>
      </c>
      <c r="E17" s="308" t="s">
        <v>111</v>
      </c>
      <c r="F17" s="309"/>
      <c r="G17" s="310" t="s">
        <v>109</v>
      </c>
      <c r="H17" s="311"/>
      <c r="I17" s="312" t="s">
        <v>107</v>
      </c>
      <c r="J17" s="309"/>
    </row>
    <row r="18" spans="2:10" x14ac:dyDescent="0.25">
      <c r="B18" s="303"/>
      <c r="C18" s="305"/>
      <c r="D18" s="307"/>
      <c r="E18" s="74" t="s">
        <v>111</v>
      </c>
      <c r="F18" s="75" t="s">
        <v>117</v>
      </c>
      <c r="G18" s="78" t="s">
        <v>109</v>
      </c>
      <c r="H18" s="77" t="s">
        <v>116</v>
      </c>
      <c r="I18" s="76" t="s">
        <v>107</v>
      </c>
      <c r="J18" s="75" t="s">
        <v>106</v>
      </c>
    </row>
    <row r="19" spans="2:10" x14ac:dyDescent="0.25">
      <c r="B19" s="74" cm="1">
        <f t="array" ref="B19:B28">B4:B13</f>
        <v>1</v>
      </c>
      <c r="C19" s="73" t="str" cm="1">
        <f t="array" ref="C19:C28">C4:C13</f>
        <v>Cena celkom</v>
      </c>
      <c r="D19" s="72" cm="1">
        <f t="array" ref="D19:D28">I4:I13</f>
        <v>75</v>
      </c>
      <c r="E19" s="67">
        <v>400000</v>
      </c>
      <c r="F19" s="66">
        <f t="shared" ref="F19:F28" si="3">IF(I4=100,"0",IF((E4-F4)=0,0,(IF(G4="čím menej, tým lepšie",(I4*(E4-E19)/(E4-F4)),(I4*(E19-F4)/(E4-F4))))))</f>
        <v>8.3333333333333339</v>
      </c>
      <c r="G19" s="67">
        <v>410000</v>
      </c>
      <c r="H19" s="68">
        <f t="shared" ref="H19:H28" si="4">IF(I4=100,"0",IF((E4-F4)=0,0,IF(G4="čím menej, tým lepšie",(I4*(E4-G19)/(E4-F4)),(I4*(G19-F4)/(E4-F4)))))</f>
        <v>6.666666666666667</v>
      </c>
      <c r="I19" s="67">
        <v>0</v>
      </c>
      <c r="J19" s="66">
        <f t="shared" ref="J19:J28" si="5">IF(I4=100,"0",IF((E4-F4)=0,0,IF(G4="čím menej, tým lepšie",(I4*(E4-I19)/(E4-F4)),(I4*(I19-F4)/(E4-F4)))))</f>
        <v>75</v>
      </c>
    </row>
    <row r="20" spans="2:10" ht="15" customHeight="1" x14ac:dyDescent="0.25">
      <c r="B20" s="74">
        <v>2</v>
      </c>
      <c r="C20" s="73" t="str">
        <v>Skúsenosti KO1/KO2</v>
      </c>
      <c r="D20" s="72">
        <v>25</v>
      </c>
      <c r="E20" s="67">
        <v>1</v>
      </c>
      <c r="F20" s="66">
        <f t="shared" si="3"/>
        <v>6.25</v>
      </c>
      <c r="G20" s="67">
        <v>4</v>
      </c>
      <c r="H20" s="68">
        <f t="shared" si="4"/>
        <v>25</v>
      </c>
      <c r="I20" s="67">
        <v>0</v>
      </c>
      <c r="J20" s="66">
        <f t="shared" si="5"/>
        <v>0</v>
      </c>
    </row>
    <row r="21" spans="2:10" ht="15.75" customHeight="1" x14ac:dyDescent="0.25">
      <c r="B21" s="74">
        <v>3</v>
      </c>
      <c r="C21" s="73">
        <v>0</v>
      </c>
      <c r="D21" s="72">
        <v>0</v>
      </c>
      <c r="E21" s="67">
        <v>0</v>
      </c>
      <c r="F21" s="66">
        <f t="shared" si="3"/>
        <v>0</v>
      </c>
      <c r="G21" s="67">
        <v>0</v>
      </c>
      <c r="H21" s="68">
        <f t="shared" si="4"/>
        <v>0</v>
      </c>
      <c r="I21" s="67">
        <v>0</v>
      </c>
      <c r="J21" s="66">
        <f t="shared" si="5"/>
        <v>0</v>
      </c>
    </row>
    <row r="22" spans="2:10" x14ac:dyDescent="0.25">
      <c r="B22" s="74">
        <v>4</v>
      </c>
      <c r="C22" s="73" t="str">
        <v>...</v>
      </c>
      <c r="D22" s="72">
        <v>0</v>
      </c>
      <c r="E22" s="67">
        <v>0</v>
      </c>
      <c r="F22" s="66">
        <f t="shared" si="3"/>
        <v>0</v>
      </c>
      <c r="G22" s="67">
        <v>0</v>
      </c>
      <c r="H22" s="68">
        <f t="shared" si="4"/>
        <v>0</v>
      </c>
      <c r="I22" s="67">
        <v>0</v>
      </c>
      <c r="J22" s="66">
        <f t="shared" si="5"/>
        <v>0</v>
      </c>
    </row>
    <row r="23" spans="2:10" x14ac:dyDescent="0.25">
      <c r="B23" s="74">
        <v>5</v>
      </c>
      <c r="C23" s="73" t="str">
        <v>...</v>
      </c>
      <c r="D23" s="72">
        <v>0</v>
      </c>
      <c r="E23" s="67">
        <v>0</v>
      </c>
      <c r="F23" s="66">
        <f t="shared" si="3"/>
        <v>0</v>
      </c>
      <c r="G23" s="67">
        <v>0</v>
      </c>
      <c r="H23" s="68">
        <f t="shared" si="4"/>
        <v>0</v>
      </c>
      <c r="I23" s="67">
        <v>0</v>
      </c>
      <c r="J23" s="66">
        <f t="shared" si="5"/>
        <v>0</v>
      </c>
    </row>
    <row r="24" spans="2:10" x14ac:dyDescent="0.25">
      <c r="B24" s="74">
        <v>6</v>
      </c>
      <c r="C24" s="73" t="str">
        <v>...</v>
      </c>
      <c r="D24" s="72">
        <v>0</v>
      </c>
      <c r="E24" s="67">
        <v>0</v>
      </c>
      <c r="F24" s="66">
        <f t="shared" si="3"/>
        <v>0</v>
      </c>
      <c r="G24" s="67">
        <v>0</v>
      </c>
      <c r="H24" s="68">
        <f t="shared" si="4"/>
        <v>0</v>
      </c>
      <c r="I24" s="67">
        <v>0</v>
      </c>
      <c r="J24" s="66">
        <f t="shared" si="5"/>
        <v>0</v>
      </c>
    </row>
    <row r="25" spans="2:10" x14ac:dyDescent="0.25">
      <c r="B25" s="74">
        <v>7</v>
      </c>
      <c r="C25" s="73" t="str">
        <v>...</v>
      </c>
      <c r="D25" s="72">
        <v>0</v>
      </c>
      <c r="E25" s="67">
        <v>0</v>
      </c>
      <c r="F25" s="66">
        <f t="shared" si="3"/>
        <v>0</v>
      </c>
      <c r="G25" s="67">
        <v>0</v>
      </c>
      <c r="H25" s="68">
        <f t="shared" si="4"/>
        <v>0</v>
      </c>
      <c r="I25" s="67">
        <v>0</v>
      </c>
      <c r="J25" s="66">
        <f t="shared" si="5"/>
        <v>0</v>
      </c>
    </row>
    <row r="26" spans="2:10" x14ac:dyDescent="0.25">
      <c r="B26" s="74">
        <v>8</v>
      </c>
      <c r="C26" s="73" t="str">
        <v>...</v>
      </c>
      <c r="D26" s="72">
        <v>0</v>
      </c>
      <c r="E26" s="67">
        <v>0</v>
      </c>
      <c r="F26" s="66">
        <f t="shared" si="3"/>
        <v>0</v>
      </c>
      <c r="G26" s="67">
        <v>0</v>
      </c>
      <c r="H26" s="68">
        <f t="shared" si="4"/>
        <v>0</v>
      </c>
      <c r="I26" s="67">
        <v>0</v>
      </c>
      <c r="J26" s="66">
        <f t="shared" si="5"/>
        <v>0</v>
      </c>
    </row>
    <row r="27" spans="2:10" x14ac:dyDescent="0.25">
      <c r="B27" s="74">
        <v>9</v>
      </c>
      <c r="C27" s="73" t="str">
        <v>...</v>
      </c>
      <c r="D27" s="72">
        <v>0</v>
      </c>
      <c r="E27" s="67">
        <v>0</v>
      </c>
      <c r="F27" s="66">
        <f t="shared" si="3"/>
        <v>0</v>
      </c>
      <c r="G27" s="67">
        <v>0</v>
      </c>
      <c r="H27" s="68">
        <f t="shared" si="4"/>
        <v>0</v>
      </c>
      <c r="I27" s="67">
        <v>0</v>
      </c>
      <c r="J27" s="66">
        <f t="shared" si="5"/>
        <v>0</v>
      </c>
    </row>
    <row r="28" spans="2:10" ht="15.75" thickBot="1" x14ac:dyDescent="0.3">
      <c r="B28" s="71">
        <v>10</v>
      </c>
      <c r="C28" s="70" t="str">
        <v>...</v>
      </c>
      <c r="D28" s="69">
        <v>0</v>
      </c>
      <c r="E28" s="67">
        <v>0</v>
      </c>
      <c r="F28" s="66">
        <f t="shared" si="3"/>
        <v>0</v>
      </c>
      <c r="G28" s="67">
        <v>0</v>
      </c>
      <c r="H28" s="68">
        <f t="shared" si="4"/>
        <v>0</v>
      </c>
      <c r="I28" s="67">
        <v>0</v>
      </c>
      <c r="J28" s="66">
        <f t="shared" si="5"/>
        <v>0</v>
      </c>
    </row>
    <row r="29" spans="2:10" ht="15.75" thickBot="1" x14ac:dyDescent="0.3">
      <c r="B29" s="65"/>
      <c r="C29" s="63" t="s">
        <v>105</v>
      </c>
      <c r="D29" s="64">
        <f>SUM(_xlfn.ANCHORARRAY(D19))</f>
        <v>100</v>
      </c>
      <c r="E29" s="63"/>
      <c r="F29" s="62">
        <f>SUM(F19:F28)</f>
        <v>14.583333333333334</v>
      </c>
      <c r="G29" s="61"/>
      <c r="H29" s="62">
        <f>SUM(H19:H28)</f>
        <v>31.666666666666668</v>
      </c>
      <c r="I29" s="61"/>
      <c r="J29" s="60">
        <f>SUM(J19:J28)</f>
        <v>75</v>
      </c>
    </row>
    <row r="31" spans="2:10" ht="36.75" customHeight="1" thickBot="1" x14ac:dyDescent="0.3">
      <c r="B31" s="281" t="s">
        <v>115</v>
      </c>
      <c r="C31" s="282"/>
      <c r="D31" s="282"/>
      <c r="E31" s="282"/>
      <c r="F31" s="282"/>
      <c r="G31" s="282"/>
      <c r="H31" s="282"/>
      <c r="I31" s="282"/>
      <c r="J31" s="283"/>
    </row>
    <row r="32" spans="2:10" x14ac:dyDescent="0.25">
      <c r="B32" s="284" t="s">
        <v>113</v>
      </c>
      <c r="C32" s="286" t="s">
        <v>112</v>
      </c>
      <c r="D32" s="287"/>
      <c r="E32" s="290" t="s">
        <v>111</v>
      </c>
      <c r="F32" s="291"/>
      <c r="G32" s="292" t="s">
        <v>109</v>
      </c>
      <c r="H32" s="293"/>
      <c r="I32" s="294" t="s">
        <v>107</v>
      </c>
      <c r="J32" s="295"/>
    </row>
    <row r="33" spans="2:10" x14ac:dyDescent="0.25">
      <c r="B33" s="285"/>
      <c r="C33" s="288"/>
      <c r="D33" s="289"/>
      <c r="E33" s="59" t="s">
        <v>111</v>
      </c>
      <c r="F33" s="58" t="s">
        <v>110</v>
      </c>
      <c r="G33" s="57" t="s">
        <v>109</v>
      </c>
      <c r="H33" s="56" t="s">
        <v>108</v>
      </c>
      <c r="I33" s="55" t="s">
        <v>107</v>
      </c>
      <c r="J33" s="54" t="s">
        <v>106</v>
      </c>
    </row>
    <row r="34" spans="2:10" x14ac:dyDescent="0.25">
      <c r="B34" s="53" cm="1">
        <f t="array" ref="B34:B43">B19:B28</f>
        <v>1</v>
      </c>
      <c r="C34" s="52" t="str" cm="1">
        <f t="array" ref="C34:C43">C19:C28</f>
        <v>Cena celkom</v>
      </c>
      <c r="D34" s="51"/>
      <c r="E34" s="26">
        <f t="shared" ref="E34:E43" si="6">E19</f>
        <v>400000</v>
      </c>
      <c r="F34" s="47">
        <f>E34</f>
        <v>400000</v>
      </c>
      <c r="G34" s="26">
        <f t="shared" ref="G34:G43" si="7">G19</f>
        <v>410000</v>
      </c>
      <c r="H34" s="46">
        <f>G34</f>
        <v>410000</v>
      </c>
      <c r="I34" s="26">
        <f t="shared" ref="I34:I43" si="8">I19</f>
        <v>0</v>
      </c>
      <c r="J34" s="45">
        <f>I34</f>
        <v>0</v>
      </c>
    </row>
    <row r="35" spans="2:10" x14ac:dyDescent="0.25">
      <c r="B35" s="53">
        <v>2</v>
      </c>
      <c r="C35" s="52" t="str">
        <v>Skúsenosti KO1/KO2</v>
      </c>
      <c r="D35" s="51"/>
      <c r="E35" s="26">
        <f t="shared" si="6"/>
        <v>1</v>
      </c>
      <c r="F35" s="47">
        <f t="shared" ref="F35:F43" si="9">IF(I5=100,"0",IF((E5-F5)=0,0,IF(G5="čím menej, tým lepšie",(-(E5-E35)*(H5/(E5-F5))),-(E35-F5)*(H5/(E5-F5)))))</f>
        <v>-37500</v>
      </c>
      <c r="G35" s="26">
        <f t="shared" si="7"/>
        <v>4</v>
      </c>
      <c r="H35" s="46">
        <f t="shared" ref="H35:H43" si="10">IF(I5=100,"0",IF((E5-F5)=0,0,IF(G5="čím menej, tým lepšie",(-(E5-G35)*(H5/(E5-F5))),-(G35-F5)*(H5/(E5-F5)))))</f>
        <v>-150000</v>
      </c>
      <c r="I35" s="26">
        <f t="shared" si="8"/>
        <v>0</v>
      </c>
      <c r="J35" s="45">
        <f t="shared" ref="J35:J43" si="11">IF(I5=100,"0",IF((E5-F5)=0,0,IF(G5="čím menej, tým lepšie",(-(E5-I35)*(H5/(E5-F5))),-(I35-F5)*(H5/(E5-F5)))))</f>
        <v>0</v>
      </c>
    </row>
    <row r="36" spans="2:10" x14ac:dyDescent="0.25">
      <c r="B36" s="53">
        <v>3</v>
      </c>
      <c r="C36" s="52">
        <v>0</v>
      </c>
      <c r="D36" s="51"/>
      <c r="E36" s="26">
        <f t="shared" si="6"/>
        <v>0</v>
      </c>
      <c r="F36" s="47">
        <f t="shared" si="9"/>
        <v>0</v>
      </c>
      <c r="G36" s="26">
        <f t="shared" si="7"/>
        <v>0</v>
      </c>
      <c r="H36" s="46">
        <f t="shared" si="10"/>
        <v>0</v>
      </c>
      <c r="I36" s="26">
        <f t="shared" si="8"/>
        <v>0</v>
      </c>
      <c r="J36" s="45">
        <f t="shared" si="11"/>
        <v>0</v>
      </c>
    </row>
    <row r="37" spans="2:10" x14ac:dyDescent="0.25">
      <c r="B37" s="53">
        <v>4</v>
      </c>
      <c r="C37" s="52" t="str">
        <v>...</v>
      </c>
      <c r="D37" s="51"/>
      <c r="E37" s="26">
        <f t="shared" si="6"/>
        <v>0</v>
      </c>
      <c r="F37" s="47">
        <f t="shared" si="9"/>
        <v>0</v>
      </c>
      <c r="G37" s="26">
        <f t="shared" si="7"/>
        <v>0</v>
      </c>
      <c r="H37" s="46">
        <f t="shared" si="10"/>
        <v>0</v>
      </c>
      <c r="I37" s="26">
        <f t="shared" si="8"/>
        <v>0</v>
      </c>
      <c r="J37" s="45">
        <f t="shared" si="11"/>
        <v>0</v>
      </c>
    </row>
    <row r="38" spans="2:10" x14ac:dyDescent="0.25">
      <c r="B38" s="53">
        <v>5</v>
      </c>
      <c r="C38" s="52" t="str">
        <v>...</v>
      </c>
      <c r="D38" s="51"/>
      <c r="E38" s="26">
        <f t="shared" si="6"/>
        <v>0</v>
      </c>
      <c r="F38" s="47">
        <f t="shared" si="9"/>
        <v>0</v>
      </c>
      <c r="G38" s="26">
        <f t="shared" si="7"/>
        <v>0</v>
      </c>
      <c r="H38" s="46">
        <f t="shared" si="10"/>
        <v>0</v>
      </c>
      <c r="I38" s="26">
        <f t="shared" si="8"/>
        <v>0</v>
      </c>
      <c r="J38" s="45">
        <f t="shared" si="11"/>
        <v>0</v>
      </c>
    </row>
    <row r="39" spans="2:10" x14ac:dyDescent="0.25">
      <c r="B39" s="53">
        <v>6</v>
      </c>
      <c r="C39" s="52" t="str">
        <v>...</v>
      </c>
      <c r="D39" s="51"/>
      <c r="E39" s="26">
        <f t="shared" si="6"/>
        <v>0</v>
      </c>
      <c r="F39" s="47">
        <f t="shared" si="9"/>
        <v>0</v>
      </c>
      <c r="G39" s="26">
        <f t="shared" si="7"/>
        <v>0</v>
      </c>
      <c r="H39" s="46">
        <f t="shared" si="10"/>
        <v>0</v>
      </c>
      <c r="I39" s="26">
        <f t="shared" si="8"/>
        <v>0</v>
      </c>
      <c r="J39" s="45">
        <f t="shared" si="11"/>
        <v>0</v>
      </c>
    </row>
    <row r="40" spans="2:10" x14ac:dyDescent="0.25">
      <c r="B40" s="53">
        <v>7</v>
      </c>
      <c r="C40" s="52" t="str">
        <v>...</v>
      </c>
      <c r="D40" s="51"/>
      <c r="E40" s="26">
        <f t="shared" si="6"/>
        <v>0</v>
      </c>
      <c r="F40" s="47">
        <f t="shared" si="9"/>
        <v>0</v>
      </c>
      <c r="G40" s="26">
        <f t="shared" si="7"/>
        <v>0</v>
      </c>
      <c r="H40" s="46">
        <f t="shared" si="10"/>
        <v>0</v>
      </c>
      <c r="I40" s="26">
        <f t="shared" si="8"/>
        <v>0</v>
      </c>
      <c r="J40" s="45">
        <f t="shared" si="11"/>
        <v>0</v>
      </c>
    </row>
    <row r="41" spans="2:10" ht="15.75" customHeight="1" x14ac:dyDescent="0.25">
      <c r="B41" s="53">
        <v>8</v>
      </c>
      <c r="C41" s="52" t="str">
        <v>...</v>
      </c>
      <c r="D41" s="51"/>
      <c r="E41" s="26">
        <f t="shared" si="6"/>
        <v>0</v>
      </c>
      <c r="F41" s="47">
        <f t="shared" si="9"/>
        <v>0</v>
      </c>
      <c r="G41" s="26">
        <f t="shared" si="7"/>
        <v>0</v>
      </c>
      <c r="H41" s="46">
        <f t="shared" si="10"/>
        <v>0</v>
      </c>
      <c r="I41" s="26">
        <f t="shared" si="8"/>
        <v>0</v>
      </c>
      <c r="J41" s="45">
        <f t="shared" si="11"/>
        <v>0</v>
      </c>
    </row>
    <row r="42" spans="2:10" x14ac:dyDescent="0.25">
      <c r="B42" s="53">
        <v>9</v>
      </c>
      <c r="C42" s="52" t="str">
        <v>...</v>
      </c>
      <c r="D42" s="51"/>
      <c r="E42" s="26">
        <f t="shared" si="6"/>
        <v>0</v>
      </c>
      <c r="F42" s="47">
        <f t="shared" si="9"/>
        <v>0</v>
      </c>
      <c r="G42" s="26">
        <f t="shared" si="7"/>
        <v>0</v>
      </c>
      <c r="H42" s="46">
        <f t="shared" si="10"/>
        <v>0</v>
      </c>
      <c r="I42" s="26">
        <f t="shared" si="8"/>
        <v>0</v>
      </c>
      <c r="J42" s="45">
        <f t="shared" si="11"/>
        <v>0</v>
      </c>
    </row>
    <row r="43" spans="2:10" ht="15.75" thickBot="1" x14ac:dyDescent="0.3">
      <c r="B43" s="50">
        <v>10</v>
      </c>
      <c r="C43" s="49" t="str">
        <v>...</v>
      </c>
      <c r="D43" s="48"/>
      <c r="E43" s="26">
        <f t="shared" si="6"/>
        <v>0</v>
      </c>
      <c r="F43" s="47">
        <f t="shared" si="9"/>
        <v>0</v>
      </c>
      <c r="G43" s="26">
        <f t="shared" si="7"/>
        <v>0</v>
      </c>
      <c r="H43" s="46">
        <f t="shared" si="10"/>
        <v>0</v>
      </c>
      <c r="I43" s="26">
        <f t="shared" si="8"/>
        <v>0</v>
      </c>
      <c r="J43" s="45">
        <f t="shared" si="11"/>
        <v>0</v>
      </c>
    </row>
    <row r="44" spans="2:10" ht="15.75" thickBot="1" x14ac:dyDescent="0.3">
      <c r="B44" s="44"/>
      <c r="C44" s="43" t="s">
        <v>105</v>
      </c>
      <c r="D44" s="43"/>
      <c r="E44" s="43"/>
      <c r="F44" s="42">
        <f>SUM(F34:F43)</f>
        <v>362500</v>
      </c>
      <c r="G44" s="42"/>
      <c r="H44" s="42">
        <f>SUM(H34:H43)</f>
        <v>260000</v>
      </c>
      <c r="I44" s="42"/>
      <c r="J44" s="41">
        <f>SUM(J34:J43)</f>
        <v>0</v>
      </c>
    </row>
    <row r="45" spans="2:10" ht="15.75" thickBot="1" x14ac:dyDescent="0.3"/>
    <row r="46" spans="2:10" ht="36" customHeight="1" thickBot="1" x14ac:dyDescent="0.3">
      <c r="B46" s="267" t="s">
        <v>114</v>
      </c>
      <c r="C46" s="268"/>
      <c r="D46" s="268"/>
      <c r="E46" s="268"/>
      <c r="F46" s="268"/>
      <c r="G46" s="268"/>
      <c r="H46" s="268"/>
      <c r="I46" s="268"/>
      <c r="J46" s="269"/>
    </row>
    <row r="47" spans="2:10" ht="15.75" customHeight="1" x14ac:dyDescent="0.25">
      <c r="B47" s="270" t="s">
        <v>113</v>
      </c>
      <c r="C47" s="272" t="s">
        <v>112</v>
      </c>
      <c r="D47" s="273"/>
      <c r="E47" s="270" t="s">
        <v>111</v>
      </c>
      <c r="F47" s="276"/>
      <c r="G47" s="277" t="s">
        <v>109</v>
      </c>
      <c r="H47" s="278"/>
      <c r="I47" s="279" t="s">
        <v>107</v>
      </c>
      <c r="J47" s="280"/>
    </row>
    <row r="48" spans="2:10" x14ac:dyDescent="0.25">
      <c r="B48" s="271"/>
      <c r="C48" s="274"/>
      <c r="D48" s="275"/>
      <c r="E48" s="40" t="s">
        <v>111</v>
      </c>
      <c r="F48" s="39" t="s">
        <v>110</v>
      </c>
      <c r="G48" s="38" t="s">
        <v>109</v>
      </c>
      <c r="H48" s="37" t="s">
        <v>108</v>
      </c>
      <c r="I48" s="36" t="s">
        <v>107</v>
      </c>
      <c r="J48" s="35" t="s">
        <v>106</v>
      </c>
    </row>
    <row r="49" spans="2:10" x14ac:dyDescent="0.25">
      <c r="B49" s="34" cm="1">
        <f t="array" ref="B49:B58">B34:B43</f>
        <v>1</v>
      </c>
      <c r="C49" s="33" t="str" cm="1">
        <f t="array" ref="C49:C58">C34:C43</f>
        <v>Cena celkom</v>
      </c>
      <c r="D49" s="32"/>
      <c r="E49" s="26">
        <f t="shared" ref="E49:E58" si="12">E19</f>
        <v>400000</v>
      </c>
      <c r="F49" s="28">
        <f>E49</f>
        <v>400000</v>
      </c>
      <c r="G49" s="26">
        <f t="shared" ref="G49:G58" si="13">G19</f>
        <v>410000</v>
      </c>
      <c r="H49" s="27">
        <f>G49</f>
        <v>410000</v>
      </c>
      <c r="I49" s="26">
        <f t="shared" ref="I49:I58" si="14">I19</f>
        <v>0</v>
      </c>
      <c r="J49" s="25">
        <f>I49</f>
        <v>0</v>
      </c>
    </row>
    <row r="50" spans="2:10" x14ac:dyDescent="0.25">
      <c r="B50" s="34">
        <v>2</v>
      </c>
      <c r="C50" s="33" t="str">
        <v>Skúsenosti KO1/KO2</v>
      </c>
      <c r="D50" s="32"/>
      <c r="E50" s="26">
        <f t="shared" si="12"/>
        <v>1</v>
      </c>
      <c r="F50" s="28">
        <f t="shared" ref="F50:F58" si="15">IF(I5=100,"0",IF((E5-F5)=0,0,IF(G5="čím menej, tým lepšie",((E50-F5)*H5/(E5-F5)),(E5-E50)*(H5/(E5-F5)))))</f>
        <v>112500</v>
      </c>
      <c r="G50" s="26">
        <f t="shared" si="13"/>
        <v>4</v>
      </c>
      <c r="H50" s="27">
        <f t="shared" ref="H50:H58" si="16">IF(I5=100,"0",IF((E5-F5)=0,0,IF(G5="čím menej, tým lepšie",((G50-F5)*H5/(E5-F5)),(E5-G50)*(H5/(E5-F5)))))</f>
        <v>0</v>
      </c>
      <c r="I50" s="26">
        <f t="shared" si="14"/>
        <v>0</v>
      </c>
      <c r="J50" s="25">
        <f t="shared" ref="J50:J58" si="17">IF(I5=100,"0",IF((E5-F5)=0,0,IF(G5="čím menej, tým lepšie",((I50-F5)*H5/(E5-F5)),(E5-I50)*(H5/(E5-F5)))))</f>
        <v>150000</v>
      </c>
    </row>
    <row r="51" spans="2:10" x14ac:dyDescent="0.25">
      <c r="B51" s="34">
        <v>3</v>
      </c>
      <c r="C51" s="33">
        <v>0</v>
      </c>
      <c r="D51" s="32"/>
      <c r="E51" s="26">
        <f t="shared" si="12"/>
        <v>0</v>
      </c>
      <c r="F51" s="28">
        <f t="shared" si="15"/>
        <v>0</v>
      </c>
      <c r="G51" s="26">
        <f t="shared" si="13"/>
        <v>0</v>
      </c>
      <c r="H51" s="27">
        <f t="shared" si="16"/>
        <v>0</v>
      </c>
      <c r="I51" s="26">
        <f t="shared" si="14"/>
        <v>0</v>
      </c>
      <c r="J51" s="25">
        <f t="shared" si="17"/>
        <v>0</v>
      </c>
    </row>
    <row r="52" spans="2:10" ht="15.75" customHeight="1" x14ac:dyDescent="0.25">
      <c r="B52" s="34">
        <v>4</v>
      </c>
      <c r="C52" s="33" t="str">
        <v>...</v>
      </c>
      <c r="D52" s="32"/>
      <c r="E52" s="26">
        <f t="shared" si="12"/>
        <v>0</v>
      </c>
      <c r="F52" s="28">
        <f t="shared" si="15"/>
        <v>0</v>
      </c>
      <c r="G52" s="26">
        <f t="shared" si="13"/>
        <v>0</v>
      </c>
      <c r="H52" s="27">
        <f t="shared" si="16"/>
        <v>0</v>
      </c>
      <c r="I52" s="26">
        <f t="shared" si="14"/>
        <v>0</v>
      </c>
      <c r="J52" s="25">
        <f t="shared" si="17"/>
        <v>0</v>
      </c>
    </row>
    <row r="53" spans="2:10" x14ac:dyDescent="0.25">
      <c r="B53" s="34">
        <v>5</v>
      </c>
      <c r="C53" s="33" t="str">
        <v>...</v>
      </c>
      <c r="D53" s="32"/>
      <c r="E53" s="26">
        <f t="shared" si="12"/>
        <v>0</v>
      </c>
      <c r="F53" s="28">
        <f t="shared" si="15"/>
        <v>0</v>
      </c>
      <c r="G53" s="26">
        <f t="shared" si="13"/>
        <v>0</v>
      </c>
      <c r="H53" s="27">
        <f t="shared" si="16"/>
        <v>0</v>
      </c>
      <c r="I53" s="26">
        <f t="shared" si="14"/>
        <v>0</v>
      </c>
      <c r="J53" s="25">
        <f t="shared" si="17"/>
        <v>0</v>
      </c>
    </row>
    <row r="54" spans="2:10" x14ac:dyDescent="0.25">
      <c r="B54" s="34">
        <v>6</v>
      </c>
      <c r="C54" s="33" t="str">
        <v>...</v>
      </c>
      <c r="D54" s="32"/>
      <c r="E54" s="26">
        <f t="shared" si="12"/>
        <v>0</v>
      </c>
      <c r="F54" s="28">
        <f t="shared" si="15"/>
        <v>0</v>
      </c>
      <c r="G54" s="26">
        <f t="shared" si="13"/>
        <v>0</v>
      </c>
      <c r="H54" s="27">
        <f t="shared" si="16"/>
        <v>0</v>
      </c>
      <c r="I54" s="26">
        <f t="shared" si="14"/>
        <v>0</v>
      </c>
      <c r="J54" s="25">
        <f t="shared" si="17"/>
        <v>0</v>
      </c>
    </row>
    <row r="55" spans="2:10" x14ac:dyDescent="0.25">
      <c r="B55" s="34">
        <v>7</v>
      </c>
      <c r="C55" s="33" t="str">
        <v>...</v>
      </c>
      <c r="D55" s="32"/>
      <c r="E55" s="26">
        <f t="shared" si="12"/>
        <v>0</v>
      </c>
      <c r="F55" s="28">
        <f t="shared" si="15"/>
        <v>0</v>
      </c>
      <c r="G55" s="26">
        <f t="shared" si="13"/>
        <v>0</v>
      </c>
      <c r="H55" s="27">
        <f t="shared" si="16"/>
        <v>0</v>
      </c>
      <c r="I55" s="26">
        <f t="shared" si="14"/>
        <v>0</v>
      </c>
      <c r="J55" s="25">
        <f t="shared" si="17"/>
        <v>0</v>
      </c>
    </row>
    <row r="56" spans="2:10" x14ac:dyDescent="0.25">
      <c r="B56" s="34">
        <v>8</v>
      </c>
      <c r="C56" s="33" t="str">
        <v>...</v>
      </c>
      <c r="D56" s="32"/>
      <c r="E56" s="26">
        <f t="shared" si="12"/>
        <v>0</v>
      </c>
      <c r="F56" s="28">
        <f t="shared" si="15"/>
        <v>0</v>
      </c>
      <c r="G56" s="26">
        <f t="shared" si="13"/>
        <v>0</v>
      </c>
      <c r="H56" s="27">
        <f t="shared" si="16"/>
        <v>0</v>
      </c>
      <c r="I56" s="26">
        <f t="shared" si="14"/>
        <v>0</v>
      </c>
      <c r="J56" s="25">
        <f t="shared" si="17"/>
        <v>0</v>
      </c>
    </row>
    <row r="57" spans="2:10" x14ac:dyDescent="0.25">
      <c r="B57" s="34">
        <v>9</v>
      </c>
      <c r="C57" s="33" t="str">
        <v>...</v>
      </c>
      <c r="D57" s="32"/>
      <c r="E57" s="26">
        <f t="shared" si="12"/>
        <v>0</v>
      </c>
      <c r="F57" s="28">
        <f t="shared" si="15"/>
        <v>0</v>
      </c>
      <c r="G57" s="26">
        <f t="shared" si="13"/>
        <v>0</v>
      </c>
      <c r="H57" s="27">
        <f t="shared" si="16"/>
        <v>0</v>
      </c>
      <c r="I57" s="26">
        <f t="shared" si="14"/>
        <v>0</v>
      </c>
      <c r="J57" s="25">
        <f t="shared" si="17"/>
        <v>0</v>
      </c>
    </row>
    <row r="58" spans="2:10" ht="15.75" thickBot="1" x14ac:dyDescent="0.3">
      <c r="B58" s="31">
        <v>10</v>
      </c>
      <c r="C58" s="30" t="str">
        <v>...</v>
      </c>
      <c r="D58" s="29"/>
      <c r="E58" s="26">
        <f t="shared" si="12"/>
        <v>0</v>
      </c>
      <c r="F58" s="28">
        <f t="shared" si="15"/>
        <v>0</v>
      </c>
      <c r="G58" s="26">
        <f t="shared" si="13"/>
        <v>0</v>
      </c>
      <c r="H58" s="27">
        <f t="shared" si="16"/>
        <v>0</v>
      </c>
      <c r="I58" s="26">
        <f t="shared" si="14"/>
        <v>0</v>
      </c>
      <c r="J58" s="25">
        <f t="shared" si="17"/>
        <v>0</v>
      </c>
    </row>
    <row r="59" spans="2:10" ht="15.75" thickBot="1" x14ac:dyDescent="0.3">
      <c r="B59" s="24"/>
      <c r="C59" s="23" t="s">
        <v>105</v>
      </c>
      <c r="D59" s="23"/>
      <c r="E59" s="23"/>
      <c r="F59" s="22">
        <f>SUM(F49:F58)</f>
        <v>512500</v>
      </c>
      <c r="G59" s="22"/>
      <c r="H59" s="22">
        <f>SUM(H49:H58)</f>
        <v>410000</v>
      </c>
      <c r="I59" s="22"/>
      <c r="J59" s="21">
        <f>SUM(J49:J58)</f>
        <v>150000</v>
      </c>
    </row>
    <row r="61" spans="2:10" x14ac:dyDescent="0.25">
      <c r="C61" s="19"/>
      <c r="D61" s="19"/>
      <c r="E61" s="19"/>
      <c r="F61" s="19"/>
      <c r="G61" s="19"/>
      <c r="H61" s="19"/>
    </row>
    <row r="62" spans="2:10" ht="30.75" customHeight="1" x14ac:dyDescent="0.25">
      <c r="C62" s="19"/>
      <c r="D62" s="19"/>
      <c r="E62" s="19"/>
      <c r="F62" s="19"/>
      <c r="G62" s="19"/>
      <c r="H62" s="19"/>
    </row>
    <row r="63" spans="2:10" x14ac:dyDescent="0.25">
      <c r="C63" s="19"/>
      <c r="D63" s="19"/>
      <c r="E63" s="19"/>
      <c r="F63" s="19"/>
      <c r="G63" s="19"/>
      <c r="H63" s="19"/>
    </row>
    <row r="64" spans="2:10" x14ac:dyDescent="0.25">
      <c r="C64" s="19"/>
      <c r="D64" s="19"/>
      <c r="E64" s="19"/>
      <c r="F64" s="19"/>
      <c r="G64" s="19"/>
      <c r="H64" s="19"/>
    </row>
    <row r="65" s="19" customFormat="1" x14ac:dyDescent="0.25"/>
    <row r="66" s="19" customFormat="1" x14ac:dyDescent="0.25"/>
    <row r="67" s="19" customFormat="1" x14ac:dyDescent="0.25"/>
    <row r="68" s="19" customFormat="1" x14ac:dyDescent="0.25"/>
    <row r="69" s="19" customFormat="1" x14ac:dyDescent="0.25"/>
    <row r="70" s="19" customFormat="1" x14ac:dyDescent="0.25"/>
    <row r="71" s="19" customFormat="1" x14ac:dyDescent="0.25"/>
    <row r="72" s="19" customFormat="1" ht="15.75" customHeight="1" x14ac:dyDescent="0.25"/>
    <row r="73" s="19" customFormat="1" ht="15.75" customHeight="1" x14ac:dyDescent="0.25"/>
    <row r="74" s="19" customFormat="1" x14ac:dyDescent="0.25"/>
    <row r="75" s="19" customFormat="1" x14ac:dyDescent="0.25"/>
    <row r="76" s="19" customFormat="1" x14ac:dyDescent="0.25"/>
    <row r="77" s="19" customFormat="1" x14ac:dyDescent="0.25"/>
    <row r="78" s="19" customFormat="1" x14ac:dyDescent="0.25"/>
    <row r="79" s="19" customFormat="1" x14ac:dyDescent="0.25"/>
    <row r="80" s="19" customFormat="1" x14ac:dyDescent="0.25"/>
    <row r="81" s="19" customFormat="1" x14ac:dyDescent="0.25"/>
    <row r="82" s="19" customFormat="1" x14ac:dyDescent="0.25"/>
    <row r="83" s="19" customFormat="1" x14ac:dyDescent="0.25"/>
    <row r="84" s="19" customFormat="1" x14ac:dyDescent="0.25"/>
    <row r="85" s="19" customFormat="1" x14ac:dyDescent="0.25"/>
    <row r="86" s="19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B16:J16"/>
    <mergeCell ref="B17:B18"/>
    <mergeCell ref="C17:C18"/>
    <mergeCell ref="D17:D18"/>
    <mergeCell ref="E17:F17"/>
    <mergeCell ref="G17:H17"/>
    <mergeCell ref="I17:J17"/>
    <mergeCell ref="B31:J31"/>
    <mergeCell ref="B32:B33"/>
    <mergeCell ref="C32:D33"/>
    <mergeCell ref="E32:F32"/>
    <mergeCell ref="G32:H32"/>
    <mergeCell ref="I32:J32"/>
    <mergeCell ref="B46:J46"/>
    <mergeCell ref="B47:B48"/>
    <mergeCell ref="C47:D48"/>
    <mergeCell ref="E47:F47"/>
    <mergeCell ref="G47:H47"/>
    <mergeCell ref="I47:J47"/>
  </mergeCells>
  <dataValidations count="2"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04BF8558-48F6-4336-955D-C42CFF482792}">
      <formula1>F5</formula1>
      <formula2>E5</formula2>
    </dataValidation>
    <dataValidation type="list" allowBlank="1" showInputMessage="1" showErrorMessage="1" sqref="G4:G13" xr:uid="{07CE7E2C-B975-46FF-946E-CE0402270ED5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933E-1AD4-42D1-943A-AE4A5A125724}">
  <sheetPr codeName="Hárok2">
    <tabColor theme="9"/>
    <pageSetUpPr fitToPage="1"/>
  </sheetPr>
  <dimension ref="B1:I47"/>
  <sheetViews>
    <sheetView tabSelected="1" topLeftCell="A34" zoomScaleNormal="100" workbookViewId="0">
      <selection activeCell="F37" sqref="F37"/>
    </sheetView>
  </sheetViews>
  <sheetFormatPr defaultRowHeight="15" x14ac:dyDescent="0.25"/>
  <cols>
    <col min="1" max="1" width="4.7109375" style="110" customWidth="1"/>
    <col min="2" max="2" width="20.42578125" style="110" customWidth="1"/>
    <col min="3" max="6" width="23.7109375" style="110" customWidth="1"/>
    <col min="7" max="7" width="25.42578125" style="110" customWidth="1"/>
    <col min="8" max="16384" width="9.140625" style="110"/>
  </cols>
  <sheetData>
    <row r="1" spans="2:9" ht="44.25" customHeight="1" thickBot="1" x14ac:dyDescent="0.3">
      <c r="B1" s="354" t="s">
        <v>189</v>
      </c>
      <c r="C1" s="355"/>
      <c r="D1" s="356"/>
      <c r="E1" s="356"/>
      <c r="F1" s="356"/>
      <c r="G1" s="357"/>
    </row>
    <row r="2" spans="2:9" ht="15.75" thickBot="1" x14ac:dyDescent="0.3">
      <c r="B2" s="347"/>
      <c r="C2" s="347"/>
      <c r="D2" s="347"/>
      <c r="E2" s="347"/>
      <c r="F2" s="347"/>
      <c r="G2" s="347"/>
    </row>
    <row r="3" spans="2:9" ht="27.75" customHeight="1" x14ac:dyDescent="0.25">
      <c r="B3" s="377" t="s">
        <v>0</v>
      </c>
      <c r="C3" s="378"/>
      <c r="D3" s="379"/>
      <c r="E3" s="379"/>
      <c r="F3" s="379"/>
      <c r="G3" s="380"/>
    </row>
    <row r="4" spans="2:9" ht="18.75" customHeight="1" x14ac:dyDescent="0.25">
      <c r="B4" s="367" t="s">
        <v>1</v>
      </c>
      <c r="C4" s="368"/>
      <c r="D4" s="369"/>
      <c r="E4" s="369"/>
      <c r="F4" s="369"/>
      <c r="G4" s="370"/>
    </row>
    <row r="5" spans="2:9" ht="15.75" customHeight="1" x14ac:dyDescent="0.25">
      <c r="B5" s="367" t="s">
        <v>2</v>
      </c>
      <c r="C5" s="368"/>
      <c r="D5" s="369"/>
      <c r="E5" s="369"/>
      <c r="F5" s="369"/>
      <c r="G5" s="370"/>
    </row>
    <row r="6" spans="2:9" x14ac:dyDescent="0.25">
      <c r="B6" s="367" t="s">
        <v>3</v>
      </c>
      <c r="C6" s="368"/>
      <c r="D6" s="369"/>
      <c r="E6" s="369"/>
      <c r="F6" s="369"/>
      <c r="G6" s="370"/>
    </row>
    <row r="7" spans="2:9" x14ac:dyDescent="0.25">
      <c r="B7" s="367" t="s">
        <v>4</v>
      </c>
      <c r="C7" s="368"/>
      <c r="D7" s="369"/>
      <c r="E7" s="369"/>
      <c r="F7" s="369"/>
      <c r="G7" s="370"/>
    </row>
    <row r="8" spans="2:9" x14ac:dyDescent="0.25">
      <c r="B8" s="367" t="s">
        <v>177</v>
      </c>
      <c r="C8" s="368"/>
      <c r="D8" s="369"/>
      <c r="E8" s="369"/>
      <c r="F8" s="369"/>
      <c r="G8" s="370"/>
    </row>
    <row r="9" spans="2:9" ht="15.75" thickBot="1" x14ac:dyDescent="0.3">
      <c r="B9" s="371" t="s">
        <v>176</v>
      </c>
      <c r="C9" s="372"/>
      <c r="D9" s="373" t="s">
        <v>175</v>
      </c>
      <c r="E9" s="374"/>
      <c r="F9" s="375"/>
      <c r="G9" s="376"/>
    </row>
    <row r="10" spans="2:9" ht="15.75" thickBot="1" x14ac:dyDescent="0.3">
      <c r="B10" s="347"/>
      <c r="C10" s="347"/>
      <c r="D10" s="347"/>
      <c r="E10" s="347"/>
      <c r="F10" s="347"/>
      <c r="G10" s="347"/>
    </row>
    <row r="11" spans="2:9" ht="30" customHeight="1" thickBot="1" x14ac:dyDescent="0.3">
      <c r="B11" s="354" t="s">
        <v>5</v>
      </c>
      <c r="C11" s="355"/>
      <c r="D11" s="356"/>
      <c r="E11" s="356"/>
      <c r="F11" s="356"/>
      <c r="G11" s="357"/>
      <c r="H11" s="256"/>
      <c r="I11" s="256"/>
    </row>
    <row r="12" spans="2:9" ht="40.5" customHeight="1" x14ac:dyDescent="0.25">
      <c r="B12" s="358" t="s">
        <v>174</v>
      </c>
      <c r="C12" s="359"/>
      <c r="D12" s="359"/>
      <c r="E12" s="359"/>
      <c r="F12" s="360"/>
      <c r="G12" s="146"/>
      <c r="H12" s="143"/>
      <c r="I12" s="256"/>
    </row>
    <row r="13" spans="2:9" ht="31.5" customHeight="1" x14ac:dyDescent="0.25">
      <c r="B13" s="361" t="s">
        <v>173</v>
      </c>
      <c r="C13" s="362"/>
      <c r="D13" s="363"/>
      <c r="E13" s="363"/>
      <c r="F13" s="363"/>
      <c r="G13" s="145"/>
      <c r="H13" s="143"/>
      <c r="I13" s="256"/>
    </row>
    <row r="14" spans="2:9" ht="30" customHeight="1" x14ac:dyDescent="0.25">
      <c r="B14" s="361" t="s">
        <v>172</v>
      </c>
      <c r="C14" s="362"/>
      <c r="D14" s="363"/>
      <c r="E14" s="363"/>
      <c r="F14" s="363"/>
      <c r="G14" s="145"/>
      <c r="H14" s="143"/>
      <c r="I14" s="256"/>
    </row>
    <row r="15" spans="2:9" ht="39" customHeight="1" thickBot="1" x14ac:dyDescent="0.3">
      <c r="B15" s="364" t="s">
        <v>171</v>
      </c>
      <c r="C15" s="365"/>
      <c r="D15" s="366"/>
      <c r="E15" s="366"/>
      <c r="F15" s="366"/>
      <c r="G15" s="144"/>
      <c r="H15" s="143"/>
      <c r="I15" s="256"/>
    </row>
    <row r="16" spans="2:9" ht="15.75" thickBot="1" x14ac:dyDescent="0.3">
      <c r="B16" s="347"/>
      <c r="C16" s="347"/>
      <c r="D16" s="347"/>
      <c r="E16" s="347"/>
      <c r="F16" s="347"/>
      <c r="G16" s="347"/>
      <c r="H16" s="256"/>
      <c r="I16" s="256"/>
    </row>
    <row r="17" spans="2:9" ht="24.75" customHeight="1" x14ac:dyDescent="0.25">
      <c r="B17" s="348" t="s">
        <v>170</v>
      </c>
      <c r="C17" s="342"/>
      <c r="D17" s="343" t="str">
        <f>'[1]Zákl. nastavenie'!C4</f>
        <v>Cena celkom</v>
      </c>
      <c r="E17" s="349"/>
      <c r="F17" s="349"/>
      <c r="G17" s="350"/>
      <c r="H17" s="256"/>
      <c r="I17" s="256"/>
    </row>
    <row r="18" spans="2:9" ht="25.5" customHeight="1" x14ac:dyDescent="0.25">
      <c r="B18" s="257" t="s">
        <v>161</v>
      </c>
      <c r="C18" s="351" t="s">
        <v>123</v>
      </c>
      <c r="D18" s="352"/>
      <c r="E18" s="258"/>
      <c r="F18" s="142" t="s">
        <v>169</v>
      </c>
      <c r="G18" s="141" t="s">
        <v>168</v>
      </c>
    </row>
    <row r="19" spans="2:9" x14ac:dyDescent="0.25">
      <c r="B19" s="353" t="s">
        <v>6</v>
      </c>
      <c r="C19" s="346"/>
      <c r="D19" s="140" t="s">
        <v>167</v>
      </c>
      <c r="E19" s="132" t="s">
        <v>166</v>
      </c>
      <c r="F19" s="132" t="s">
        <v>165</v>
      </c>
      <c r="G19" s="131" t="s">
        <v>164</v>
      </c>
    </row>
    <row r="20" spans="2:9" ht="30.75" customHeight="1" thickBot="1" x14ac:dyDescent="0.35">
      <c r="B20" s="139" t="s">
        <v>163</v>
      </c>
      <c r="C20" s="137"/>
      <c r="D20" s="138">
        <v>1</v>
      </c>
      <c r="E20" s="259">
        <f>Sumár!F20</f>
        <v>0</v>
      </c>
      <c r="F20" s="137">
        <f>IF(D$9="Som platcom DPH",E20*0.23,0)</f>
        <v>0</v>
      </c>
      <c r="G20" s="136">
        <f>SUM(E20+F20)*D20</f>
        <v>0</v>
      </c>
    </row>
    <row r="21" spans="2:9" ht="15.75" thickBot="1" x14ac:dyDescent="0.3">
      <c r="B21" s="335" t="s">
        <v>105</v>
      </c>
      <c r="C21" s="336"/>
      <c r="D21" s="336"/>
      <c r="E21" s="336"/>
      <c r="F21" s="337"/>
      <c r="G21" s="135">
        <f>SUM(G20:G20)</f>
        <v>0</v>
      </c>
    </row>
    <row r="22" spans="2:9" ht="15" customHeight="1" thickBot="1" x14ac:dyDescent="0.3">
      <c r="B22" s="338"/>
      <c r="C22" s="339"/>
      <c r="D22" s="339"/>
      <c r="E22" s="339"/>
      <c r="F22" s="339"/>
      <c r="G22" s="340"/>
    </row>
    <row r="23" spans="2:9" ht="21" x14ac:dyDescent="0.25">
      <c r="B23" s="341" t="s">
        <v>162</v>
      </c>
      <c r="C23" s="342"/>
      <c r="D23" s="343" t="str">
        <f>'[1]Zákl. nastavenie'!C5</f>
        <v>Skúsenosti KO1/KO2</v>
      </c>
      <c r="E23" s="343"/>
      <c r="F23" s="343"/>
      <c r="G23" s="344"/>
    </row>
    <row r="24" spans="2:9" s="260" customFormat="1" ht="30" customHeight="1" x14ac:dyDescent="0.25">
      <c r="B24" s="134" t="s">
        <v>161</v>
      </c>
      <c r="C24" s="345" t="s">
        <v>124</v>
      </c>
      <c r="D24" s="346"/>
      <c r="E24" s="133" t="s">
        <v>160</v>
      </c>
      <c r="F24" s="132" t="s">
        <v>159</v>
      </c>
      <c r="G24" s="131" t="s">
        <v>158</v>
      </c>
    </row>
    <row r="25" spans="2:9" ht="15.75" thickBot="1" x14ac:dyDescent="0.3">
      <c r="B25" s="130"/>
      <c r="C25" s="322"/>
      <c r="D25" s="323"/>
      <c r="E25" s="129">
        <v>150000</v>
      </c>
      <c r="F25" s="128">
        <v>0</v>
      </c>
      <c r="G25" s="127">
        <f>'[1]Zákl. nastavenie'!E5</f>
        <v>4</v>
      </c>
    </row>
    <row r="26" spans="2:9" ht="15.75" thickBot="1" x14ac:dyDescent="0.3">
      <c r="B26" s="324" t="s">
        <v>157</v>
      </c>
      <c r="C26" s="325"/>
      <c r="D26" s="325"/>
      <c r="E26" s="325"/>
      <c r="F26" s="325"/>
      <c r="G26" s="326"/>
    </row>
    <row r="27" spans="2:9" ht="135" customHeight="1" thickBot="1" x14ac:dyDescent="0.3">
      <c r="B27" s="327" t="s">
        <v>156</v>
      </c>
      <c r="C27" s="328"/>
      <c r="D27" s="329"/>
      <c r="E27" s="329"/>
      <c r="F27" s="329"/>
      <c r="G27" s="330"/>
    </row>
    <row r="28" spans="2:9" ht="107.25" customHeight="1" thickBot="1" x14ac:dyDescent="0.3">
      <c r="B28" s="126"/>
      <c r="C28" s="125" t="s">
        <v>155</v>
      </c>
      <c r="D28" s="125" t="s">
        <v>154</v>
      </c>
      <c r="E28" s="125" t="s">
        <v>153</v>
      </c>
      <c r="F28" s="125" t="s">
        <v>152</v>
      </c>
      <c r="G28" s="261" t="s">
        <v>151</v>
      </c>
    </row>
    <row r="29" spans="2:9" ht="63.75" customHeight="1" x14ac:dyDescent="0.25">
      <c r="B29" s="124" t="s">
        <v>150</v>
      </c>
      <c r="C29" s="123"/>
      <c r="D29" s="122"/>
      <c r="E29" s="121"/>
      <c r="F29" s="120"/>
      <c r="G29" s="262"/>
    </row>
    <row r="30" spans="2:9" ht="80.25" customHeight="1" x14ac:dyDescent="0.25">
      <c r="B30" s="119" t="s">
        <v>149</v>
      </c>
      <c r="C30" s="118"/>
      <c r="D30" s="117"/>
      <c r="E30" s="116"/>
      <c r="F30" s="115"/>
      <c r="G30" s="263"/>
    </row>
    <row r="31" spans="2:9" ht="52.5" customHeight="1" x14ac:dyDescent="0.25">
      <c r="B31" s="119" t="s">
        <v>148</v>
      </c>
      <c r="C31" s="118"/>
      <c r="D31" s="117"/>
      <c r="E31" s="116"/>
      <c r="F31" s="115"/>
      <c r="G31" s="263"/>
    </row>
    <row r="32" spans="2:9" ht="52.5" customHeight="1" x14ac:dyDescent="0.25">
      <c r="B32" s="119" t="s">
        <v>147</v>
      </c>
      <c r="C32" s="118"/>
      <c r="D32" s="117"/>
      <c r="E32" s="116"/>
      <c r="F32" s="115"/>
      <c r="G32" s="263"/>
    </row>
    <row r="33" spans="2:7" ht="47.25" customHeight="1" x14ac:dyDescent="0.25">
      <c r="B33" s="119" t="s">
        <v>146</v>
      </c>
      <c r="C33" s="118"/>
      <c r="D33" s="117"/>
      <c r="E33" s="116"/>
      <c r="F33" s="115"/>
      <c r="G33" s="263"/>
    </row>
    <row r="34" spans="2:7" ht="44.25" customHeight="1" x14ac:dyDescent="0.25">
      <c r="B34" s="119" t="s">
        <v>187</v>
      </c>
      <c r="C34" s="118"/>
      <c r="D34" s="117"/>
      <c r="E34" s="116"/>
      <c r="F34" s="115"/>
      <c r="G34" s="263"/>
    </row>
    <row r="35" spans="2:7" ht="45.75" customHeight="1" x14ac:dyDescent="0.25">
      <c r="B35" s="119" t="s">
        <v>188</v>
      </c>
      <c r="C35" s="118"/>
      <c r="D35" s="117"/>
      <c r="E35" s="116"/>
      <c r="F35" s="115"/>
      <c r="G35" s="263"/>
    </row>
    <row r="36" spans="2:7" ht="107.1" customHeight="1" x14ac:dyDescent="0.25">
      <c r="B36" s="119" t="s">
        <v>10</v>
      </c>
      <c r="C36" s="118"/>
      <c r="D36" s="117"/>
      <c r="E36" s="116"/>
      <c r="F36" s="115"/>
      <c r="G36" s="263"/>
    </row>
    <row r="37" spans="2:7" ht="107.1" customHeight="1" x14ac:dyDescent="0.25">
      <c r="B37" s="119" t="s">
        <v>145</v>
      </c>
      <c r="C37" s="118"/>
      <c r="D37" s="117"/>
      <c r="E37" s="116"/>
      <c r="F37" s="115"/>
      <c r="G37" s="263"/>
    </row>
    <row r="38" spans="2:7" ht="60" customHeight="1" thickBot="1" x14ac:dyDescent="0.3">
      <c r="B38" s="114" t="s">
        <v>144</v>
      </c>
      <c r="C38" s="264"/>
      <c r="D38" s="264"/>
      <c r="E38" s="264"/>
      <c r="F38" s="264"/>
      <c r="G38" s="266">
        <f>SUM(C38:F38)</f>
        <v>0</v>
      </c>
    </row>
    <row r="39" spans="2:7" ht="19.5" thickBot="1" x14ac:dyDescent="0.3">
      <c r="B39" s="331" t="s">
        <v>143</v>
      </c>
      <c r="C39" s="332"/>
      <c r="D39" s="332"/>
      <c r="E39" s="332"/>
      <c r="F39" s="333"/>
      <c r="G39" s="113">
        <f>G38</f>
        <v>0</v>
      </c>
    </row>
    <row r="40" spans="2:7" x14ac:dyDescent="0.25">
      <c r="B40" s="334"/>
      <c r="C40" s="334"/>
      <c r="D40" s="334"/>
      <c r="E40" s="334"/>
      <c r="F40" s="334"/>
      <c r="G40" s="334"/>
    </row>
    <row r="41" spans="2:7" ht="21" x14ac:dyDescent="0.35">
      <c r="B41" s="315" t="s">
        <v>142</v>
      </c>
      <c r="C41" s="315"/>
      <c r="D41" s="315"/>
      <c r="E41" s="315"/>
      <c r="F41" s="315"/>
      <c r="G41" s="112">
        <f>G20-G38</f>
        <v>0</v>
      </c>
    </row>
    <row r="42" spans="2:7" x14ac:dyDescent="0.25">
      <c r="B42" s="316"/>
      <c r="C42" s="317"/>
      <c r="D42" s="317"/>
      <c r="E42" s="317"/>
      <c r="F42" s="317"/>
      <c r="G42" s="318"/>
    </row>
    <row r="43" spans="2:7" x14ac:dyDescent="0.25">
      <c r="B43" s="319" t="s">
        <v>141</v>
      </c>
      <c r="C43" s="319"/>
      <c r="D43" s="319" t="s">
        <v>140</v>
      </c>
      <c r="E43" s="319"/>
      <c r="F43" s="321" t="s">
        <v>139</v>
      </c>
      <c r="G43" s="321"/>
    </row>
    <row r="44" spans="2:7" x14ac:dyDescent="0.25">
      <c r="B44" s="319"/>
      <c r="C44" s="320"/>
      <c r="D44" s="319"/>
      <c r="E44" s="319"/>
      <c r="F44" s="321"/>
      <c r="G44" s="321"/>
    </row>
    <row r="46" spans="2:7" x14ac:dyDescent="0.25">
      <c r="B46" s="313" t="s">
        <v>138</v>
      </c>
      <c r="C46" s="314"/>
      <c r="D46" s="314"/>
      <c r="E46" s="314"/>
      <c r="F46" s="314"/>
    </row>
    <row r="47" spans="2:7" x14ac:dyDescent="0.25">
      <c r="B47" s="314"/>
      <c r="C47" s="314"/>
      <c r="D47" s="314"/>
      <c r="E47" s="314"/>
      <c r="F47" s="314"/>
    </row>
  </sheetData>
  <sheetProtection algorithmName="SHA-512" hashValue="3ewh1qYBJthcsuoRb4cvUOuzoGGPJldMsWe0BH5oP930l3ufeQ1Ck0n+aIlCfNeKLcCXibKK4H3xYeczj2Eh6Q==" saltValue="037/iSXMJfIEnaAYd18HPw==" spinCount="100000" sheet="1" selectLockedCells="1"/>
  <mergeCells count="44">
    <mergeCell ref="B1:G1"/>
    <mergeCell ref="B2:G2"/>
    <mergeCell ref="B3:C3"/>
    <mergeCell ref="D3:G3"/>
    <mergeCell ref="B4:C4"/>
    <mergeCell ref="D4:G4"/>
    <mergeCell ref="B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G10"/>
    <mergeCell ref="B11:G11"/>
    <mergeCell ref="B12:F12"/>
    <mergeCell ref="B13:F13"/>
    <mergeCell ref="B14:F14"/>
    <mergeCell ref="B15:F15"/>
    <mergeCell ref="B16:G16"/>
    <mergeCell ref="B17:C17"/>
    <mergeCell ref="D17:G17"/>
    <mergeCell ref="C18:D18"/>
    <mergeCell ref="B19:C19"/>
    <mergeCell ref="B21:F21"/>
    <mergeCell ref="B22:G22"/>
    <mergeCell ref="B23:C23"/>
    <mergeCell ref="D23:G23"/>
    <mergeCell ref="C24:D24"/>
    <mergeCell ref="C25:D25"/>
    <mergeCell ref="B26:G26"/>
    <mergeCell ref="B27:G27"/>
    <mergeCell ref="B39:F39"/>
    <mergeCell ref="B40:G40"/>
    <mergeCell ref="B46:F47"/>
    <mergeCell ref="B41:F41"/>
    <mergeCell ref="B42:G42"/>
    <mergeCell ref="B43:B44"/>
    <mergeCell ref="C43:C44"/>
    <mergeCell ref="D43:E44"/>
    <mergeCell ref="F43:G44"/>
  </mergeCells>
  <dataValidations count="1">
    <dataValidation type="list" allowBlank="1" showInputMessage="1" showErrorMessage="1" sqref="D9" xr:uid="{C4EAC368-E7D3-47CF-BC41-9153C0D58B9C}">
      <formula1>"Som platcom DPH,Nie som platcom DPH"</formula1>
    </dataValidation>
  </dataValidations>
  <pageMargins left="0.25" right="0.25" top="0.75" bottom="0.75" header="0.3" footer="0.3"/>
  <pageSetup paperSize="9" scale="87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 moveWithCells="1">
                  <from>
                    <xdr:col>6</xdr:col>
                    <xdr:colOff>0</xdr:colOff>
                    <xdr:row>11</xdr:row>
                    <xdr:rowOff>0</xdr:rowOff>
                  </from>
                  <to>
                    <xdr:col>7</xdr:col>
                    <xdr:colOff>200025</xdr:colOff>
                    <xdr:row>11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7</xdr:col>
                    <xdr:colOff>190500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14</xdr:row>
                    <xdr:rowOff>0</xdr:rowOff>
                  </from>
                  <to>
                    <xdr:col>7</xdr:col>
                    <xdr:colOff>190500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>
                <anchor moveWithCells="1">
                  <from>
                    <xdr:col>6</xdr:col>
                    <xdr:colOff>0</xdr:colOff>
                    <xdr:row>12</xdr:row>
                    <xdr:rowOff>0</xdr:rowOff>
                  </from>
                  <to>
                    <xdr:col>7</xdr:col>
                    <xdr:colOff>200025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5878-59A3-4C9E-9CB6-917EC0CEADA9}">
  <sheetPr codeName="Hárok3"/>
  <dimension ref="B2:Q31"/>
  <sheetViews>
    <sheetView topLeftCell="B1" zoomScaleNormal="100" workbookViewId="0">
      <selection activeCell="H21" sqref="H21"/>
    </sheetView>
  </sheetViews>
  <sheetFormatPr defaultRowHeight="15" x14ac:dyDescent="0.25"/>
  <cols>
    <col min="1" max="1" width="4" customWidth="1"/>
    <col min="2" max="2" width="31.28515625" style="235" customWidth="1"/>
    <col min="3" max="3" width="7.85546875" style="235" customWidth="1"/>
    <col min="4" max="4" width="12.42578125" style="235" customWidth="1"/>
    <col min="5" max="5" width="15.28515625" style="235" customWidth="1"/>
    <col min="6" max="6" width="23.85546875" style="235" customWidth="1"/>
    <col min="7" max="7" width="17.5703125" style="235" customWidth="1"/>
    <col min="8" max="8" width="25" style="235" customWidth="1"/>
    <col min="9" max="9" width="4.7109375" style="235" customWidth="1"/>
    <col min="10" max="12" width="9.140625" style="235"/>
  </cols>
  <sheetData>
    <row r="2" spans="2:12" ht="23.25" x14ac:dyDescent="0.35">
      <c r="B2" s="234" t="s">
        <v>11</v>
      </c>
    </row>
    <row r="4" spans="2:12" hidden="1" x14ac:dyDescent="0.25"/>
    <row r="5" spans="2:12" hidden="1" x14ac:dyDescent="0.25"/>
    <row r="6" spans="2:12" hidden="1" x14ac:dyDescent="0.25"/>
    <row r="7" spans="2:12" hidden="1" x14ac:dyDescent="0.25"/>
    <row r="8" spans="2:12" hidden="1" x14ac:dyDescent="0.25"/>
    <row r="9" spans="2:12" hidden="1" x14ac:dyDescent="0.25"/>
    <row r="10" spans="2:12" hidden="1" x14ac:dyDescent="0.25"/>
    <row r="11" spans="2:12" hidden="1" x14ac:dyDescent="0.25"/>
    <row r="12" spans="2:12" hidden="1" x14ac:dyDescent="0.25"/>
    <row r="13" spans="2:12" hidden="1" x14ac:dyDescent="0.25"/>
    <row r="14" spans="2:12" hidden="1" x14ac:dyDescent="0.25"/>
    <row r="15" spans="2:12" ht="15.75" thickBot="1" x14ac:dyDescent="0.3"/>
    <row r="16" spans="2:12" s="238" customFormat="1" ht="39" customHeight="1" thickBot="1" x14ac:dyDescent="0.3">
      <c r="B16" s="236" t="s">
        <v>12</v>
      </c>
      <c r="C16" s="236" t="s">
        <v>13</v>
      </c>
      <c r="D16" s="236" t="s">
        <v>14</v>
      </c>
      <c r="E16" s="236" t="s">
        <v>15</v>
      </c>
      <c r="F16" s="236" t="s">
        <v>16</v>
      </c>
      <c r="G16" s="236" t="s">
        <v>17</v>
      </c>
      <c r="H16" s="236" t="s">
        <v>18</v>
      </c>
      <c r="I16" s="237"/>
      <c r="J16" s="237"/>
      <c r="K16" s="237"/>
      <c r="L16" s="237"/>
    </row>
    <row r="17" spans="2:17" ht="30.75" customHeight="1" x14ac:dyDescent="0.25">
      <c r="B17" s="239" t="s">
        <v>7</v>
      </c>
      <c r="C17" s="240" t="s">
        <v>19</v>
      </c>
      <c r="D17" s="240">
        <v>1</v>
      </c>
      <c r="E17" s="241">
        <f>I.etapa!P13</f>
        <v>0</v>
      </c>
      <c r="F17" s="242">
        <f>D17*E17</f>
        <v>0</v>
      </c>
      <c r="G17" s="242">
        <f>F17*0.23</f>
        <v>0</v>
      </c>
      <c r="H17" s="243">
        <f>F17+G17</f>
        <v>0</v>
      </c>
      <c r="J17" s="235" t="s">
        <v>20</v>
      </c>
    </row>
    <row r="18" spans="2:17" ht="26.25" x14ac:dyDescent="0.25">
      <c r="B18" s="244" t="s">
        <v>8</v>
      </c>
      <c r="C18" s="245" t="s">
        <v>19</v>
      </c>
      <c r="D18" s="245">
        <v>1</v>
      </c>
      <c r="E18" s="246">
        <f>II.etapa!H12</f>
        <v>0</v>
      </c>
      <c r="F18" s="247">
        <f t="shared" ref="F18" si="0">D18*E18</f>
        <v>0</v>
      </c>
      <c r="G18" s="247">
        <f>F18*0.23</f>
        <v>0</v>
      </c>
      <c r="H18" s="248">
        <f t="shared" ref="H18" si="1">F18+G18</f>
        <v>0</v>
      </c>
      <c r="J18" s="249" t="s">
        <v>21</v>
      </c>
    </row>
    <row r="19" spans="2:17" ht="26.25" x14ac:dyDescent="0.25">
      <c r="B19" s="244" t="s">
        <v>9</v>
      </c>
      <c r="C19" s="245" t="s">
        <v>19</v>
      </c>
      <c r="D19" s="245">
        <v>1</v>
      </c>
      <c r="E19" s="246">
        <f>III.etapa!G11</f>
        <v>0</v>
      </c>
      <c r="F19" s="247">
        <f>III.etapa!G11</f>
        <v>0</v>
      </c>
      <c r="G19" s="247">
        <f>F19*0.23</f>
        <v>0</v>
      </c>
      <c r="H19" s="248">
        <f t="shared" ref="H19" si="2">F19+G19</f>
        <v>0</v>
      </c>
      <c r="J19" s="249" t="s">
        <v>22</v>
      </c>
    </row>
    <row r="20" spans="2:17" ht="16.5" thickBot="1" x14ac:dyDescent="0.3">
      <c r="B20" s="250" t="s">
        <v>23</v>
      </c>
      <c r="C20" s="251"/>
      <c r="D20" s="251"/>
      <c r="E20" s="251"/>
      <c r="F20" s="252">
        <f>SUM(F17:F19)</f>
        <v>0</v>
      </c>
      <c r="G20" s="252">
        <f>SUM(G17:G19)</f>
        <v>0</v>
      </c>
      <c r="H20" s="253">
        <f>SUM(H17:H19)</f>
        <v>0</v>
      </c>
    </row>
    <row r="21" spans="2:17" ht="15.75" thickBot="1" x14ac:dyDescent="0.3"/>
    <row r="22" spans="2:17" ht="53.25" customHeight="1" thickBot="1" x14ac:dyDescent="0.3">
      <c r="B22" s="381" t="s">
        <v>24</v>
      </c>
      <c r="C22" s="382"/>
      <c r="D22" s="382"/>
      <c r="E22" s="382"/>
      <c r="F22" s="382"/>
      <c r="G22" s="382"/>
      <c r="H22" s="383"/>
      <c r="I22" s="219"/>
      <c r="J22" s="219"/>
      <c r="K22" s="219"/>
      <c r="L22" s="219"/>
      <c r="M22" s="219"/>
      <c r="N22" s="219"/>
      <c r="O22" s="219"/>
      <c r="P22" s="219"/>
      <c r="Q22" s="219"/>
    </row>
    <row r="23" spans="2:17" ht="8.25" customHeight="1" thickBot="1" x14ac:dyDescent="0.3">
      <c r="B23"/>
      <c r="C23"/>
      <c r="D23"/>
      <c r="E23"/>
      <c r="F23"/>
      <c r="G23"/>
      <c r="H23"/>
      <c r="I23"/>
      <c r="J23"/>
      <c r="K23"/>
      <c r="L23"/>
    </row>
    <row r="24" spans="2:17" ht="49.5" customHeight="1" thickBot="1" x14ac:dyDescent="0.3">
      <c r="B24" s="384" t="s">
        <v>25</v>
      </c>
      <c r="C24" s="385"/>
      <c r="D24" s="385"/>
      <c r="E24" s="385"/>
      <c r="F24" s="385"/>
      <c r="G24" s="385"/>
      <c r="H24" s="386"/>
      <c r="I24" s="254"/>
      <c r="J24" s="254"/>
      <c r="K24" s="254"/>
      <c r="L24" s="254"/>
      <c r="M24" s="254"/>
      <c r="N24" s="254"/>
      <c r="O24" s="254"/>
      <c r="P24" s="254"/>
      <c r="Q24" s="254"/>
    </row>
    <row r="25" spans="2:17" ht="12" customHeight="1" x14ac:dyDescent="0.25">
      <c r="B25" s="255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</row>
    <row r="26" spans="2:17" ht="49.5" customHeight="1" x14ac:dyDescent="0.25">
      <c r="B26" s="381" t="s">
        <v>26</v>
      </c>
      <c r="C26" s="385"/>
      <c r="D26" s="385"/>
      <c r="E26" s="385"/>
      <c r="F26" s="385"/>
      <c r="G26" s="385"/>
      <c r="H26" s="386"/>
      <c r="I26" s="254"/>
      <c r="J26" s="254"/>
      <c r="K26" s="254"/>
      <c r="L26" s="254"/>
      <c r="M26" s="254"/>
      <c r="N26" s="254"/>
      <c r="O26" s="254"/>
      <c r="P26" s="254"/>
      <c r="Q26" s="254"/>
    </row>
    <row r="27" spans="2:17" x14ac:dyDescent="0.25">
      <c r="B27"/>
      <c r="C27"/>
      <c r="D27"/>
      <c r="E27"/>
      <c r="F27"/>
      <c r="G27"/>
      <c r="H27"/>
      <c r="I27"/>
      <c r="J27"/>
      <c r="K27"/>
      <c r="L27"/>
    </row>
    <row r="28" spans="2:17" ht="42" customHeight="1" thickBot="1" x14ac:dyDescent="0.3">
      <c r="B28" s="387" t="s">
        <v>27</v>
      </c>
      <c r="C28" s="388"/>
      <c r="D28" s="388"/>
      <c r="E28" s="388"/>
      <c r="F28" s="388"/>
      <c r="G28" s="388"/>
      <c r="H28" s="389"/>
      <c r="I28"/>
      <c r="J28"/>
      <c r="K28"/>
      <c r="L28"/>
    </row>
    <row r="29" spans="2:17" x14ac:dyDescent="0.25">
      <c r="B29" s="193"/>
      <c r="C29" s="193"/>
      <c r="D29" s="193"/>
      <c r="E29"/>
      <c r="F29"/>
      <c r="G29"/>
      <c r="H29"/>
      <c r="I29"/>
      <c r="J29"/>
      <c r="K29"/>
      <c r="L29"/>
    </row>
    <row r="30" spans="2:17" x14ac:dyDescent="0.25">
      <c r="B30" s="193"/>
      <c r="C30" s="193"/>
      <c r="D30" s="193"/>
      <c r="E30"/>
      <c r="F30"/>
      <c r="G30"/>
      <c r="H30"/>
      <c r="I30"/>
      <c r="J30"/>
      <c r="K30"/>
      <c r="L30"/>
    </row>
    <row r="31" spans="2:17" x14ac:dyDescent="0.25">
      <c r="B31" s="193"/>
      <c r="C31" s="193"/>
      <c r="D31" s="193"/>
      <c r="E31"/>
      <c r="F31"/>
      <c r="G31"/>
      <c r="H31"/>
      <c r="I31"/>
      <c r="J31"/>
      <c r="K31"/>
      <c r="L31"/>
    </row>
  </sheetData>
  <sheetProtection algorithmName="SHA-512" hashValue="7gnzCrhg++09hZmSUkMHhu+sXGH763/kZWmshnxXqXl/p2zx6NIYHoRieiIFOeaz5wQxci0ja4wzuZerl1NSSA==" saltValue="4LeZrhbhXFtgMYZS+U58Ow==" spinCount="100000" sheet="1" selectLockedCells="1"/>
  <mergeCells count="4">
    <mergeCell ref="B22:H22"/>
    <mergeCell ref="B24:H24"/>
    <mergeCell ref="B28:H28"/>
    <mergeCell ref="B26:H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B0A8-66B3-46D7-8883-FFD98625639A}">
  <sheetPr codeName="Hárok4"/>
  <dimension ref="A3:BW19"/>
  <sheetViews>
    <sheetView view="pageBreakPreview" zoomScaleNormal="140" zoomScaleSheetLayoutView="100" workbookViewId="0">
      <selection activeCell="D8" sqref="D8:N12"/>
    </sheetView>
  </sheetViews>
  <sheetFormatPr defaultRowHeight="15" customHeight="1" x14ac:dyDescent="0.25"/>
  <cols>
    <col min="1" max="1" width="53.140625" customWidth="1"/>
    <col min="2" max="2" width="14.85546875" customWidth="1"/>
    <col min="3" max="3" width="11.7109375" customWidth="1"/>
    <col min="4" max="6" width="8.7109375" customWidth="1"/>
    <col min="7" max="14" width="8.42578125" customWidth="1"/>
    <col min="15" max="15" width="7.5703125" customWidth="1"/>
    <col min="16" max="16" width="14.28515625" customWidth="1"/>
    <col min="17" max="17" width="7.85546875" style="159" customWidth="1"/>
    <col min="18" max="18" width="9.28515625" customWidth="1"/>
    <col min="19" max="44" width="0" hidden="1" customWidth="1"/>
    <col min="45" max="45" width="5.7109375" customWidth="1"/>
    <col min="46" max="46" width="6.85546875" customWidth="1"/>
    <col min="47" max="47" width="10.7109375" customWidth="1"/>
    <col min="48" max="48" width="7.28515625" customWidth="1"/>
    <col min="49" max="49" width="3.7109375" customWidth="1"/>
    <col min="50" max="63" width="0" hidden="1" customWidth="1"/>
    <col min="64" max="64" width="3.7109375" customWidth="1"/>
    <col min="65" max="71" width="0" hidden="1" customWidth="1"/>
    <col min="72" max="73" width="3.7109375" customWidth="1"/>
    <col min="77" max="77" width="10.42578125" customWidth="1"/>
    <col min="79" max="79" width="12.7109375" customWidth="1"/>
    <col min="80" max="80" width="3.5703125" customWidth="1"/>
  </cols>
  <sheetData>
    <row r="3" spans="1:75" x14ac:dyDescent="0.25"/>
    <row r="4" spans="1:75" ht="15" customHeight="1" x14ac:dyDescent="0.25">
      <c r="A4" s="393" t="s">
        <v>28</v>
      </c>
      <c r="B4" s="394"/>
      <c r="C4" s="160"/>
      <c r="D4" s="401" t="s">
        <v>29</v>
      </c>
      <c r="E4" s="401"/>
      <c r="F4" s="401"/>
      <c r="G4" s="401"/>
      <c r="H4" s="401"/>
      <c r="I4" s="401" t="s">
        <v>30</v>
      </c>
      <c r="J4" s="401"/>
      <c r="K4" s="401"/>
      <c r="L4" s="401"/>
      <c r="M4" s="401"/>
      <c r="N4" s="401" t="s">
        <v>30</v>
      </c>
      <c r="O4" s="401"/>
      <c r="P4" s="161"/>
    </row>
    <row r="5" spans="1:75" ht="15" customHeight="1" x14ac:dyDescent="0.25">
      <c r="A5" s="395"/>
      <c r="B5" s="396"/>
      <c r="D5" s="162" t="s">
        <v>31</v>
      </c>
      <c r="E5" s="162" t="s">
        <v>32</v>
      </c>
      <c r="F5" s="162" t="s">
        <v>33</v>
      </c>
      <c r="G5" s="162" t="s">
        <v>34</v>
      </c>
      <c r="H5" s="162" t="s">
        <v>35</v>
      </c>
      <c r="I5" s="162" t="s">
        <v>36</v>
      </c>
      <c r="J5" s="162" t="s">
        <v>37</v>
      </c>
      <c r="K5" s="162" t="s">
        <v>38</v>
      </c>
      <c r="L5" s="162" t="s">
        <v>39</v>
      </c>
      <c r="M5" s="162" t="s">
        <v>40</v>
      </c>
      <c r="N5" s="162" t="s">
        <v>41</v>
      </c>
      <c r="O5" s="163"/>
      <c r="P5" s="164"/>
    </row>
    <row r="6" spans="1:75" s="167" customFormat="1" ht="12.75" x14ac:dyDescent="0.2">
      <c r="A6" s="397" t="s">
        <v>42</v>
      </c>
      <c r="B6" s="398" t="s">
        <v>43</v>
      </c>
      <c r="C6" s="390" t="s">
        <v>44</v>
      </c>
      <c r="D6" s="165" t="s">
        <v>45</v>
      </c>
      <c r="E6" s="165" t="s">
        <v>46</v>
      </c>
      <c r="F6" s="165" t="s">
        <v>47</v>
      </c>
      <c r="G6" s="165" t="s">
        <v>48</v>
      </c>
      <c r="H6" s="165" t="s">
        <v>49</v>
      </c>
      <c r="I6" s="165" t="s">
        <v>50</v>
      </c>
      <c r="J6" s="165" t="s">
        <v>51</v>
      </c>
      <c r="K6" s="165" t="s">
        <v>52</v>
      </c>
      <c r="L6" s="166" t="s">
        <v>53</v>
      </c>
      <c r="M6" s="166" t="s">
        <v>54</v>
      </c>
      <c r="N6" s="166" t="s">
        <v>55</v>
      </c>
      <c r="O6" s="399" t="s">
        <v>56</v>
      </c>
      <c r="P6" s="391" t="s">
        <v>57</v>
      </c>
      <c r="Q6" s="3"/>
    </row>
    <row r="7" spans="1:75" s="167" customFormat="1" ht="44.25" customHeight="1" x14ac:dyDescent="0.2">
      <c r="A7" s="397"/>
      <c r="B7" s="398"/>
      <c r="C7" s="390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00"/>
      <c r="P7" s="392"/>
      <c r="Q7" s="3"/>
    </row>
    <row r="8" spans="1:75" s="167" customFormat="1" ht="25.5" x14ac:dyDescent="0.2">
      <c r="A8" s="168" t="s">
        <v>58</v>
      </c>
      <c r="B8" s="148"/>
      <c r="C8" s="169">
        <v>220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70">
        <f>SUM(D8:N8)</f>
        <v>0</v>
      </c>
      <c r="P8" s="171">
        <f>O8*B8</f>
        <v>0</v>
      </c>
      <c r="Q8" s="172"/>
    </row>
    <row r="9" spans="1:75" s="167" customFormat="1" ht="32.25" customHeight="1" x14ac:dyDescent="0.2">
      <c r="A9" s="168" t="s">
        <v>59</v>
      </c>
      <c r="B9" s="148"/>
      <c r="C9" s="173">
        <v>110</v>
      </c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70">
        <f>SUM(D9:N9)</f>
        <v>0</v>
      </c>
      <c r="P9" s="171">
        <f>O9*B9</f>
        <v>0</v>
      </c>
      <c r="Q9" s="172"/>
    </row>
    <row r="10" spans="1:75" s="167" customFormat="1" ht="25.5" x14ac:dyDescent="0.2">
      <c r="A10" s="168" t="s">
        <v>60</v>
      </c>
      <c r="B10" s="149"/>
      <c r="C10" s="174">
        <v>44</v>
      </c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70">
        <f>SUM(D10:N10)</f>
        <v>0</v>
      </c>
      <c r="P10" s="171">
        <f>O10*B10</f>
        <v>0</v>
      </c>
      <c r="Q10" s="172"/>
    </row>
    <row r="11" spans="1:75" s="167" customFormat="1" ht="12.75" x14ac:dyDescent="0.2">
      <c r="A11" s="168" t="s">
        <v>61</v>
      </c>
      <c r="B11" s="149"/>
      <c r="C11" s="174">
        <v>44</v>
      </c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70">
        <f>SUM(D11:N11)</f>
        <v>0</v>
      </c>
      <c r="P11" s="171">
        <f>O11*B11</f>
        <v>0</v>
      </c>
      <c r="Q11" s="172"/>
    </row>
    <row r="12" spans="1:75" s="167" customFormat="1" ht="13.5" thickBot="1" x14ac:dyDescent="0.25">
      <c r="A12" s="175" t="s">
        <v>62</v>
      </c>
      <c r="B12" s="150"/>
      <c r="C12" s="176">
        <v>44</v>
      </c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77">
        <f>SUM(D12:N12)</f>
        <v>0</v>
      </c>
      <c r="P12" s="178">
        <f>O12*B12</f>
        <v>0</v>
      </c>
      <c r="Q12" s="172"/>
    </row>
    <row r="13" spans="1:75" s="167" customFormat="1" ht="16.5" thickBot="1" x14ac:dyDescent="0.25">
      <c r="A13" s="179"/>
      <c r="B13" s="180"/>
      <c r="C13" s="181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3">
        <f>SUM(P8:P12)</f>
        <v>0</v>
      </c>
      <c r="Q13" s="172"/>
    </row>
    <row r="14" spans="1:75" s="159" customFormat="1" ht="30" x14ac:dyDescent="0.25">
      <c r="A14" s="184" t="s">
        <v>186</v>
      </c>
      <c r="B14" s="185"/>
      <c r="C14" s="186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Q14" s="186"/>
    </row>
    <row r="15" spans="1:75" s="159" customFormat="1" ht="30" x14ac:dyDescent="0.25">
      <c r="A15" s="188" t="s">
        <v>63</v>
      </c>
      <c r="B15" s="185"/>
      <c r="C15" s="186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9"/>
      <c r="Q15" s="186"/>
    </row>
    <row r="16" spans="1:75" x14ac:dyDescent="0.25">
      <c r="A16" s="190" t="s">
        <v>64</v>
      </c>
      <c r="Q16" s="191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59"/>
    </row>
    <row r="17" spans="1:17" x14ac:dyDescent="0.25">
      <c r="Q17" s="191"/>
    </row>
    <row r="18" spans="1:17" s="159" customFormat="1" x14ac:dyDescent="0.25">
      <c r="A18" s="193"/>
      <c r="B18" s="185"/>
      <c r="C18" s="186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Q18" s="186"/>
    </row>
    <row r="19" spans="1:17" s="159" customFormat="1" x14ac:dyDescent="0.25">
      <c r="A19" s="193"/>
      <c r="B19" s="185"/>
      <c r="C19" s="186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9"/>
      <c r="Q19" s="186"/>
    </row>
  </sheetData>
  <sheetProtection algorithmName="SHA-512" hashValue="0lCWyoklbgm5FGmmwT0s32xnR4vUYnaOBlMMD3v5LAQFWJYoBPSOmTZTiwDtWu/TW1RGrd8uszVXLQ98ytFd1A==" saltValue="EM/hD55KwfCE8Djq0J+LUQ==" spinCount="100000" sheet="1" selectLockedCells="1"/>
  <mergeCells count="7">
    <mergeCell ref="C6:C7"/>
    <mergeCell ref="P6:P7"/>
    <mergeCell ref="A4:B5"/>
    <mergeCell ref="A6:A7"/>
    <mergeCell ref="B6:B7"/>
    <mergeCell ref="O6:O7"/>
    <mergeCell ref="D4:O4"/>
  </mergeCells>
  <pageMargins left="0.25" right="0.25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0A060-C774-43D7-BF3F-C12B100E2FA4}">
  <sheetPr codeName="Hárok5"/>
  <dimension ref="A2:BW36"/>
  <sheetViews>
    <sheetView view="pageBreakPreview" zoomScaleNormal="130" zoomScaleSheetLayoutView="100" workbookViewId="0">
      <selection activeCell="D7" sqref="D7:F11"/>
    </sheetView>
  </sheetViews>
  <sheetFormatPr defaultColWidth="9.140625" defaultRowHeight="15" customHeight="1" x14ac:dyDescent="0.25"/>
  <cols>
    <col min="1" max="1" width="63.140625" style="194" customWidth="1"/>
    <col min="2" max="2" width="14.85546875" style="194" customWidth="1"/>
    <col min="3" max="3" width="10.85546875" style="194" customWidth="1"/>
    <col min="4" max="4" width="9.85546875" style="194" customWidth="1"/>
    <col min="5" max="7" width="9.140625" style="194" customWidth="1"/>
    <col min="8" max="8" width="19.140625" style="194" customWidth="1"/>
    <col min="9" max="9" width="3.7109375" style="195" customWidth="1"/>
    <col min="10" max="16384" width="9.140625" style="194"/>
  </cols>
  <sheetData>
    <row r="2" spans="1:75" x14ac:dyDescent="0.25"/>
    <row r="3" spans="1:75" ht="36.6" customHeight="1" x14ac:dyDescent="0.25">
      <c r="A3" s="409" t="s">
        <v>28</v>
      </c>
      <c r="B3" s="410"/>
      <c r="C3" s="196"/>
      <c r="D3" s="412" t="s">
        <v>65</v>
      </c>
      <c r="E3" s="412"/>
      <c r="F3" s="412"/>
      <c r="G3" s="197"/>
      <c r="H3" s="198"/>
      <c r="I3" s="199"/>
    </row>
    <row r="4" spans="1:75" ht="15" customHeight="1" x14ac:dyDescent="0.25">
      <c r="A4" s="411"/>
      <c r="B4" s="396"/>
      <c r="C4" s="200"/>
      <c r="D4" s="162" t="s">
        <v>31</v>
      </c>
      <c r="E4" s="162" t="s">
        <v>32</v>
      </c>
      <c r="F4" s="162" t="s">
        <v>33</v>
      </c>
      <c r="G4"/>
      <c r="H4" s="201"/>
      <c r="I4" s="199"/>
    </row>
    <row r="5" spans="1:75" ht="33" customHeight="1" x14ac:dyDescent="0.25">
      <c r="A5" s="406" t="s">
        <v>42</v>
      </c>
      <c r="B5" s="413" t="s">
        <v>43</v>
      </c>
      <c r="C5" s="408" t="s">
        <v>66</v>
      </c>
      <c r="D5" s="202" t="s">
        <v>67</v>
      </c>
      <c r="E5" s="202" t="s">
        <v>68</v>
      </c>
      <c r="F5" s="202" t="s">
        <v>69</v>
      </c>
      <c r="G5" s="402" t="s">
        <v>70</v>
      </c>
      <c r="H5" s="404" t="s">
        <v>71</v>
      </c>
      <c r="I5" s="2"/>
    </row>
    <row r="6" spans="1:75" ht="21" customHeight="1" x14ac:dyDescent="0.25">
      <c r="A6" s="406"/>
      <c r="B6" s="413"/>
      <c r="C6" s="408"/>
      <c r="D6" s="1"/>
      <c r="E6" s="1"/>
      <c r="F6" s="1"/>
      <c r="G6" s="403"/>
      <c r="H6" s="405"/>
      <c r="I6" s="2"/>
    </row>
    <row r="7" spans="1:75" ht="25.5" x14ac:dyDescent="0.25">
      <c r="A7" s="203" t="s">
        <v>58</v>
      </c>
      <c r="B7" s="154"/>
      <c r="C7" s="204">
        <v>60</v>
      </c>
      <c r="D7" s="151"/>
      <c r="E7" s="151"/>
      <c r="F7" s="151"/>
      <c r="G7" s="205">
        <f>SUM(D7:F7)</f>
        <v>0</v>
      </c>
      <c r="H7" s="206">
        <f>G7*B7</f>
        <v>0</v>
      </c>
      <c r="I7" s="207"/>
    </row>
    <row r="8" spans="1:75" ht="27.75" customHeight="1" x14ac:dyDescent="0.25">
      <c r="A8" s="203" t="s">
        <v>59</v>
      </c>
      <c r="B8" s="154"/>
      <c r="C8" s="208">
        <v>30</v>
      </c>
      <c r="D8" s="151"/>
      <c r="E8" s="151"/>
      <c r="F8" s="151"/>
      <c r="G8" s="205">
        <f>SUM(D8:F8)</f>
        <v>0</v>
      </c>
      <c r="H8" s="206">
        <f>G8*B8</f>
        <v>0</v>
      </c>
      <c r="I8" s="207"/>
    </row>
    <row r="9" spans="1:75" ht="25.5" x14ac:dyDescent="0.25">
      <c r="A9" s="203" t="s">
        <v>60</v>
      </c>
      <c r="B9" s="154"/>
      <c r="C9" s="209">
        <v>12</v>
      </c>
      <c r="D9" s="151"/>
      <c r="E9" s="151"/>
      <c r="F9" s="151"/>
      <c r="G9" s="205">
        <f>SUM(D9:F9)</f>
        <v>0</v>
      </c>
      <c r="H9" s="206">
        <f>G9*B9</f>
        <v>0</v>
      </c>
      <c r="I9" s="207"/>
    </row>
    <row r="10" spans="1:75" x14ac:dyDescent="0.25">
      <c r="A10" s="203" t="s">
        <v>61</v>
      </c>
      <c r="B10" s="154"/>
      <c r="C10" s="209">
        <v>12</v>
      </c>
      <c r="D10" s="151"/>
      <c r="E10" s="151"/>
      <c r="F10" s="151"/>
      <c r="G10" s="205">
        <f>SUM(D10:F10)</f>
        <v>0</v>
      </c>
      <c r="H10" s="206">
        <f>G10*B10</f>
        <v>0</v>
      </c>
      <c r="I10" s="207"/>
    </row>
    <row r="11" spans="1:75" x14ac:dyDescent="0.25">
      <c r="A11" s="210" t="s">
        <v>62</v>
      </c>
      <c r="B11" s="155"/>
      <c r="C11" s="211">
        <v>12</v>
      </c>
      <c r="D11" s="151"/>
      <c r="E11" s="151"/>
      <c r="F11" s="151"/>
      <c r="G11" s="212">
        <f t="shared" ref="G11" si="0">SUM(D11:F11)</f>
        <v>0</v>
      </c>
      <c r="H11" s="213">
        <f t="shared" ref="H11" si="1">G11*B11</f>
        <v>0</v>
      </c>
      <c r="I11" s="207"/>
    </row>
    <row r="12" spans="1:75" s="195" customFormat="1" ht="18" customHeight="1" x14ac:dyDescent="0.25">
      <c r="D12" s="214"/>
      <c r="E12" s="214"/>
      <c r="F12" s="214"/>
      <c r="G12" s="214"/>
      <c r="H12" s="215">
        <f>SUM(H7:H11)</f>
        <v>0</v>
      </c>
    </row>
    <row r="13" spans="1:75" s="159" customFormat="1" ht="30" x14ac:dyDescent="0.25">
      <c r="A13" s="184" t="s">
        <v>186</v>
      </c>
      <c r="B13" s="185"/>
      <c r="C13" s="186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Q13" s="186"/>
    </row>
    <row r="14" spans="1:75" s="159" customFormat="1" x14ac:dyDescent="0.25">
      <c r="A14" s="188" t="s">
        <v>63</v>
      </c>
      <c r="B14" s="185"/>
      <c r="C14" s="186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9"/>
      <c r="Q14" s="186"/>
    </row>
    <row r="15" spans="1:75" customFormat="1" x14ac:dyDescent="0.25">
      <c r="A15" s="190" t="s">
        <v>64</v>
      </c>
      <c r="Q15" s="191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192"/>
      <c r="AY15" s="192"/>
      <c r="AZ15" s="192"/>
      <c r="BA15" s="192"/>
      <c r="BB15" s="192"/>
      <c r="BC15" s="192"/>
      <c r="BD15" s="192"/>
      <c r="BE15" s="192"/>
      <c r="BF15" s="192"/>
      <c r="BG15" s="192"/>
      <c r="BH15" s="192"/>
      <c r="BI15" s="192"/>
      <c r="BJ15" s="192"/>
      <c r="BK15" s="192"/>
      <c r="BL15" s="192"/>
      <c r="BM15" s="192"/>
      <c r="BN15" s="192"/>
      <c r="BO15" s="192"/>
      <c r="BP15" s="192"/>
      <c r="BQ15" s="192"/>
      <c r="BR15" s="192"/>
      <c r="BS15" s="192"/>
      <c r="BT15" s="192"/>
      <c r="BU15" s="192"/>
      <c r="BV15" s="192"/>
      <c r="BW15" s="159"/>
    </row>
    <row r="16" spans="1:75" x14ac:dyDescent="0.25">
      <c r="D16" s="216"/>
      <c r="E16" s="216"/>
      <c r="F16" s="216"/>
      <c r="G16" s="216"/>
      <c r="H16" s="216"/>
      <c r="I16" s="214"/>
    </row>
    <row r="17" spans="2:9" x14ac:dyDescent="0.25">
      <c r="D17" s="216"/>
      <c r="E17" s="216"/>
      <c r="F17" s="216"/>
      <c r="G17" s="216"/>
      <c r="H17" s="216"/>
      <c r="I17" s="214"/>
    </row>
    <row r="18" spans="2:9" x14ac:dyDescent="0.25">
      <c r="B18" s="407"/>
      <c r="C18" s="407"/>
      <c r="D18" s="407"/>
    </row>
    <row r="19" spans="2:9" x14ac:dyDescent="0.25"/>
    <row r="20" spans="2:9" x14ac:dyDescent="0.25"/>
    <row r="21" spans="2:9" x14ac:dyDescent="0.25"/>
    <row r="22" spans="2:9" x14ac:dyDescent="0.25"/>
    <row r="24" spans="2:9" x14ac:dyDescent="0.25"/>
    <row r="27" spans="2:9" x14ac:dyDescent="0.25"/>
    <row r="28" spans="2:9" x14ac:dyDescent="0.25"/>
    <row r="29" spans="2:9" x14ac:dyDescent="0.25"/>
    <row r="30" spans="2:9" x14ac:dyDescent="0.25"/>
    <row r="31" spans="2:9" x14ac:dyDescent="0.25"/>
    <row r="32" spans="2:9" x14ac:dyDescent="0.25"/>
    <row r="33" x14ac:dyDescent="0.25"/>
    <row r="34" x14ac:dyDescent="0.25"/>
    <row r="35" x14ac:dyDescent="0.25"/>
    <row r="36" x14ac:dyDescent="0.25"/>
  </sheetData>
  <sheetProtection algorithmName="SHA-512" hashValue="MLjTfJlO1iheNZ2hAgq/lW3D9Ke0U7JzfEP8GpznoqyLRTK0TsZ1bRykdzwEgRoVj1EAGR49vvsycassdtjcjQ==" saltValue="P5WskROKQi36lb6d+WSwPA==" spinCount="100000" sheet="1" selectLockedCells="1"/>
  <mergeCells count="8">
    <mergeCell ref="A3:B4"/>
    <mergeCell ref="D3:F3"/>
    <mergeCell ref="B5:B6"/>
    <mergeCell ref="G5:G6"/>
    <mergeCell ref="H5:H6"/>
    <mergeCell ref="A5:A6"/>
    <mergeCell ref="B18:D18"/>
    <mergeCell ref="C5:C6"/>
  </mergeCells>
  <phoneticPr fontId="21" type="noConversion"/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B4A8-DE34-4A17-82CD-93D60647A0CE}">
  <sheetPr codeName="Hárok6"/>
  <dimension ref="A1:BW18"/>
  <sheetViews>
    <sheetView zoomScaleNormal="100" workbookViewId="0">
      <selection activeCell="D6" sqref="D6:E10"/>
    </sheetView>
  </sheetViews>
  <sheetFormatPr defaultRowHeight="15" x14ac:dyDescent="0.25"/>
  <cols>
    <col min="1" max="1" width="62.7109375" customWidth="1"/>
    <col min="2" max="2" width="14.85546875" customWidth="1"/>
    <col min="3" max="3" width="10.7109375" customWidth="1"/>
    <col min="4" max="4" width="9.28515625" customWidth="1"/>
    <col min="5" max="5" width="9.140625" customWidth="1"/>
    <col min="6" max="6" width="7.5703125" customWidth="1"/>
    <col min="7" max="7" width="14.28515625" customWidth="1"/>
    <col min="8" max="8" width="7.85546875" style="159" customWidth="1"/>
    <col min="9" max="9" width="9.28515625" customWidth="1"/>
    <col min="10" max="35" width="0" hidden="1" customWidth="1"/>
    <col min="36" max="36" width="5.7109375" customWidth="1"/>
    <col min="37" max="37" width="6.85546875" customWidth="1"/>
    <col min="38" max="38" width="10.7109375" customWidth="1"/>
    <col min="39" max="39" width="7.28515625" customWidth="1"/>
    <col min="40" max="40" width="3.7109375" customWidth="1"/>
    <col min="41" max="54" width="0" hidden="1" customWidth="1"/>
    <col min="55" max="55" width="3.7109375" customWidth="1"/>
    <col min="56" max="62" width="0" hidden="1" customWidth="1"/>
    <col min="63" max="64" width="3.7109375" customWidth="1"/>
    <col min="68" max="68" width="10.42578125" customWidth="1"/>
    <col min="70" max="70" width="12.7109375" customWidth="1"/>
    <col min="71" max="71" width="3.5703125" customWidth="1"/>
  </cols>
  <sheetData>
    <row r="1" spans="1:75" ht="15.75" thickBot="1" x14ac:dyDescent="0.3"/>
    <row r="2" spans="1:75" ht="36.6" customHeight="1" x14ac:dyDescent="0.25">
      <c r="A2" s="393" t="s">
        <v>28</v>
      </c>
      <c r="B2" s="394"/>
      <c r="C2" s="160"/>
      <c r="D2" s="416" t="s">
        <v>72</v>
      </c>
      <c r="E2" s="416"/>
      <c r="F2" s="417"/>
      <c r="G2" s="161"/>
    </row>
    <row r="3" spans="1:75" ht="18.75" x14ac:dyDescent="0.25">
      <c r="A3" s="395"/>
      <c r="B3" s="396"/>
      <c r="D3" s="162" t="s">
        <v>31</v>
      </c>
      <c r="E3" s="162" t="s">
        <v>32</v>
      </c>
      <c r="G3" s="164"/>
    </row>
    <row r="4" spans="1:75" x14ac:dyDescent="0.25">
      <c r="A4" s="418"/>
      <c r="B4" s="419" t="s">
        <v>43</v>
      </c>
      <c r="C4" s="408" t="s">
        <v>73</v>
      </c>
      <c r="D4" s="202" t="s">
        <v>74</v>
      </c>
      <c r="E4" s="202" t="s">
        <v>75</v>
      </c>
      <c r="F4" s="402" t="s">
        <v>76</v>
      </c>
      <c r="G4" s="414" t="s">
        <v>77</v>
      </c>
      <c r="H4" s="2"/>
    </row>
    <row r="5" spans="1:75" ht="60.75" customHeight="1" x14ac:dyDescent="0.25">
      <c r="A5" s="418"/>
      <c r="B5" s="419"/>
      <c r="C5" s="408"/>
      <c r="D5" s="1"/>
      <c r="E5" s="1"/>
      <c r="F5" s="403"/>
      <c r="G5" s="415"/>
      <c r="H5" s="2"/>
    </row>
    <row r="6" spans="1:75" s="219" customFormat="1" ht="30" customHeight="1" x14ac:dyDescent="0.25">
      <c r="A6" s="168" t="s">
        <v>58</v>
      </c>
      <c r="B6" s="156"/>
      <c r="C6" s="169">
        <v>40</v>
      </c>
      <c r="D6" s="151"/>
      <c r="E6" s="151"/>
      <c r="F6" s="217">
        <f>SUM(D6:E6)</f>
        <v>0</v>
      </c>
      <c r="G6" s="218">
        <f>F6*B6</f>
        <v>0</v>
      </c>
      <c r="H6" s="191"/>
    </row>
    <row r="7" spans="1:75" ht="30" customHeight="1" x14ac:dyDescent="0.25">
      <c r="A7" s="168" t="s">
        <v>59</v>
      </c>
      <c r="B7" s="156"/>
      <c r="C7" s="173">
        <v>20</v>
      </c>
      <c r="D7" s="151"/>
      <c r="E7" s="151"/>
      <c r="F7" s="220">
        <f>SUM(D7:E7)</f>
        <v>0</v>
      </c>
      <c r="G7" s="218">
        <f>F7*B7</f>
        <v>0</v>
      </c>
    </row>
    <row r="8" spans="1:75" ht="30" customHeight="1" x14ac:dyDescent="0.25">
      <c r="A8" s="168" t="s">
        <v>60</v>
      </c>
      <c r="B8" s="157"/>
      <c r="C8" s="174">
        <v>8</v>
      </c>
      <c r="D8" s="152"/>
      <c r="E8" s="152"/>
      <c r="F8" s="220">
        <f>SUM(D8:E8)</f>
        <v>0</v>
      </c>
      <c r="G8" s="218">
        <f>F8*B8</f>
        <v>0</v>
      </c>
    </row>
    <row r="9" spans="1:75" ht="30" customHeight="1" x14ac:dyDescent="0.25">
      <c r="A9" s="168" t="s">
        <v>61</v>
      </c>
      <c r="B9" s="157"/>
      <c r="C9" s="174">
        <v>8</v>
      </c>
      <c r="D9" s="152"/>
      <c r="E9" s="152"/>
      <c r="F9" s="220">
        <f t="shared" ref="F9:F10" si="0">SUM(D9:E9)</f>
        <v>0</v>
      </c>
      <c r="G9" s="218">
        <f t="shared" ref="G9:G10" si="1">F9*B9</f>
        <v>0</v>
      </c>
    </row>
    <row r="10" spans="1:75" ht="30" customHeight="1" thickBot="1" x14ac:dyDescent="0.3">
      <c r="A10" s="175" t="s">
        <v>62</v>
      </c>
      <c r="B10" s="158"/>
      <c r="C10" s="176">
        <v>8</v>
      </c>
      <c r="D10" s="153"/>
      <c r="E10" s="153"/>
      <c r="F10" s="221">
        <f t="shared" si="0"/>
        <v>0</v>
      </c>
      <c r="G10" s="222">
        <f t="shared" si="1"/>
        <v>0</v>
      </c>
    </row>
    <row r="11" spans="1:75" s="159" customFormat="1" ht="15.6" customHeight="1" thickBot="1" x14ac:dyDescent="0.3">
      <c r="A11"/>
      <c r="B11" s="185"/>
      <c r="C11" s="186"/>
      <c r="D11" s="187"/>
      <c r="E11" s="187"/>
      <c r="F11" s="187"/>
      <c r="G11" s="223">
        <f>SUM(G6:G9)</f>
        <v>0</v>
      </c>
      <c r="H11" s="186"/>
    </row>
    <row r="12" spans="1:75" s="159" customFormat="1" x14ac:dyDescent="0.25">
      <c r="A12" s="224"/>
      <c r="B12" s="185"/>
      <c r="C12" s="186"/>
      <c r="D12" s="187"/>
      <c r="E12" s="187"/>
      <c r="F12" s="187"/>
      <c r="G12" s="189"/>
      <c r="H12" s="186"/>
    </row>
    <row r="13" spans="1:75" s="159" customFormat="1" ht="30" x14ac:dyDescent="0.25">
      <c r="A13" s="184" t="s">
        <v>186</v>
      </c>
      <c r="B13" s="185"/>
      <c r="C13" s="186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Q13" s="186"/>
    </row>
    <row r="14" spans="1:75" s="159" customFormat="1" x14ac:dyDescent="0.25">
      <c r="A14" s="188" t="s">
        <v>63</v>
      </c>
      <c r="B14" s="185"/>
      <c r="C14" s="186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9"/>
      <c r="Q14" s="186"/>
    </row>
    <row r="15" spans="1:75" x14ac:dyDescent="0.25">
      <c r="A15" s="190" t="s">
        <v>64</v>
      </c>
      <c r="H15"/>
      <c r="Q15" s="191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192"/>
      <c r="AY15" s="192"/>
      <c r="AZ15" s="192"/>
      <c r="BA15" s="192"/>
      <c r="BB15" s="192"/>
      <c r="BC15" s="192"/>
      <c r="BD15" s="192"/>
      <c r="BE15" s="192"/>
      <c r="BF15" s="192"/>
      <c r="BG15" s="192"/>
      <c r="BH15" s="192"/>
      <c r="BI15" s="192"/>
      <c r="BJ15" s="192"/>
      <c r="BK15" s="192"/>
      <c r="BL15" s="192"/>
      <c r="BM15" s="192"/>
      <c r="BN15" s="192"/>
      <c r="BO15" s="192"/>
      <c r="BP15" s="192"/>
      <c r="BQ15" s="192"/>
      <c r="BR15" s="192"/>
      <c r="BS15" s="192"/>
      <c r="BT15" s="192"/>
      <c r="BU15" s="192"/>
      <c r="BV15" s="192"/>
      <c r="BW15" s="159"/>
    </row>
    <row r="16" spans="1:75" s="159" customFormat="1" ht="15.6" customHeight="1" x14ac:dyDescent="0.25">
      <c r="A16"/>
      <c r="B16" s="185"/>
      <c r="C16" s="186"/>
      <c r="D16" s="187"/>
      <c r="E16" s="187"/>
      <c r="F16" s="187"/>
      <c r="G16" s="225"/>
      <c r="H16" s="186"/>
    </row>
    <row r="17" spans="1:66" s="159" customFormat="1" ht="15.6" customHeight="1" x14ac:dyDescent="0.25">
      <c r="A17"/>
      <c r="B17" s="185"/>
      <c r="C17" s="186"/>
      <c r="D17" s="187"/>
      <c r="E17" s="187"/>
      <c r="F17" s="187"/>
      <c r="G17" s="225"/>
      <c r="H17" s="186"/>
    </row>
    <row r="18" spans="1:66" x14ac:dyDescent="0.25"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59"/>
      <c r="BE18" s="159"/>
      <c r="BF18" s="159"/>
      <c r="BG18" s="159"/>
      <c r="BH18" s="159"/>
      <c r="BI18" s="159"/>
      <c r="BJ18" s="159"/>
      <c r="BK18" s="159"/>
      <c r="BL18" s="159"/>
      <c r="BM18" s="159"/>
      <c r="BN18" s="159"/>
    </row>
  </sheetData>
  <sheetProtection algorithmName="SHA-512" hashValue="mjBvFRhOCIAzfyCsvZEXG67uNX9431uPu44Uf7ONkKCvD5FRI1GVK1UnvnLhWncuwO52n3kUgtIGlAlPtIsIpQ==" saltValue="I5KGT6i/GUKRdd1MdsFESA==" spinCount="100000" sheet="1" selectLockedCells="1"/>
  <mergeCells count="7">
    <mergeCell ref="G4:G5"/>
    <mergeCell ref="D2:F2"/>
    <mergeCell ref="A4:A5"/>
    <mergeCell ref="B4:B5"/>
    <mergeCell ref="C4:C5"/>
    <mergeCell ref="F4:F5"/>
    <mergeCell ref="A2:B3"/>
  </mergeCells>
  <phoneticPr fontId="21" type="noConversion"/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F4538-BD61-4E0C-8C34-DF7E0D625B2B}">
  <sheetPr codeName="Hárok7"/>
  <dimension ref="A1:D27"/>
  <sheetViews>
    <sheetView showGridLines="0" workbookViewId="0">
      <selection activeCell="B25" sqref="B25"/>
    </sheetView>
  </sheetViews>
  <sheetFormatPr defaultRowHeight="15" x14ac:dyDescent="0.25"/>
  <cols>
    <col min="1" max="1" width="3.140625" style="110" customWidth="1"/>
    <col min="2" max="2" width="98.5703125" style="110" customWidth="1"/>
    <col min="3" max="16384" width="9.140625" style="110"/>
  </cols>
  <sheetData>
    <row r="1" spans="2:2" s="111" customFormat="1" ht="15.75" thickBot="1" x14ac:dyDescent="0.3"/>
    <row r="2" spans="2:2" s="111" customFormat="1" ht="42.75" customHeight="1" x14ac:dyDescent="0.25">
      <c r="B2" s="226" t="s">
        <v>185</v>
      </c>
    </row>
    <row r="3" spans="2:2" s="111" customFormat="1" x14ac:dyDescent="0.25">
      <c r="B3" s="227"/>
    </row>
    <row r="4" spans="2:2" s="111" customFormat="1" x14ac:dyDescent="0.25">
      <c r="B4" s="147" t="s">
        <v>79</v>
      </c>
    </row>
    <row r="5" spans="2:2" s="111" customFormat="1" x14ac:dyDescent="0.25">
      <c r="B5" s="228"/>
    </row>
    <row r="6" spans="2:2" s="111" customFormat="1" x14ac:dyDescent="0.25">
      <c r="B6" s="229" t="s">
        <v>80</v>
      </c>
    </row>
    <row r="7" spans="2:2" s="111" customFormat="1" x14ac:dyDescent="0.25">
      <c r="B7" s="147"/>
    </row>
    <row r="8" spans="2:2" s="111" customFormat="1" x14ac:dyDescent="0.25">
      <c r="B8" s="230" t="s">
        <v>184</v>
      </c>
    </row>
    <row r="9" spans="2:2" s="111" customFormat="1" x14ac:dyDescent="0.25">
      <c r="B9" s="230"/>
    </row>
    <row r="10" spans="2:2" s="111" customFormat="1" x14ac:dyDescent="0.25">
      <c r="B10" s="147" t="s">
        <v>183</v>
      </c>
    </row>
    <row r="11" spans="2:2" s="111" customFormat="1" x14ac:dyDescent="0.25">
      <c r="B11" s="147" t="s">
        <v>182</v>
      </c>
    </row>
    <row r="12" spans="2:2" s="111" customFormat="1" x14ac:dyDescent="0.25">
      <c r="B12" s="147" t="s">
        <v>181</v>
      </c>
    </row>
    <row r="13" spans="2:2" s="111" customFormat="1" x14ac:dyDescent="0.25">
      <c r="B13" s="147" t="s">
        <v>180</v>
      </c>
    </row>
    <row r="14" spans="2:2" s="111" customFormat="1" ht="16.5" customHeight="1" x14ac:dyDescent="0.25">
      <c r="B14" s="147"/>
    </row>
    <row r="15" spans="2:2" s="111" customFormat="1" ht="30" x14ac:dyDescent="0.25">
      <c r="B15" s="230" t="s">
        <v>179</v>
      </c>
    </row>
    <row r="16" spans="2:2" s="111" customFormat="1" x14ac:dyDescent="0.25">
      <c r="B16" s="231"/>
    </row>
    <row r="17" spans="1:4" s="111" customFormat="1" ht="30" x14ac:dyDescent="0.25">
      <c r="B17" s="420" t="s">
        <v>178</v>
      </c>
    </row>
    <row r="18" spans="1:4" s="111" customFormat="1" ht="15.75" thickBot="1" x14ac:dyDescent="0.3">
      <c r="B18" s="232"/>
    </row>
    <row r="19" spans="1:4" s="111" customFormat="1" x14ac:dyDescent="0.25">
      <c r="B19" s="233"/>
    </row>
    <row r="20" spans="1:4" x14ac:dyDescent="0.25">
      <c r="A20" s="111"/>
      <c r="B20" s="233"/>
      <c r="C20" s="111"/>
      <c r="D20" s="111"/>
    </row>
    <row r="21" spans="1:4" x14ac:dyDescent="0.25">
      <c r="A21" s="111"/>
      <c r="B21" s="233"/>
      <c r="C21" s="111"/>
      <c r="D21" s="111"/>
    </row>
    <row r="22" spans="1:4" ht="13.5" customHeight="1" x14ac:dyDescent="0.25">
      <c r="A22" s="111"/>
      <c r="B22" s="233"/>
      <c r="C22" s="111"/>
      <c r="D22" s="111"/>
    </row>
    <row r="23" spans="1:4" ht="15.75" x14ac:dyDescent="0.25">
      <c r="A23" s="111"/>
      <c r="B23" s="265"/>
      <c r="C23" s="111"/>
      <c r="D23" s="111"/>
    </row>
    <row r="24" spans="1:4" x14ac:dyDescent="0.25">
      <c r="A24" s="111"/>
      <c r="B24" s="111"/>
      <c r="C24" s="111"/>
      <c r="D24" s="111"/>
    </row>
    <row r="25" spans="1:4" x14ac:dyDescent="0.25">
      <c r="A25" s="111"/>
      <c r="B25" s="111"/>
      <c r="C25" s="111"/>
      <c r="D25" s="111"/>
    </row>
    <row r="26" spans="1:4" x14ac:dyDescent="0.25">
      <c r="A26" s="111"/>
      <c r="B26" s="111"/>
      <c r="C26" s="111"/>
      <c r="D26" s="111"/>
    </row>
    <row r="27" spans="1:4" x14ac:dyDescent="0.25">
      <c r="A27" s="111"/>
      <c r="B27" s="111"/>
      <c r="C27" s="111"/>
      <c r="D27" s="111"/>
    </row>
  </sheetData>
  <hyperlinks>
    <hyperlink ref="B8" r:id="rId1" location="paragraf-32:~:text=Za%20osobu%20pod%C4%BEa,t%C3%A1to%20osoba%20riadi." display="že v spoločnosti uchádazača neexistuje iná osoba podľa § 32 osd. 8 ZVO." xr:uid="{19CD24DB-11D8-42E0-A977-FFDB84FD01E3}"/>
    <hyperlink ref="B15" r:id="rId2" location="paragraf-32.odsek-1.pismeno-a" display="Zároveň čestne vhylasujem, že všetky vyššie uvedené osoby spĺňajú podmienky účasti osobného postavenia podľa § 32 ods. 1 písm. a) ZVO." xr:uid="{AD576D9A-E27E-498F-AD5E-3D8DFBD3AD31}"/>
  </hyperlinks>
  <pageMargins left="0.7" right="0.7" top="0.75" bottom="0.75" header="0.3" footer="0.3"/>
  <pageSetup paperSize="9" orientation="portrait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78C7-B1AD-4C07-BDAF-66D6EAB4B797}">
  <sheetPr codeName="Hárok8"/>
  <dimension ref="B1:K27"/>
  <sheetViews>
    <sheetView workbookViewId="0">
      <selection activeCell="G16" sqref="G1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26.25" x14ac:dyDescent="0.25">
      <c r="B2" s="5" t="s">
        <v>78</v>
      </c>
    </row>
    <row r="3" spans="2:2" x14ac:dyDescent="0.25">
      <c r="B3" s="6"/>
    </row>
    <row r="4" spans="2:2" x14ac:dyDescent="0.25">
      <c r="B4" s="7" t="s">
        <v>79</v>
      </c>
    </row>
    <row r="5" spans="2:2" x14ac:dyDescent="0.25">
      <c r="B5" s="6"/>
    </row>
    <row r="6" spans="2:2" x14ac:dyDescent="0.25">
      <c r="B6" s="8" t="s">
        <v>80</v>
      </c>
    </row>
    <row r="7" spans="2:2" x14ac:dyDescent="0.25">
      <c r="B7" s="9"/>
    </row>
    <row r="8" spans="2:2" ht="60" x14ac:dyDescent="0.25">
      <c r="B8" s="10" t="s">
        <v>81</v>
      </c>
    </row>
    <row r="9" spans="2:2" x14ac:dyDescent="0.25">
      <c r="B9" s="10"/>
    </row>
    <row r="10" spans="2:2" x14ac:dyDescent="0.25">
      <c r="B10" s="10" t="s">
        <v>82</v>
      </c>
    </row>
    <row r="11" spans="2:2" x14ac:dyDescent="0.25">
      <c r="B11" s="10" t="s">
        <v>83</v>
      </c>
    </row>
    <row r="12" spans="2:2" x14ac:dyDescent="0.25">
      <c r="B12" s="10" t="s">
        <v>84</v>
      </c>
    </row>
    <row r="13" spans="2:2" x14ac:dyDescent="0.25">
      <c r="B13" s="10" t="s">
        <v>85</v>
      </c>
    </row>
    <row r="14" spans="2:2" x14ac:dyDescent="0.25">
      <c r="B14" s="10" t="s">
        <v>86</v>
      </c>
    </row>
    <row r="15" spans="2:2" x14ac:dyDescent="0.25">
      <c r="B15" s="10" t="s">
        <v>87</v>
      </c>
    </row>
    <row r="16" spans="2:2" x14ac:dyDescent="0.25">
      <c r="B16" s="10" t="s">
        <v>88</v>
      </c>
    </row>
    <row r="17" spans="2:11" ht="30" x14ac:dyDescent="0.25">
      <c r="B17" s="10" t="s">
        <v>89</v>
      </c>
    </row>
    <row r="18" spans="2:11" x14ac:dyDescent="0.25">
      <c r="B18" s="10" t="s">
        <v>90</v>
      </c>
    </row>
    <row r="19" spans="2:11" x14ac:dyDescent="0.25">
      <c r="B19" s="10" t="s">
        <v>91</v>
      </c>
    </row>
    <row r="20" spans="2:11" x14ac:dyDescent="0.25">
      <c r="B20" s="10" t="s">
        <v>92</v>
      </c>
    </row>
    <row r="21" spans="2:11" ht="30" x14ac:dyDescent="0.25">
      <c r="B21" s="10" t="s">
        <v>93</v>
      </c>
    </row>
    <row r="22" spans="2:11" x14ac:dyDescent="0.25">
      <c r="B22" s="10" t="s">
        <v>94</v>
      </c>
    </row>
    <row r="23" spans="2:11" x14ac:dyDescent="0.25">
      <c r="B23" s="11"/>
    </row>
    <row r="24" spans="2:11" ht="60" x14ac:dyDescent="0.25">
      <c r="B24" s="10" t="s">
        <v>95</v>
      </c>
      <c r="K24" s="18"/>
    </row>
    <row r="25" spans="2:11" ht="13.5" customHeight="1" x14ac:dyDescent="0.25">
      <c r="B25" s="10"/>
    </row>
    <row r="26" spans="2:11" ht="30" x14ac:dyDescent="0.25">
      <c r="B26" s="10" t="s">
        <v>96</v>
      </c>
    </row>
    <row r="27" spans="2:11" ht="15.75" thickBot="1" x14ac:dyDescent="0.3">
      <c r="B27" s="12"/>
    </row>
  </sheetData>
  <sheetProtection algorithmName="SHA-512" hashValue="bENvpw4FpzNau7/jpxA3vRYxqI/DL271ljbOgJKL0kqsIswuEY4iIOKQoIBy96niv88JjHKKcKnZJdxwQHpb1w==" saltValue="qlb+P2P2Y6h1KC036V2VEw==" spinCount="100000" sheet="1" objects="1" scenarios="1" selectLockedCells="1" selectUnlockedCell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0611-90C1-427A-B79E-F3090EED9F68}">
  <sheetPr codeName="Hárok9"/>
  <dimension ref="B1:B26"/>
  <sheetViews>
    <sheetView topLeftCell="A6" workbookViewId="0">
      <selection activeCell="K17" sqref="K17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26.25" x14ac:dyDescent="0.25">
      <c r="B2" s="5" t="s">
        <v>97</v>
      </c>
    </row>
    <row r="3" spans="2:2" x14ac:dyDescent="0.25">
      <c r="B3" s="6"/>
    </row>
    <row r="4" spans="2:2" x14ac:dyDescent="0.25">
      <c r="B4" s="10" t="s">
        <v>79</v>
      </c>
    </row>
    <row r="5" spans="2:2" x14ac:dyDescent="0.25">
      <c r="B5" s="11"/>
    </row>
    <row r="6" spans="2:2" x14ac:dyDescent="0.25">
      <c r="B6" s="13" t="s">
        <v>80</v>
      </c>
    </row>
    <row r="7" spans="2:2" x14ac:dyDescent="0.25">
      <c r="B7" s="10"/>
    </row>
    <row r="8" spans="2:2" ht="45" x14ac:dyDescent="0.25">
      <c r="B8" s="10" t="s">
        <v>98</v>
      </c>
    </row>
    <row r="9" spans="2:2" x14ac:dyDescent="0.25">
      <c r="B9" s="10" t="s">
        <v>99</v>
      </c>
    </row>
    <row r="10" spans="2:2" x14ac:dyDescent="0.25">
      <c r="B10" s="14"/>
    </row>
    <row r="11" spans="2:2" ht="30" x14ac:dyDescent="0.25">
      <c r="B11" s="10" t="s">
        <v>100</v>
      </c>
    </row>
    <row r="12" spans="2:2" x14ac:dyDescent="0.25">
      <c r="B12" s="10"/>
    </row>
    <row r="13" spans="2:2" ht="45" x14ac:dyDescent="0.25">
      <c r="B13" s="10" t="s">
        <v>101</v>
      </c>
    </row>
    <row r="14" spans="2:2" x14ac:dyDescent="0.25">
      <c r="B14" s="10"/>
    </row>
    <row r="15" spans="2:2" ht="45" x14ac:dyDescent="0.25">
      <c r="B15" s="10" t="s">
        <v>102</v>
      </c>
    </row>
    <row r="16" spans="2:2" x14ac:dyDescent="0.25">
      <c r="B16" s="10"/>
    </row>
    <row r="17" spans="2:2" ht="60" x14ac:dyDescent="0.25">
      <c r="B17" s="10" t="s">
        <v>103</v>
      </c>
    </row>
    <row r="18" spans="2:2" x14ac:dyDescent="0.25">
      <c r="B18" s="10"/>
    </row>
    <row r="19" spans="2:2" ht="75" x14ac:dyDescent="0.25">
      <c r="B19" s="10" t="s">
        <v>104</v>
      </c>
    </row>
    <row r="20" spans="2:2" ht="15.75" thickBot="1" x14ac:dyDescent="0.3">
      <c r="B20" s="15"/>
    </row>
    <row r="21" spans="2:2" x14ac:dyDescent="0.25">
      <c r="B21" s="16"/>
    </row>
    <row r="22" spans="2:2" x14ac:dyDescent="0.25">
      <c r="B22" s="16"/>
    </row>
    <row r="23" spans="2:2" x14ac:dyDescent="0.25">
      <c r="B23" s="16"/>
    </row>
    <row r="24" spans="2:2" x14ac:dyDescent="0.25">
      <c r="B24" s="16"/>
    </row>
    <row r="25" spans="2:2" ht="13.5" customHeight="1" x14ac:dyDescent="0.25">
      <c r="B25" s="16"/>
    </row>
    <row r="26" spans="2:2" ht="15.75" x14ac:dyDescent="0.25">
      <c r="B26" s="17"/>
    </row>
  </sheetData>
  <sheetProtection algorithmName="SHA-512" hashValue="iTmdTytdyqL6oKPk7tqrtPAcoWUhkYHYd3EnKJ5cC2wcRZR3LrIdENYnHkrQBSGSRV97RUAcbt2BOci/IGrA9w==" saltValue="GeMGL4o07Z3BaDx3PCB9DA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FE71C84106014EAED87FA5E740ACF1" ma:contentTypeVersion="13" ma:contentTypeDescription="Create a new document." ma:contentTypeScope="" ma:versionID="bc71ed06ae612442eb180f9c3b7d467d">
  <xsd:schema xmlns:xsd="http://www.w3.org/2001/XMLSchema" xmlns:xs="http://www.w3.org/2001/XMLSchema" xmlns:p="http://schemas.microsoft.com/office/2006/metadata/properties" xmlns:ns2="cc3bdf6b-c0d6-4a8a-9ed1-3e3d7293aa77" xmlns:ns3="3b1dff1f-ed9c-4009-857e-f304e3a9a450" targetNamespace="http://schemas.microsoft.com/office/2006/metadata/properties" ma:root="true" ma:fieldsID="43eb58a23dc58861fa0551d2fda4670c" ns2:_="" ns3:_="">
    <xsd:import namespace="cc3bdf6b-c0d6-4a8a-9ed1-3e3d7293aa77"/>
    <xsd:import namespace="3b1dff1f-ed9c-4009-857e-f304e3a9a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bdf6b-c0d6-4a8a-9ed1-3e3d7293aa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dff1f-ed9c-4009-857e-f304e3a9a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9348063-7bc1-4eb3-9959-268fdf8bc690}" ma:internalName="TaxCatchAll" ma:showField="CatchAllData" ma:web="3b1dff1f-ed9c-4009-857e-f304e3a9a4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1dff1f-ed9c-4009-857e-f304e3a9a450" xsi:nil="true"/>
    <lcf76f155ced4ddcb4097134ff3c332f xmlns="cc3bdf6b-c0d6-4a8a-9ed1-3e3d7293aa77">
      <Terms xmlns="http://schemas.microsoft.com/office/infopath/2007/PartnerControls"/>
    </lcf76f155ced4ddcb4097134ff3c332f>
    <SharedWithUsers xmlns="3b1dff1f-ed9c-4009-857e-f304e3a9a450">
      <UserInfo>
        <DisplayName>Veselá Martina</DisplayName>
        <AccountId>394</AccountId>
        <AccountType/>
      </UserInfo>
      <UserInfo>
        <DisplayName>Garaj Michal, Mgr.</DisplayName>
        <AccountId>258</AccountId>
        <AccountType/>
      </UserInfo>
      <UserInfo>
        <DisplayName>Záhorec Andrej, JUDr.</DisplayName>
        <AccountId>310</AccountId>
        <AccountType/>
      </UserInfo>
      <UserInfo>
        <DisplayName>Szakáll Marian, Mgr.</DisplayName>
        <AccountId>199</AccountId>
        <AccountType/>
      </UserInfo>
      <UserInfo>
        <DisplayName>Raus Milan, Ing.</DisplayName>
        <AccountId>179</AccountId>
        <AccountType/>
      </UserInfo>
      <UserInfo>
        <DisplayName>Markovič Michal, Ing.</DisplayName>
        <AccountId>339</AccountId>
        <AccountType/>
      </UserInfo>
      <UserInfo>
        <DisplayName>Cesnaková Zuzana</DisplayName>
        <AccountId>395</AccountId>
        <AccountType/>
      </UserInfo>
      <UserInfo>
        <DisplayName>Pavlák Peter, Ing.</DisplayName>
        <AccountId>309</AccountId>
        <AccountType/>
      </UserInfo>
      <UserInfo>
        <DisplayName>Grueber Roman, Ing.</DisplayName>
        <AccountId>396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A9CF68-A7E8-4F26-8673-01DCF779AF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3bdf6b-c0d6-4a8a-9ed1-3e3d7293aa77"/>
    <ds:schemaRef ds:uri="3b1dff1f-ed9c-4009-857e-f304e3a9a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376193-DC41-420D-A8FC-B422D7E5C942}">
  <ds:schemaRefs>
    <ds:schemaRef ds:uri="http://schemas.microsoft.com/office/2006/metadata/properties"/>
    <ds:schemaRef ds:uri="http://schemas.microsoft.com/office/infopath/2007/PartnerControls"/>
    <ds:schemaRef ds:uri="3b1dff1f-ed9c-4009-857e-f304e3a9a450"/>
    <ds:schemaRef ds:uri="cc3bdf6b-c0d6-4a8a-9ed1-3e3d7293aa77"/>
  </ds:schemaRefs>
</ds:datastoreItem>
</file>

<file path=customXml/itemProps3.xml><?xml version="1.0" encoding="utf-8"?>
<ds:datastoreItem xmlns:ds="http://schemas.openxmlformats.org/officeDocument/2006/customXml" ds:itemID="{90604C07-61E2-4D9D-A6FC-45C1FE3E67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3</vt:i4>
      </vt:variant>
    </vt:vector>
  </HeadingPairs>
  <TitlesOfParts>
    <vt:vector size="12" baseType="lpstr">
      <vt:lpstr>Zákl. nastavenie</vt:lpstr>
      <vt:lpstr>Ponuka</vt:lpstr>
      <vt:lpstr>Sumár</vt:lpstr>
      <vt:lpstr>I.etapa</vt:lpstr>
      <vt:lpstr>II.etapa</vt:lpstr>
      <vt:lpstr>III.etapa</vt:lpstr>
      <vt:lpstr>Osobné postavenie</vt:lpstr>
      <vt:lpstr>Koneční užívatelia výhod</vt:lpstr>
      <vt:lpstr>Medzinárodné sankcie</vt:lpstr>
      <vt:lpstr>I.etapa!Oblasť_tlače</vt:lpstr>
      <vt:lpstr>II.etapa!Oblasť_tlače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Priloha c_3 Denne sadzby Personalu STD a minimalne nasedenie Personalu STD  PHZ.xlsx</dc:title>
  <dc:subject/>
  <dc:creator>Bagi Marek, Ing.</dc:creator>
  <cp:keywords/>
  <dc:description/>
  <cp:lastModifiedBy>Hornáčková Miroslava, Mgr.</cp:lastModifiedBy>
  <cp:revision/>
  <cp:lastPrinted>2025-02-14T08:37:49Z</cp:lastPrinted>
  <dcterms:created xsi:type="dcterms:W3CDTF">2015-06-05T18:19:34Z</dcterms:created>
  <dcterms:modified xsi:type="dcterms:W3CDTF">2025-02-28T09:23:04Z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0x010100C1FE71C84106014EAED87FA5E740ACF1</vt:lpwstr>
  </property>
  <property fmtid="{D5CDD505-2E9C-101B-9397-08002B2CF9AE}" pid="3" name="MediaServiceImageTags">
    <vt:lpwstr/>
  </property>
  <property fmtid="{D5CDD505-2E9C-101B-9397-08002B2CF9AE}" pid="4" name="_ExtendedDescription">
    <vt:lpwstr>Uploaded by the system</vt:lpwstr>
  </property>
</Properties>
</file>