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1 - Kravín č. 1 - kŕmno-h..." sheetId="2" r:id="rId2"/>
    <sheet name="3 - Kravín č. 3 - kŕmno-h..." sheetId="3" r:id="rId3"/>
    <sheet name="4 - Kravín č. 4 - kŕmno-h..." sheetId="4" r:id="rId4"/>
    <sheet name="Zoznam figúr" sheetId="5" r:id="rId5"/>
  </sheets>
  <definedNames>
    <definedName name="_xlnm.Print_Area" localSheetId="0">'Rekapitulácia stavby'!$D$4:$AO$76,'Rekapitulácia stavby'!$C$82:$AQ$98</definedName>
    <definedName name="_xlnm.Print_Titles" localSheetId="0">'Rekapitulácia stavby'!$92:$92</definedName>
    <definedName name="_xlnm._FilterDatabase" localSheetId="1" hidden="1">'1 - Kravín č. 1 - kŕmno-h...'!$C$132:$K$183</definedName>
    <definedName name="_xlnm.Print_Area" localSheetId="1">'1 - Kravín č. 1 - kŕmno-h...'!$C$4:$J$76,'1 - Kravín č. 1 - kŕmno-h...'!$C$120:$J$183</definedName>
    <definedName name="_xlnm.Print_Titles" localSheetId="1">'1 - Kravín č. 1 - kŕmno-h...'!$132:$132</definedName>
    <definedName name="_xlnm._FilterDatabase" localSheetId="2" hidden="1">'3 - Kravín č. 3 - kŕmno-h...'!$C$132:$K$180</definedName>
    <definedName name="_xlnm.Print_Area" localSheetId="2">'3 - Kravín č. 3 - kŕmno-h...'!$C$4:$J$76,'3 - Kravín č. 3 - kŕmno-h...'!$C$120:$J$180</definedName>
    <definedName name="_xlnm.Print_Titles" localSheetId="2">'3 - Kravín č. 3 - kŕmno-h...'!$132:$132</definedName>
    <definedName name="_xlnm._FilterDatabase" localSheetId="3" hidden="1">'4 - Kravín č. 4 - kŕmno-h...'!$C$132:$K$180</definedName>
    <definedName name="_xlnm.Print_Area" localSheetId="3">'4 - Kravín č. 4 - kŕmno-h...'!$C$4:$J$76,'4 - Kravín č. 4 - kŕmno-h...'!$C$120:$J$180</definedName>
    <definedName name="_xlnm.Print_Titles" localSheetId="3">'4 - Kravín č. 4 - kŕmno-h...'!$132:$132</definedName>
    <definedName name="_xlnm.Print_Area" localSheetId="4">'Zoznam figúr'!$C$4:$G$51</definedName>
    <definedName name="_xlnm.Print_Titles" localSheetId="4">'Zoznam figúr'!$9:$9</definedName>
  </definedNames>
  <calcPr/>
</workbook>
</file>

<file path=xl/calcChain.xml><?xml version="1.0" encoding="utf-8"?>
<calcChain xmlns="http://schemas.openxmlformats.org/spreadsheetml/2006/main">
  <c i="5" l="1" r="D7"/>
  <c i="4" r="J39"/>
  <c r="J38"/>
  <c i="1" r="AY97"/>
  <c i="4" r="J37"/>
  <c i="1" r="AX97"/>
  <c i="4" r="BI180"/>
  <c r="BH180"/>
  <c r="BG180"/>
  <c r="BE180"/>
  <c r="T180"/>
  <c r="T179"/>
  <c r="R180"/>
  <c r="R179"/>
  <c r="P180"/>
  <c r="P179"/>
  <c r="BI178"/>
  <c r="BH178"/>
  <c r="BG178"/>
  <c r="BE178"/>
  <c r="T178"/>
  <c r="T177"/>
  <c r="R178"/>
  <c r="R177"/>
  <c r="P178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6"/>
  <c r="BH166"/>
  <c r="BG166"/>
  <c r="BE166"/>
  <c r="T166"/>
  <c r="R166"/>
  <c r="P166"/>
  <c r="BI162"/>
  <c r="BH162"/>
  <c r="BG162"/>
  <c r="BE162"/>
  <c r="T162"/>
  <c r="R162"/>
  <c r="P162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0"/>
  <c r="BH140"/>
  <c r="BG140"/>
  <c r="BE140"/>
  <c r="T140"/>
  <c r="R140"/>
  <c r="P140"/>
  <c r="BI136"/>
  <c r="BH136"/>
  <c r="BG136"/>
  <c r="BE136"/>
  <c r="T136"/>
  <c r="T135"/>
  <c r="R136"/>
  <c r="R135"/>
  <c r="P136"/>
  <c r="P135"/>
  <c r="F129"/>
  <c r="F127"/>
  <c r="E125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F91"/>
  <c r="F89"/>
  <c r="E87"/>
  <c r="J24"/>
  <c r="E24"/>
  <c r="J130"/>
  <c r="J23"/>
  <c r="J21"/>
  <c r="E21"/>
  <c r="J91"/>
  <c r="J20"/>
  <c r="J18"/>
  <c r="E18"/>
  <c r="F92"/>
  <c r="J17"/>
  <c r="J12"/>
  <c r="J127"/>
  <c r="E7"/>
  <c r="E85"/>
  <c i="3" r="J39"/>
  <c r="J38"/>
  <c i="1" r="AY96"/>
  <c i="3" r="J37"/>
  <c i="1" r="AX96"/>
  <c i="3" r="BI180"/>
  <c r="BH180"/>
  <c r="BG180"/>
  <c r="BE180"/>
  <c r="T180"/>
  <c r="T179"/>
  <c r="R180"/>
  <c r="R179"/>
  <c r="P180"/>
  <c r="P179"/>
  <c r="BI178"/>
  <c r="BH178"/>
  <c r="BG178"/>
  <c r="BE178"/>
  <c r="T178"/>
  <c r="T177"/>
  <c r="R178"/>
  <c r="R177"/>
  <c r="P178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6"/>
  <c r="BH166"/>
  <c r="BG166"/>
  <c r="BE166"/>
  <c r="T166"/>
  <c r="R166"/>
  <c r="P166"/>
  <c r="BI162"/>
  <c r="BH162"/>
  <c r="BG162"/>
  <c r="BE162"/>
  <c r="T162"/>
  <c r="R162"/>
  <c r="P162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0"/>
  <c r="BH140"/>
  <c r="BG140"/>
  <c r="BE140"/>
  <c r="T140"/>
  <c r="R140"/>
  <c r="P140"/>
  <c r="BI136"/>
  <c r="BH136"/>
  <c r="BG136"/>
  <c r="BE136"/>
  <c r="T136"/>
  <c r="T135"/>
  <c r="R136"/>
  <c r="R135"/>
  <c r="P136"/>
  <c r="P135"/>
  <c r="F129"/>
  <c r="F127"/>
  <c r="E125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F91"/>
  <c r="F89"/>
  <c r="E87"/>
  <c r="J24"/>
  <c r="E24"/>
  <c r="J92"/>
  <c r="J23"/>
  <c r="J21"/>
  <c r="E21"/>
  <c r="J91"/>
  <c r="J20"/>
  <c r="J18"/>
  <c r="E18"/>
  <c r="F130"/>
  <c r="J17"/>
  <c r="J12"/>
  <c r="J89"/>
  <c r="E7"/>
  <c r="E123"/>
  <c i="2" r="J39"/>
  <c r="J38"/>
  <c i="1" r="AY95"/>
  <c i="2" r="J37"/>
  <c i="1" r="AX95"/>
  <c i="2" r="BI183"/>
  <c r="BH183"/>
  <c r="BG183"/>
  <c r="BE183"/>
  <c r="T183"/>
  <c r="T182"/>
  <c r="R183"/>
  <c r="R182"/>
  <c r="P183"/>
  <c r="P182"/>
  <c r="BI181"/>
  <c r="BH181"/>
  <c r="BG181"/>
  <c r="BE181"/>
  <c r="T181"/>
  <c r="T180"/>
  <c r="R181"/>
  <c r="R180"/>
  <c r="P181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69"/>
  <c r="BH169"/>
  <c r="BG169"/>
  <c r="BE169"/>
  <c r="T169"/>
  <c r="R169"/>
  <c r="P169"/>
  <c r="BI165"/>
  <c r="BH165"/>
  <c r="BG165"/>
  <c r="BE165"/>
  <c r="T165"/>
  <c r="R165"/>
  <c r="P165"/>
  <c r="BI163"/>
  <c r="BH163"/>
  <c r="BG163"/>
  <c r="BE163"/>
  <c r="T163"/>
  <c r="R163"/>
  <c r="P163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0"/>
  <c r="BH140"/>
  <c r="BG140"/>
  <c r="BE140"/>
  <c r="T140"/>
  <c r="R140"/>
  <c r="P140"/>
  <c r="BI136"/>
  <c r="BH136"/>
  <c r="BG136"/>
  <c r="BE136"/>
  <c r="T136"/>
  <c r="T135"/>
  <c r="R136"/>
  <c r="R135"/>
  <c r="P136"/>
  <c r="P135"/>
  <c r="F129"/>
  <c r="F127"/>
  <c r="E125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F91"/>
  <c r="F89"/>
  <c r="E87"/>
  <c r="J24"/>
  <c r="E24"/>
  <c r="J92"/>
  <c r="J23"/>
  <c r="J21"/>
  <c r="E21"/>
  <c r="J91"/>
  <c r="J20"/>
  <c r="J18"/>
  <c r="E18"/>
  <c r="F130"/>
  <c r="J17"/>
  <c r="J12"/>
  <c r="J127"/>
  <c r="E7"/>
  <c r="E123"/>
  <c i="1" r="L90"/>
  <c r="AM90"/>
  <c r="AM89"/>
  <c r="L89"/>
  <c r="AM87"/>
  <c r="L87"/>
  <c r="L85"/>
  <c r="L84"/>
  <c i="2" r="J179"/>
  <c r="BK155"/>
  <c r="J177"/>
  <c r="BK163"/>
  <c r="BK146"/>
  <c r="BK173"/>
  <c r="J153"/>
  <c r="BK148"/>
  <c r="BK177"/>
  <c r="J163"/>
  <c r="BK154"/>
  <c i="3" r="BK180"/>
  <c r="J166"/>
  <c r="BK149"/>
  <c r="BK162"/>
  <c r="BK148"/>
  <c r="BK166"/>
  <c r="J149"/>
  <c r="J180"/>
  <c r="J158"/>
  <c r="J146"/>
  <c i="4" r="J160"/>
  <c r="BK153"/>
  <c r="J136"/>
  <c r="J166"/>
  <c r="J158"/>
  <c r="J153"/>
  <c r="BK148"/>
  <c r="J140"/>
  <c r="J176"/>
  <c i="2" r="BK176"/>
  <c r="J159"/>
  <c r="J136"/>
  <c r="J169"/>
  <c r="BK153"/>
  <c i="1" r="AS94"/>
  <c i="2" r="J173"/>
  <c r="BK149"/>
  <c i="3" r="BK178"/>
  <c r="J162"/>
  <c r="BK136"/>
  <c r="J174"/>
  <c r="J178"/>
  <c r="BK170"/>
  <c r="J153"/>
  <c r="J140"/>
  <c r="J170"/>
  <c r="BK154"/>
  <c i="4" r="J170"/>
  <c r="BK155"/>
  <c r="BK173"/>
  <c r="J178"/>
  <c r="BK166"/>
  <c r="BK157"/>
  <c r="J148"/>
  <c r="J173"/>
  <c i="2" r="J183"/>
  <c r="BK157"/>
  <c r="BK183"/>
  <c r="J165"/>
  <c r="J148"/>
  <c r="BK169"/>
  <c r="J154"/>
  <c r="BK140"/>
  <c r="BK174"/>
  <c r="J157"/>
  <c r="BK136"/>
  <c i="3" r="J171"/>
  <c r="BK153"/>
  <c r="J176"/>
  <c r="J157"/>
  <c r="BK171"/>
  <c r="J154"/>
  <c r="BK146"/>
  <c r="J173"/>
  <c r="BK157"/>
  <c r="BK140"/>
  <c i="4" r="BK158"/>
  <c r="J149"/>
  <c r="BK176"/>
  <c r="J162"/>
  <c r="J154"/>
  <c r="BK149"/>
  <c r="J146"/>
  <c r="BK136"/>
  <c r="J180"/>
  <c r="BK170"/>
  <c r="BK160"/>
  <c r="BK154"/>
  <c r="BK174"/>
  <c r="BK140"/>
  <c i="2" r="BK181"/>
  <c r="J174"/>
  <c r="J146"/>
  <c r="J176"/>
  <c r="J155"/>
  <c r="J181"/>
  <c r="BK165"/>
  <c r="J149"/>
  <c r="BK179"/>
  <c r="BK159"/>
  <c r="J140"/>
  <c i="3" r="BK173"/>
  <c r="J160"/>
  <c r="BK176"/>
  <c r="BK158"/>
  <c r="BK174"/>
  <c r="J155"/>
  <c r="J148"/>
  <c r="J136"/>
  <c r="BK160"/>
  <c r="BK155"/>
  <c i="4" r="BK180"/>
  <c r="J157"/>
  <c r="BK146"/>
  <c r="J174"/>
  <c r="BK171"/>
  <c r="BK162"/>
  <c r="J155"/>
  <c r="BK178"/>
  <c r="J171"/>
  <c i="2" l="1" r="T139"/>
  <c r="T134"/>
  <c r="T133"/>
  <c r="T162"/>
  <c r="T172"/>
  <c i="3" r="BK139"/>
  <c r="J139"/>
  <c r="J99"/>
  <c r="R159"/>
  <c r="T169"/>
  <c i="4" r="BK139"/>
  <c r="J139"/>
  <c r="J99"/>
  <c r="BK159"/>
  <c r="J159"/>
  <c r="J100"/>
  <c r="BK169"/>
  <c r="J169"/>
  <c r="J101"/>
  <c i="2" r="BK139"/>
  <c r="J139"/>
  <c r="J99"/>
  <c r="BK162"/>
  <c r="J162"/>
  <c r="J100"/>
  <c r="R172"/>
  <c i="3" r="T139"/>
  <c r="T134"/>
  <c r="T133"/>
  <c r="BK159"/>
  <c r="J159"/>
  <c r="J100"/>
  <c r="R169"/>
  <c i="4" r="P139"/>
  <c r="P134"/>
  <c r="P133"/>
  <c i="1" r="AU97"/>
  <c i="4" r="R159"/>
  <c r="P169"/>
  <c i="2" r="R139"/>
  <c r="R134"/>
  <c r="R133"/>
  <c r="R162"/>
  <c r="BK172"/>
  <c r="J172"/>
  <c r="J101"/>
  <c i="3" r="R139"/>
  <c r="R134"/>
  <c r="R133"/>
  <c r="P159"/>
  <c r="BK169"/>
  <c r="J169"/>
  <c r="J101"/>
  <c i="4" r="R139"/>
  <c r="R134"/>
  <c r="R133"/>
  <c r="P159"/>
  <c r="T169"/>
  <c i="2" r="P139"/>
  <c r="P134"/>
  <c r="P133"/>
  <c i="1" r="AU95"/>
  <c i="2" r="P162"/>
  <c r="P172"/>
  <c i="3" r="P139"/>
  <c r="P134"/>
  <c r="P133"/>
  <c i="1" r="AU96"/>
  <c i="3" r="T159"/>
  <c r="P169"/>
  <c i="4" r="T139"/>
  <c r="T134"/>
  <c r="T133"/>
  <c r="T159"/>
  <c r="R169"/>
  <c i="3" r="BK135"/>
  <c r="J135"/>
  <c r="J98"/>
  <c i="2" r="BK135"/>
  <c r="J135"/>
  <c r="J98"/>
  <c i="4" r="BK179"/>
  <c r="J179"/>
  <c r="J103"/>
  <c i="2" r="BK180"/>
  <c r="J180"/>
  <c r="J102"/>
  <c i="3" r="BK177"/>
  <c r="J177"/>
  <c r="J102"/>
  <c r="BK179"/>
  <c r="J179"/>
  <c r="J103"/>
  <c i="4" r="BK177"/>
  <c r="J177"/>
  <c r="J102"/>
  <c i="2" r="BK182"/>
  <c r="J182"/>
  <c r="J103"/>
  <c i="4" r="BK135"/>
  <c r="BK134"/>
  <c r="J134"/>
  <c r="J97"/>
  <c r="J89"/>
  <c r="J92"/>
  <c r="BF136"/>
  <c r="BF157"/>
  <c r="BF176"/>
  <c r="J129"/>
  <c r="BF140"/>
  <c r="BF148"/>
  <c r="BF149"/>
  <c r="BF153"/>
  <c r="BF155"/>
  <c r="BF170"/>
  <c r="BF178"/>
  <c r="E123"/>
  <c r="F130"/>
  <c r="BF158"/>
  <c r="BF162"/>
  <c r="BF171"/>
  <c r="BF173"/>
  <c r="BF146"/>
  <c r="BF154"/>
  <c r="BF160"/>
  <c r="BF166"/>
  <c r="BF174"/>
  <c r="BF180"/>
  <c i="3" r="E85"/>
  <c r="F92"/>
  <c r="BF140"/>
  <c r="BF153"/>
  <c r="BF155"/>
  <c r="BF157"/>
  <c r="BF171"/>
  <c r="BF173"/>
  <c r="BF178"/>
  <c r="J129"/>
  <c r="BF136"/>
  <c r="BF148"/>
  <c r="BF154"/>
  <c r="BF166"/>
  <c r="BF176"/>
  <c r="J127"/>
  <c r="J130"/>
  <c r="BF146"/>
  <c r="BF149"/>
  <c r="BF174"/>
  <c r="BF158"/>
  <c r="BF160"/>
  <c r="BF162"/>
  <c r="BF170"/>
  <c r="BF180"/>
  <c i="2" r="J129"/>
  <c r="BF136"/>
  <c r="BF146"/>
  <c r="BF157"/>
  <c r="BF165"/>
  <c r="BF181"/>
  <c r="BF183"/>
  <c r="J89"/>
  <c r="F92"/>
  <c r="J130"/>
  <c r="BF148"/>
  <c r="BF149"/>
  <c r="BF153"/>
  <c r="BF179"/>
  <c r="E85"/>
  <c r="BF140"/>
  <c r="BF154"/>
  <c r="BF155"/>
  <c r="BF163"/>
  <c r="BF169"/>
  <c r="BF176"/>
  <c r="BF177"/>
  <c r="BF159"/>
  <c r="BF173"/>
  <c r="BF174"/>
  <c r="J35"/>
  <c i="1" r="AV95"/>
  <c i="2" r="F38"/>
  <c i="1" r="BC95"/>
  <c i="4" r="F38"/>
  <c i="1" r="BC97"/>
  <c i="3" r="J35"/>
  <c i="1" r="AV96"/>
  <c i="2" r="F37"/>
  <c i="1" r="BB95"/>
  <c i="4" r="J35"/>
  <c i="1" r="AV97"/>
  <c i="3" r="F37"/>
  <c i="1" r="BB96"/>
  <c i="3" r="F35"/>
  <c i="1" r="AZ96"/>
  <c i="2" r="F35"/>
  <c i="1" r="AZ95"/>
  <c i="4" r="F39"/>
  <c i="1" r="BD97"/>
  <c i="4" r="F35"/>
  <c i="1" r="AZ97"/>
  <c i="4" r="F37"/>
  <c i="1" r="BB97"/>
  <c i="2" r="F39"/>
  <c i="1" r="BD95"/>
  <c i="3" r="F38"/>
  <c i="1" r="BC96"/>
  <c i="3" r="F39"/>
  <c i="1" r="BD96"/>
  <c i="4" l="1" r="BK133"/>
  <c r="J133"/>
  <c r="J96"/>
  <c r="J30"/>
  <c r="J135"/>
  <c r="J98"/>
  <c i="3" r="BK134"/>
  <c r="J134"/>
  <c r="J97"/>
  <c i="2" r="BK134"/>
  <c r="J134"/>
  <c r="J97"/>
  <c i="4" r="J112"/>
  <c r="BF112"/>
  <c r="F36"/>
  <c i="1" r="BA97"/>
  <c r="BD94"/>
  <c r="W33"/>
  <c r="AU94"/>
  <c r="BC94"/>
  <c r="W32"/>
  <c r="BB94"/>
  <c r="W31"/>
  <c r="AZ94"/>
  <c r="AV94"/>
  <c r="AK29"/>
  <c i="3" l="1" r="BK133"/>
  <c r="J133"/>
  <c r="J96"/>
  <c r="J30"/>
  <c i="2" r="BK133"/>
  <c r="J133"/>
  <c r="J96"/>
  <c r="J30"/>
  <c i="4" r="J36"/>
  <c i="1" r="AW97"/>
  <c r="AT97"/>
  <c r="W29"/>
  <c i="4" r="J106"/>
  <c r="J114"/>
  <c i="2" r="J112"/>
  <c r="J106"/>
  <c r="J31"/>
  <c r="J32"/>
  <c i="1" r="AG95"/>
  <c r="AX94"/>
  <c i="3" r="J112"/>
  <c r="J106"/>
  <c r="J114"/>
  <c i="1" r="AY94"/>
  <c i="4" l="1" r="J31"/>
  <c i="3" r="J31"/>
  <c i="2" r="BF112"/>
  <c i="3" r="BF112"/>
  <c i="4" r="J32"/>
  <c i="1" r="AG97"/>
  <c r="AN97"/>
  <c i="3" r="J32"/>
  <c i="1" r="AG96"/>
  <c i="2" r="J114"/>
  <c i="3" r="F36"/>
  <c i="1" r="BA96"/>
  <c i="2" r="J36"/>
  <c i="1" r="AW95"/>
  <c r="AT95"/>
  <c r="AN95"/>
  <c i="4" l="1" r="J41"/>
  <c i="2" r="J41"/>
  <c i="1" r="AG94"/>
  <c r="AK26"/>
  <c i="3" r="J36"/>
  <c i="1" r="AW96"/>
  <c r="AT96"/>
  <c i="2" r="F36"/>
  <c i="1" r="BA95"/>
  <c r="BA94"/>
  <c r="W30"/>
  <c i="3" l="1" r="J41"/>
  <c i="1" r="AN96"/>
  <c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<sst xmlns="http://schemas.openxmlformats.org/spreadsheetml/2006/main">
  <si>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</si>
  <si>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</si>
  <si>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</si>
  <si>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</si>
  <si>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{cf0cdd90-bf24-4d10-8a42-26bbb44147f1}</t>
  </si>
  <si>
    <t xml:space="preserve">&gt;&gt;  skryté stĺpce  &lt;&lt;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</si>
  <si>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</si>
  <si>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</si>
  <si>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</si>
  <si>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</si>
  <si>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</si>
  <si>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</si>
  <si>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</si>
  <si>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z25-01upr1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</si>
  <si>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</si>
  <si>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</si>
  <si>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PODLÁH V MAŠTALIACH</t>
  </si>
  <si>
    <t>JKSO:</t>
  </si>
  <si>
    <t>KS:</t>
  </si>
  <si>
    <t>Miesto:</t>
  </si>
  <si>
    <t>Jasová</t>
  </si>
  <si>
    <t>Dátum:</t>
  </si>
  <si>
    <t>22. 1. 2025</t>
  </si>
  <si>
    <t>Objednávateľ:</t>
  </si>
  <si>
    <t>IČO:</t>
  </si>
  <si>
    <t>36537071</t>
  </si>
  <si>
    <t>AgroContract mliečna farma, a.s., Jasová 736</t>
  </si>
  <si>
    <t>IČ DPH:</t>
  </si>
  <si>
    <t>SK2020144434</t>
  </si>
  <si>
    <t>Zhotoviteľ:</t>
  </si>
  <si>
    <t>Vyplň údaj</t>
  </si>
  <si>
    <t>Projektant:</t>
  </si>
  <si>
    <t>True</t>
  </si>
  <si>
    <t xml:space="preserve"> </t>
  </si>
  <si>
    <t>Spracovateľ:</t>
  </si>
  <si>
    <t>Poznámka:</t>
  </si>
  <si>
    <t xml:space="preserve">Poznámka k rozpočtu:_x000d_
K  správnemu naceneniu výkazu výmer je potrebné naštudovanie PD a obhliadka  stavby. Naceniť je potrebné jestvujúci výkaz výmer podľa pokynov. Rozdiely uviesť pod čiaru. _x000d_
Výkaz  výmer výberom položiek, priloženými výpočtami má napomôcť a urýchliť  dodávateľovi správne naceniť všetky práce podľa PD ku kompletnej realizácií,  skolaudovaní a užívateľnosti stav. diela. _x000d_
Práce  a dodávky obsiahnuté v projektovej dokumentácii a neobsiahnuté vo výkaze  výmer je dodávateľ povinný položkovo rozšpecifikovať a naceniť pod čiaru,  mimo ponukového rozpočtu pre objektívne rozhodovanie. _x000d_
Zmeny,  opravy VV a návrhy na možné zníženie stav. nákladov dodávateľ nacení rovnako  pod čiaru a priloží k ponukovému rozpočtu._x000d_
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</si>
  <si>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</si>
  <si>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</si>
  <si>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</si>
  <si>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</si>
  <si>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</si>
  <si>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</si>
  <si>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</si>
  <si>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</si>
  <si>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</si>
  <si>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</si>
  <si>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</si>
  <si>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</si>
  <si>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</si>
  <si>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</si>
  <si>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</si>
  <si>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</si>
  <si>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</si>
  <si>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</si>
  <si>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</si>
  <si>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</si>
  <si>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</si>
  <si>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</si>
  <si>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</si>
  <si>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</si>
  <si>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</si>
  <si>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</si>
  <si>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</si>
  <si>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</si>
  <si>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</si>
  <si>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</si>
  <si>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</si>
  <si>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</si>
  <si>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</si>
  <si>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</si>
  <si>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</si>
  <si>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</si>
  <si>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</si>
  <si>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</si>
  <si>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</si>
  <si>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</si>
  <si>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</si>
  <si>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</si>
  <si>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</si>
  <si>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</si>
  <si>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</si>
  <si>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</si>
  <si>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Kravín č. 1 - kŕmno-hnojné chodby</t>
  </si>
  <si>
    <t>STA</t>
  </si>
  <si>
    <t>{c568d6cb-3725-4d5c-b217-67bdf00f59ed}</t>
  </si>
  <si>
    <t>3</t>
  </si>
  <si>
    <t>Kravín č. 3 - kŕmno-hnojné chodby</t>
  </si>
  <si>
    <t>{386fb2dd-3c14-4c7c-a7e7-cbb81c74e467}</t>
  </si>
  <si>
    <t>4</t>
  </si>
  <si>
    <t>Kravín č. 4 - kŕmno-hnojné chodby</t>
  </si>
  <si>
    <t>{c25911a9-cfb2-4bc2-b05c-484fe7c5c509}</t>
  </si>
  <si>
    <t>podlaha</t>
  </si>
  <si>
    <t>838,44</t>
  </si>
  <si>
    <t>2</t>
  </si>
  <si>
    <t>KRYCÍ LIST ROZPOČTU</t>
  </si>
  <si>
    <t>Objekt:</t>
  </si>
  <si>
    <t>1 - Kravín č. 1 - kŕmno-hnojné chodby</t>
  </si>
  <si>
    <t xml:space="preserve">Poznámka k rozpočtu: K  správnemu naceneniu výkazu výmer je potrebné naštudovanie PD a obhliadka  stavby. Naceniť je potrebné jestvujúci výkaz výmer podľa pokynov. Rozdiely uviesť pod čiaru.  Výkaz  výmer výberom položiek, priloženými výpočtami má napomôcť a urýchliť  dodávateľovi správne naceniť všetky práce podľa PD ku kompletnej realizácií,  skolaudovaní a užívateľnosti stav. diela.  Práce  a dodávky obsiahnuté v projektovej dokumentácii a neobsiahnuté vo výkaze  výmer je dodávateľ povinný položkovo rozšpecifikovať a naceniť pod čiaru,  mimo ponukového rozpočtu pre objektívne rozhodovanie.  Zmeny,  opravy VV a návrhy na možné zníženie stav. nákladov dodávateľ nacení rovnako  pod čiaru a priloží k ponukovému rozpočtu.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</si>
  <si>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</si>
  <si>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</si>
  <si>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</si>
  <si>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</si>
  <si>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</si>
  <si>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</si>
  <si>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</si>
  <si>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</si>
  <si>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</si>
  <si>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6 - Úpravy povrchov, podlahy, osadenie</t>
  </si>
  <si>
    <t xml:space="preserve">    9 - Ostatné konštrukcie a práce-búranie</t>
  </si>
  <si>
    <t xml:space="preserve">    91 - Manipulácia s vybúranými hmotami</t>
  </si>
  <si>
    <t xml:space="preserve">    99 - Presun hmôt HSV</t>
  </si>
  <si>
    <t>OST - Ostatné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</si>
  <si>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</si>
  <si>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</si>
  <si>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</si>
  <si>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</si>
  <si>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</si>
  <si>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</si>
  <si>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</si>
  <si>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</si>
  <si>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</si>
  <si>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</si>
  <si>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</si>
  <si>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</si>
  <si>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</si>
  <si>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</si>
  <si>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</si>
  <si>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</si>
  <si>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</si>
  <si>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</si>
  <si>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</si>
  <si>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</si>
  <si>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</si>
  <si>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</si>
  <si>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</si>
  <si>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</si>
  <si>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</si>
  <si>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</si>
  <si>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</si>
  <si>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113106031.S</t>
  </si>
  <si>
    <t xml:space="preserve">Rozoberanie dlažby, z plastovej alebo gumovej dlažby ručne,  -0,02600t</t>
  </si>
  <si>
    <t>m2</t>
  </si>
  <si>
    <t>-1356995030</t>
  </si>
  <si>
    <t>VV</t>
  </si>
  <si>
    <t>"merná hmotnosť gumy = 1,3 t/m3=0,026t/m2 hr. 2 cm</t>
  </si>
  <si>
    <t>6</t>
  </si>
  <si>
    <t>Úpravy povrchov, podlahy, osadenie</t>
  </si>
  <si>
    <t>631325661.S</t>
  </si>
  <si>
    <t>Mazanina z betónu vystužená oceľovými vláknami tr.C20/25 hr. nad 120 do 240 mm</t>
  </si>
  <si>
    <t>m3</t>
  </si>
  <si>
    <t>-932926853</t>
  </si>
  <si>
    <t>podlaha kŕmn-hnojné chodby</t>
  </si>
  <si>
    <t>82,2*(2,4+2,7)*2</t>
  </si>
  <si>
    <t>Súčet</t>
  </si>
  <si>
    <t>podlaha*0,15</t>
  </si>
  <si>
    <t>631351101.S</t>
  </si>
  <si>
    <t>Debnenie stien, rýh a otvorov v podlahách zhotovenie</t>
  </si>
  <si>
    <t>589249154</t>
  </si>
  <si>
    <t>"žlab pre reťaz"82,2*0,05*2*2</t>
  </si>
  <si>
    <t>631351102.S</t>
  </si>
  <si>
    <t>Debnenie stien, rýh a otvorov v podlahách odstránenie</t>
  </si>
  <si>
    <t>-756585598</t>
  </si>
  <si>
    <t>5</t>
  </si>
  <si>
    <t>632001051.S</t>
  </si>
  <si>
    <t>Zhotovenie jednonásobného penetračného náteru pre potery a stierky</t>
  </si>
  <si>
    <t>152279805</t>
  </si>
  <si>
    <t>pre spojenie s pôvodnou podlahou</t>
  </si>
  <si>
    <t>M</t>
  </si>
  <si>
    <t>082110000200.S</t>
  </si>
  <si>
    <t>Voda pitná pre priemysel a služby</t>
  </si>
  <si>
    <t>8</t>
  </si>
  <si>
    <t>935118375</t>
  </si>
  <si>
    <t>7</t>
  </si>
  <si>
    <t>585520008700.S</t>
  </si>
  <si>
    <t>Penetračný náter na nasiakavé podklady pod potery, samonivelizačné hmoty a stavebné lepidlá</t>
  </si>
  <si>
    <t>kg</t>
  </si>
  <si>
    <t>1311315393</t>
  </si>
  <si>
    <t>632451911.p</t>
  </si>
  <si>
    <t>Príplatok za úpravu povrchu valčekovaním, (vtlačovaním ryhovaním) - metličková úprava</t>
  </si>
  <si>
    <t>656343482</t>
  </si>
  <si>
    <t>9</t>
  </si>
  <si>
    <t>585220000020.S</t>
  </si>
  <si>
    <t>Cement troskoportlandský CEM II/C-M 32,5 balený</t>
  </si>
  <si>
    <t>t</t>
  </si>
  <si>
    <t>-2057980545</t>
  </si>
  <si>
    <t>podlaha*0,001</t>
  </si>
  <si>
    <t>10</t>
  </si>
  <si>
    <t>634920002.S</t>
  </si>
  <si>
    <t>Rezanie dilatačných škár v čiastočne zatvrdnutej betónovej mazanine alebo poteru hĺbky do 10 mm, šírky nad 5 do 10 mm</t>
  </si>
  <si>
    <t>m</t>
  </si>
  <si>
    <t>-1141404162</t>
  </si>
  <si>
    <t>á 10 cm - priečne</t>
  </si>
  <si>
    <t>82,2/0,1*(2,4+2,7)*2</t>
  </si>
  <si>
    <t>Ostatné konštrukcie a práce-búranie</t>
  </si>
  <si>
    <t>11</t>
  </si>
  <si>
    <t>938902313.S</t>
  </si>
  <si>
    <t>Čistenie betónového podkladu vysokotlakovým vodným lúčom do hrúbky 5 mm - podláh</t>
  </si>
  <si>
    <t>-398199069</t>
  </si>
  <si>
    <t>12</t>
  </si>
  <si>
    <t>952901311.S</t>
  </si>
  <si>
    <t xml:space="preserve">Vyčistenie budov poľnohospodárskych objektov </t>
  </si>
  <si>
    <t>885537606</t>
  </si>
  <si>
    <t>hrubé vyčistenie</t>
  </si>
  <si>
    <t>13</t>
  </si>
  <si>
    <t>938902071.S</t>
  </si>
  <si>
    <t>Očistenie povrchu betónových konštrukcií tlakovou vodou</t>
  </si>
  <si>
    <t>1864574791</t>
  </si>
  <si>
    <t>čistenie pod penetráciu</t>
  </si>
  <si>
    <t>91</t>
  </si>
  <si>
    <t>Manipulácia s vybúranými hmotami</t>
  </si>
  <si>
    <t>14</t>
  </si>
  <si>
    <t>979081111.S</t>
  </si>
  <si>
    <t>Odvoz sutiny a vybúraných hmôt na skládku do 1 km</t>
  </si>
  <si>
    <t>-302360611</t>
  </si>
  <si>
    <t>15</t>
  </si>
  <si>
    <t>979081121.S</t>
  </si>
  <si>
    <t>Odvoz sutiny a vybúraných hmôt na skládku za každý ďalší 1 km - celkovo 9,0 km</t>
  </si>
  <si>
    <t>2048445987</t>
  </si>
  <si>
    <t>21,799*8 'Prepočítané koeficientom množstva</t>
  </si>
  <si>
    <t>16</t>
  </si>
  <si>
    <t>979082111.S</t>
  </si>
  <si>
    <t>Vnútrostavenisková doprava sutiny a vybúraných hmôt do 10 m</t>
  </si>
  <si>
    <t>754998328</t>
  </si>
  <si>
    <t>17</t>
  </si>
  <si>
    <t>979082121.S</t>
  </si>
  <si>
    <t xml:space="preserve">Vnútrostavenisková doprava sutiny a vybúraných hmôt za každých ďalších 5 m </t>
  </si>
  <si>
    <t>-2045477282</t>
  </si>
  <si>
    <t>21,799*14,44 'Prepočítané koeficientom množstva</t>
  </si>
  <si>
    <t>18</t>
  </si>
  <si>
    <t>979089612.S</t>
  </si>
  <si>
    <t>Poplatok za skládku - iné odpady zo stavieb a demolácií (17 09), ostatné - guma</t>
  </si>
  <si>
    <t>423862605</t>
  </si>
  <si>
    <t>99</t>
  </si>
  <si>
    <t>Presun hmôt HSV</t>
  </si>
  <si>
    <t>19</t>
  </si>
  <si>
    <t>999281111.S</t>
  </si>
  <si>
    <t>Presun hmôt pre opravy a údržbu objektov vrátane vonkajších plášťov výšky do 25 m</t>
  </si>
  <si>
    <t>-1123311153</t>
  </si>
  <si>
    <t>OST</t>
  </si>
  <si>
    <t>Ostatné</t>
  </si>
  <si>
    <t>20</t>
  </si>
  <si>
    <t>O01</t>
  </si>
  <si>
    <t>Nepredvídané náklady pri rekonštrukčných prácach</t>
  </si>
  <si>
    <t>%</t>
  </si>
  <si>
    <t>512</t>
  </si>
  <si>
    <t>1421900105</t>
  </si>
  <si>
    <t>1170,4</t>
  </si>
  <si>
    <t>3 - Kravín č. 3 - kŕmno-hnojné chodby</t>
  </si>
  <si>
    <t>"žlab pre reťaz"73,05*0,05*2*2</t>
  </si>
  <si>
    <t>30,43*8 'Prepočítané koeficientom množstva</t>
  </si>
  <si>
    <t>30,43*14,44 'Prepočítané koeficientom množstva</t>
  </si>
  <si>
    <t>1224</t>
  </si>
  <si>
    <t>4 - Kravín č. 4 - kŕmno-hnojné chodby</t>
  </si>
  <si>
    <t>1224,0</t>
  </si>
  <si>
    <t>31,824*8 'Prepočítané koeficientom množstva</t>
  </si>
  <si>
    <t>31,824*14,44 'Prepočítané koeficientom množstva</t>
  </si>
  <si>
    <t>ZOZNAM FIGÚR</t>
  </si>
  <si>
    <t>Výmera</t>
  </si>
  <si>
    <t>Použitie figúry: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</si>
</sst>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8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6" fillId="5" borderId="0" xfId="0" applyFont="1" applyFill="1" applyAlignment="1">
      <alignment horizontal="left" vertical="center"/>
    </xf>
    <xf numFmtId="4" fontId="26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7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="1" customFormat="1" ht="12" customHeight="1">
      <c r="B5" s="21"/>
      <c r="D5" s="25" t="s">
        <v>12</v>
      </c>
      <c r="K5" s="26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14</v>
      </c>
      <c r="BS5" s="18" t="s">
        <v>6</v>
      </c>
    </row>
    <row r="6" s="1" customFormat="1" ht="36.96" customHeight="1">
      <c r="B6" s="21"/>
      <c r="D6" s="28" t="s">
        <v>15</v>
      </c>
      <c r="K6" s="29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17</v>
      </c>
      <c r="K7" s="26" t="s">
        <v>1</v>
      </c>
      <c r="AK7" s="31" t="s">
        <v>18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19</v>
      </c>
      <c r="K8" s="26" t="s">
        <v>20</v>
      </c>
      <c r="AK8" s="31" t="s">
        <v>21</v>
      </c>
      <c r="AN8" s="32" t="s">
        <v>22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23</v>
      </c>
      <c r="AK10" s="31" t="s">
        <v>24</v>
      </c>
      <c r="AN10" s="26" t="s">
        <v>25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28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29</v>
      </c>
      <c r="AK13" s="31" t="s">
        <v>24</v>
      </c>
      <c r="AN13" s="33" t="s">
        <v>30</v>
      </c>
      <c r="AR13" s="21"/>
      <c r="BE13" s="30"/>
      <c r="BS13" s="18" t="s">
        <v>6</v>
      </c>
    </row>
    <row r="14">
      <c r="B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30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31</v>
      </c>
      <c r="AK16" s="31" t="s">
        <v>24</v>
      </c>
      <c r="AN16" s="26" t="s">
        <v>1</v>
      </c>
      <c r="AR16" s="21"/>
      <c r="BE16" s="30"/>
      <c r="BS16" s="18" t="s">
        <v>32</v>
      </c>
    </row>
    <row r="17" s="1" customFormat="1" ht="18.48" customHeight="1">
      <c r="B17" s="21"/>
      <c r="E17" s="26" t="s">
        <v>33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34</v>
      </c>
      <c r="AK19" s="31" t="s">
        <v>24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33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20" customHeight="1">
      <c r="B23" s="21"/>
      <c r="E23" s="35" t="s">
        <v>36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41</v>
      </c>
      <c r="E29" s="3"/>
      <c r="F29" s="44" t="s">
        <v>42</v>
      </c>
      <c r="G29" s="3"/>
      <c r="H29" s="3"/>
      <c r="I29" s="3"/>
      <c r="J29" s="3"/>
      <c r="K29" s="3"/>
      <c r="L29" s="45">
        <v>0.23000000000000001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7">
        <f>ROUND(AV94, 2)</f>
        <v>0</v>
      </c>
      <c r="AL29" s="46"/>
      <c r="AM29" s="46"/>
      <c r="AN29" s="46"/>
      <c r="AO29" s="46"/>
      <c r="AP29" s="46"/>
      <c r="AQ29" s="46"/>
      <c r="AR29" s="48"/>
      <c r="AS29" s="46"/>
      <c r="AT29" s="46"/>
      <c r="AU29" s="46"/>
      <c r="AV29" s="46"/>
      <c r="AW29" s="46"/>
      <c r="AX29" s="46"/>
      <c r="AY29" s="46"/>
      <c r="AZ29" s="46"/>
      <c r="BE29" s="49"/>
    </row>
    <row r="30" s="3" customFormat="1" ht="14.4" customHeight="1">
      <c r="A30" s="3"/>
      <c r="B30" s="43"/>
      <c r="C30" s="3"/>
      <c r="D30" s="3"/>
      <c r="E30" s="3"/>
      <c r="F30" s="44" t="s">
        <v>43</v>
      </c>
      <c r="G30" s="3"/>
      <c r="H30" s="3"/>
      <c r="I30" s="3"/>
      <c r="J30" s="3"/>
      <c r="K30" s="3"/>
      <c r="L30" s="45">
        <v>0.23000000000000001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7">
        <f>ROUND(AW94, 2)</f>
        <v>0</v>
      </c>
      <c r="AL30" s="46"/>
      <c r="AM30" s="46"/>
      <c r="AN30" s="46"/>
      <c r="AO30" s="46"/>
      <c r="AP30" s="46"/>
      <c r="AQ30" s="46"/>
      <c r="AR30" s="48"/>
      <c r="AS30" s="46"/>
      <c r="AT30" s="46"/>
      <c r="AU30" s="46"/>
      <c r="AV30" s="46"/>
      <c r="AW30" s="46"/>
      <c r="AX30" s="46"/>
      <c r="AY30" s="46"/>
      <c r="AZ30" s="46"/>
      <c r="BE30" s="49"/>
    </row>
    <row r="31" hidden="1" s="3" customFormat="1" ht="14.4" customHeight="1">
      <c r="A31" s="3"/>
      <c r="B31" s="43"/>
      <c r="C31" s="3"/>
      <c r="D31" s="3"/>
      <c r="E31" s="3"/>
      <c r="F31" s="31" t="s">
        <v>44</v>
      </c>
      <c r="G31" s="3"/>
      <c r="H31" s="3"/>
      <c r="I31" s="3"/>
      <c r="J31" s="3"/>
      <c r="K31" s="3"/>
      <c r="L31" s="50">
        <v>0.23000000000000001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51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1">
        <v>0</v>
      </c>
      <c r="AL31" s="3"/>
      <c r="AM31" s="3"/>
      <c r="AN31" s="3"/>
      <c r="AO31" s="3"/>
      <c r="AP31" s="3"/>
      <c r="AQ31" s="3"/>
      <c r="AR31" s="43"/>
      <c r="BE31" s="49"/>
    </row>
    <row r="32" hidden="1" s="3" customFormat="1" ht="14.4" customHeight="1">
      <c r="A32" s="3"/>
      <c r="B32" s="43"/>
      <c r="C32" s="3"/>
      <c r="D32" s="3"/>
      <c r="E32" s="3"/>
      <c r="F32" s="31" t="s">
        <v>45</v>
      </c>
      <c r="G32" s="3"/>
      <c r="H32" s="3"/>
      <c r="I32" s="3"/>
      <c r="J32" s="3"/>
      <c r="K32" s="3"/>
      <c r="L32" s="50">
        <v>0.23000000000000001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51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51">
        <v>0</v>
      </c>
      <c r="AL32" s="3"/>
      <c r="AM32" s="3"/>
      <c r="AN32" s="3"/>
      <c r="AO32" s="3"/>
      <c r="AP32" s="3"/>
      <c r="AQ32" s="3"/>
      <c r="AR32" s="43"/>
      <c r="BE32" s="49"/>
    </row>
    <row r="33" hidden="1" s="3" customFormat="1" ht="14.4" customHeight="1">
      <c r="A33" s="3"/>
      <c r="B33" s="43"/>
      <c r="C33" s="3"/>
      <c r="D33" s="3"/>
      <c r="E33" s="3"/>
      <c r="F33" s="44" t="s">
        <v>46</v>
      </c>
      <c r="G33" s="3"/>
      <c r="H33" s="3"/>
      <c r="I33" s="3"/>
      <c r="J33" s="3"/>
      <c r="K33" s="3"/>
      <c r="L33" s="45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7">
        <v>0</v>
      </c>
      <c r="AL33" s="46"/>
      <c r="AM33" s="46"/>
      <c r="AN33" s="46"/>
      <c r="AO33" s="46"/>
      <c r="AP33" s="46"/>
      <c r="AQ33" s="46"/>
      <c r="AR33" s="48"/>
      <c r="AS33" s="46"/>
      <c r="AT33" s="46"/>
      <c r="AU33" s="46"/>
      <c r="AV33" s="46"/>
      <c r="AW33" s="46"/>
      <c r="AX33" s="46"/>
      <c r="AY33" s="46"/>
      <c r="AZ33" s="46"/>
      <c r="BE33" s="49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9"/>
      <c r="D49" s="60" t="s">
        <v>50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51</v>
      </c>
      <c r="AI49" s="61"/>
      <c r="AJ49" s="61"/>
      <c r="AK49" s="61"/>
      <c r="AL49" s="61"/>
      <c r="AM49" s="61"/>
      <c r="AN49" s="61"/>
      <c r="AO49" s="61"/>
      <c r="AR49" s="59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62" t="s">
        <v>52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53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52</v>
      </c>
      <c r="AI60" s="40"/>
      <c r="AJ60" s="40"/>
      <c r="AK60" s="40"/>
      <c r="AL60" s="40"/>
      <c r="AM60" s="62" t="s">
        <v>53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60" t="s">
        <v>54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0" t="s">
        <v>55</v>
      </c>
      <c r="AI64" s="63"/>
      <c r="AJ64" s="63"/>
      <c r="AK64" s="63"/>
      <c r="AL64" s="63"/>
      <c r="AM64" s="63"/>
      <c r="AN64" s="63"/>
      <c r="AO64" s="63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62" t="s">
        <v>52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53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52</v>
      </c>
      <c r="AI75" s="40"/>
      <c r="AJ75" s="40"/>
      <c r="AK75" s="40"/>
      <c r="AL75" s="40"/>
      <c r="AM75" s="62" t="s">
        <v>53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38"/>
      <c r="B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38"/>
      <c r="BE81" s="37"/>
    </row>
    <row r="82" s="2" customFormat="1" ht="24.96" customHeight="1">
      <c r="A82" s="37"/>
      <c r="B82" s="38"/>
      <c r="C82" s="22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8"/>
      <c r="C84" s="31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z25-01upr1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8"/>
      <c r="BE84" s="4"/>
    </row>
    <row r="85" s="5" customFormat="1" ht="36.96" customHeight="1">
      <c r="A85" s="5"/>
      <c r="B85" s="69"/>
      <c r="C85" s="70" t="s">
        <v>15</v>
      </c>
      <c r="D85" s="5"/>
      <c r="E85" s="5"/>
      <c r="F85" s="5"/>
      <c r="G85" s="5"/>
      <c r="H85" s="5"/>
      <c r="I85" s="5"/>
      <c r="J85" s="5"/>
      <c r="K85" s="5"/>
      <c r="L85" s="71" t="str">
        <f>K6</f>
        <v>REKONŠTRUKCIA PODLÁH V MAŠTALIACH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9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19</v>
      </c>
      <c r="D87" s="37"/>
      <c r="E87" s="37"/>
      <c r="F87" s="37"/>
      <c r="G87" s="37"/>
      <c r="H87" s="37"/>
      <c r="I87" s="37"/>
      <c r="J87" s="37"/>
      <c r="K87" s="37"/>
      <c r="L87" s="72" t="str">
        <f>IF(K8="","",K8)</f>
        <v>Jasová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21</v>
      </c>
      <c r="AJ87" s="37"/>
      <c r="AK87" s="37"/>
      <c r="AL87" s="37"/>
      <c r="AM87" s="73" t="str">
        <f>IF(AN8= "","",AN8)</f>
        <v>22. 1. 2025</v>
      </c>
      <c r="AN87" s="73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23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AgroContract mliečna farma, a.s., Jasová 736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31</v>
      </c>
      <c r="AJ89" s="37"/>
      <c r="AK89" s="37"/>
      <c r="AL89" s="37"/>
      <c r="AM89" s="74" t="str">
        <f>IF(E17="","",E17)</f>
        <v xml:space="preserve"> </v>
      </c>
      <c r="AN89" s="4"/>
      <c r="AO89" s="4"/>
      <c r="AP89" s="4"/>
      <c r="AQ89" s="37"/>
      <c r="AR89" s="38"/>
      <c r="AS89" s="75" t="s">
        <v>57</v>
      </c>
      <c r="AT89" s="76"/>
      <c r="AU89" s="77"/>
      <c r="AV89" s="77"/>
      <c r="AW89" s="77"/>
      <c r="AX89" s="77"/>
      <c r="AY89" s="77"/>
      <c r="AZ89" s="77"/>
      <c r="BA89" s="77"/>
      <c r="BB89" s="77"/>
      <c r="BC89" s="77"/>
      <c r="BD89" s="78"/>
      <c r="BE89" s="37"/>
    </row>
    <row r="90" s="2" customFormat="1" ht="15.15" customHeight="1">
      <c r="A90" s="37"/>
      <c r="B90" s="38"/>
      <c r="C90" s="31" t="s">
        <v>29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34</v>
      </c>
      <c r="AJ90" s="37"/>
      <c r="AK90" s="37"/>
      <c r="AL90" s="37"/>
      <c r="AM90" s="74" t="str">
        <f>IF(E20="","",E20)</f>
        <v xml:space="preserve"> </v>
      </c>
      <c r="AN90" s="4"/>
      <c r="AO90" s="4"/>
      <c r="AP90" s="4"/>
      <c r="AQ90" s="37"/>
      <c r="AR90" s="38"/>
      <c r="AS90" s="79"/>
      <c r="AT90" s="80"/>
      <c r="AU90" s="81"/>
      <c r="AV90" s="81"/>
      <c r="AW90" s="81"/>
      <c r="AX90" s="81"/>
      <c r="AY90" s="81"/>
      <c r="AZ90" s="81"/>
      <c r="BA90" s="81"/>
      <c r="BB90" s="81"/>
      <c r="BC90" s="81"/>
      <c r="BD90" s="82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9"/>
      <c r="AT91" s="80"/>
      <c r="AU91" s="81"/>
      <c r="AV91" s="81"/>
      <c r="AW91" s="81"/>
      <c r="AX91" s="81"/>
      <c r="AY91" s="81"/>
      <c r="AZ91" s="81"/>
      <c r="BA91" s="81"/>
      <c r="BB91" s="81"/>
      <c r="BC91" s="81"/>
      <c r="BD91" s="82"/>
      <c r="BE91" s="37"/>
    </row>
    <row r="92" s="2" customFormat="1" ht="29.28" customHeight="1">
      <c r="A92" s="37"/>
      <c r="B92" s="38"/>
      <c r="C92" s="83" t="s">
        <v>58</v>
      </c>
      <c r="D92" s="84"/>
      <c r="E92" s="84"/>
      <c r="F92" s="84"/>
      <c r="G92" s="84"/>
      <c r="H92" s="85"/>
      <c r="I92" s="86" t="s">
        <v>59</v>
      </c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7" t="s">
        <v>60</v>
      </c>
      <c r="AH92" s="84"/>
      <c r="AI92" s="84"/>
      <c r="AJ92" s="84"/>
      <c r="AK92" s="84"/>
      <c r="AL92" s="84"/>
      <c r="AM92" s="84"/>
      <c r="AN92" s="86" t="s">
        <v>61</v>
      </c>
      <c r="AO92" s="84"/>
      <c r="AP92" s="88"/>
      <c r="AQ92" s="89" t="s">
        <v>62</v>
      </c>
      <c r="AR92" s="38"/>
      <c r="AS92" s="90" t="s">
        <v>63</v>
      </c>
      <c r="AT92" s="91" t="s">
        <v>64</v>
      </c>
      <c r="AU92" s="91" t="s">
        <v>65</v>
      </c>
      <c r="AV92" s="91" t="s">
        <v>66</v>
      </c>
      <c r="AW92" s="91" t="s">
        <v>67</v>
      </c>
      <c r="AX92" s="91" t="s">
        <v>68</v>
      </c>
      <c r="AY92" s="91" t="s">
        <v>69</v>
      </c>
      <c r="AZ92" s="91" t="s">
        <v>70</v>
      </c>
      <c r="BA92" s="91" t="s">
        <v>71</v>
      </c>
      <c r="BB92" s="91" t="s">
        <v>72</v>
      </c>
      <c r="BC92" s="91" t="s">
        <v>73</v>
      </c>
      <c r="BD92" s="92" t="s">
        <v>74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93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5"/>
      <c r="BE93" s="37"/>
    </row>
    <row r="94" s="6" customFormat="1" ht="32.4" customHeight="1">
      <c r="A94" s="6"/>
      <c r="B94" s="96"/>
      <c r="C94" s="97" t="s">
        <v>75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9">
        <f>ROUND(SUM(AG95:AG97),2)</f>
        <v>0</v>
      </c>
      <c r="AH94" s="99"/>
      <c r="AI94" s="99"/>
      <c r="AJ94" s="99"/>
      <c r="AK94" s="99"/>
      <c r="AL94" s="99"/>
      <c r="AM94" s="99"/>
      <c r="AN94" s="100">
        <f>SUM(AG94,AT94)</f>
        <v>0</v>
      </c>
      <c r="AO94" s="100"/>
      <c r="AP94" s="100"/>
      <c r="AQ94" s="101" t="s">
        <v>1</v>
      </c>
      <c r="AR94" s="96"/>
      <c r="AS94" s="102">
        <f>ROUND(SUM(AS95:AS97),2)</f>
        <v>0</v>
      </c>
      <c r="AT94" s="103">
        <f>ROUND(SUM(AV94:AW94),2)</f>
        <v>0</v>
      </c>
      <c r="AU94" s="104">
        <f>ROUND(SUM(AU95:AU97),5)</f>
        <v>0</v>
      </c>
      <c r="AV94" s="103">
        <f>ROUND(AZ94*L29,2)</f>
        <v>0</v>
      </c>
      <c r="AW94" s="103">
        <f>ROUND(BA94*L30,2)</f>
        <v>0</v>
      </c>
      <c r="AX94" s="103">
        <f>ROUND(BB94*L29,2)</f>
        <v>0</v>
      </c>
      <c r="AY94" s="103">
        <f>ROUND(BC94*L30,2)</f>
        <v>0</v>
      </c>
      <c r="AZ94" s="103">
        <f>ROUND(SUM(AZ95:AZ97),2)</f>
        <v>0</v>
      </c>
      <c r="BA94" s="103">
        <f>ROUND(SUM(BA95:BA97),2)</f>
        <v>0</v>
      </c>
      <c r="BB94" s="103">
        <f>ROUND(SUM(BB95:BB97),2)</f>
        <v>0</v>
      </c>
      <c r="BC94" s="103">
        <f>ROUND(SUM(BC95:BC97),2)</f>
        <v>0</v>
      </c>
      <c r="BD94" s="105">
        <f>ROUND(SUM(BD95:BD97),2)</f>
        <v>0</v>
      </c>
      <c r="BE94" s="6"/>
      <c r="BS94" s="106" t="s">
        <v>76</v>
      </c>
      <c r="BT94" s="106" t="s">
        <v>77</v>
      </c>
      <c r="BU94" s="107" t="s">
        <v>78</v>
      </c>
      <c r="BV94" s="106" t="s">
        <v>79</v>
      </c>
      <c r="BW94" s="106" t="s">
        <v>4</v>
      </c>
      <c r="BX94" s="106" t="s">
        <v>80</v>
      </c>
      <c r="CL94" s="106" t="s">
        <v>1</v>
      </c>
    </row>
    <row r="95" s="7" customFormat="1" ht="16.5" customHeight="1">
      <c r="A95" s="108" t="s">
        <v>81</v>
      </c>
      <c r="B95" s="109"/>
      <c r="C95" s="110"/>
      <c r="D95" s="111" t="s">
        <v>82</v>
      </c>
      <c r="E95" s="111"/>
      <c r="F95" s="111"/>
      <c r="G95" s="111"/>
      <c r="H95" s="111"/>
      <c r="I95" s="112"/>
      <c r="J95" s="111" t="s">
        <v>83</v>
      </c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3">
        <f>'1 - Kravín č. 1 - kŕmno-h...'!J32</f>
        <v>0</v>
      </c>
      <c r="AH95" s="112"/>
      <c r="AI95" s="112"/>
      <c r="AJ95" s="112"/>
      <c r="AK95" s="112"/>
      <c r="AL95" s="112"/>
      <c r="AM95" s="112"/>
      <c r="AN95" s="113">
        <f>SUM(AG95,AT95)</f>
        <v>0</v>
      </c>
      <c r="AO95" s="112"/>
      <c r="AP95" s="112"/>
      <c r="AQ95" s="114" t="s">
        <v>84</v>
      </c>
      <c r="AR95" s="109"/>
      <c r="AS95" s="115">
        <v>0</v>
      </c>
      <c r="AT95" s="116">
        <f>ROUND(SUM(AV95:AW95),2)</f>
        <v>0</v>
      </c>
      <c r="AU95" s="117">
        <f>'1 - Kravín č. 1 - kŕmno-h...'!P133</f>
        <v>0</v>
      </c>
      <c r="AV95" s="116">
        <f>'1 - Kravín č. 1 - kŕmno-h...'!J35</f>
        <v>0</v>
      </c>
      <c r="AW95" s="116">
        <f>'1 - Kravín č. 1 - kŕmno-h...'!J36</f>
        <v>0</v>
      </c>
      <c r="AX95" s="116">
        <f>'1 - Kravín č. 1 - kŕmno-h...'!J37</f>
        <v>0</v>
      </c>
      <c r="AY95" s="116">
        <f>'1 - Kravín č. 1 - kŕmno-h...'!J38</f>
        <v>0</v>
      </c>
      <c r="AZ95" s="116">
        <f>'1 - Kravín č. 1 - kŕmno-h...'!F35</f>
        <v>0</v>
      </c>
      <c r="BA95" s="116">
        <f>'1 - Kravín č. 1 - kŕmno-h...'!F36</f>
        <v>0</v>
      </c>
      <c r="BB95" s="116">
        <f>'1 - Kravín č. 1 - kŕmno-h...'!F37</f>
        <v>0</v>
      </c>
      <c r="BC95" s="116">
        <f>'1 - Kravín č. 1 - kŕmno-h...'!F38</f>
        <v>0</v>
      </c>
      <c r="BD95" s="118">
        <f>'1 - Kravín č. 1 - kŕmno-h...'!F39</f>
        <v>0</v>
      </c>
      <c r="BE95" s="7"/>
      <c r="BT95" s="119" t="s">
        <v>82</v>
      </c>
      <c r="BV95" s="119" t="s">
        <v>79</v>
      </c>
      <c r="BW95" s="119" t="s">
        <v>85</v>
      </c>
      <c r="BX95" s="119" t="s">
        <v>4</v>
      </c>
      <c r="CL95" s="119" t="s">
        <v>1</v>
      </c>
      <c r="CM95" s="119" t="s">
        <v>77</v>
      </c>
    </row>
    <row r="96" s="7" customFormat="1" ht="16.5" customHeight="1">
      <c r="A96" s="108" t="s">
        <v>81</v>
      </c>
      <c r="B96" s="109"/>
      <c r="C96" s="110"/>
      <c r="D96" s="111" t="s">
        <v>86</v>
      </c>
      <c r="E96" s="111"/>
      <c r="F96" s="111"/>
      <c r="G96" s="111"/>
      <c r="H96" s="111"/>
      <c r="I96" s="112"/>
      <c r="J96" s="111" t="s">
        <v>87</v>
      </c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3">
        <f>'3 - Kravín č. 3 - kŕmno-h...'!J32</f>
        <v>0</v>
      </c>
      <c r="AH96" s="112"/>
      <c r="AI96" s="112"/>
      <c r="AJ96" s="112"/>
      <c r="AK96" s="112"/>
      <c r="AL96" s="112"/>
      <c r="AM96" s="112"/>
      <c r="AN96" s="113">
        <f>SUM(AG96,AT96)</f>
        <v>0</v>
      </c>
      <c r="AO96" s="112"/>
      <c r="AP96" s="112"/>
      <c r="AQ96" s="114" t="s">
        <v>84</v>
      </c>
      <c r="AR96" s="109"/>
      <c r="AS96" s="115">
        <v>0</v>
      </c>
      <c r="AT96" s="116">
        <f>ROUND(SUM(AV96:AW96),2)</f>
        <v>0</v>
      </c>
      <c r="AU96" s="117">
        <f>'3 - Kravín č. 3 - kŕmno-h...'!P133</f>
        <v>0</v>
      </c>
      <c r="AV96" s="116">
        <f>'3 - Kravín č. 3 - kŕmno-h...'!J35</f>
        <v>0</v>
      </c>
      <c r="AW96" s="116">
        <f>'3 - Kravín č. 3 - kŕmno-h...'!J36</f>
        <v>0</v>
      </c>
      <c r="AX96" s="116">
        <f>'3 - Kravín č. 3 - kŕmno-h...'!J37</f>
        <v>0</v>
      </c>
      <c r="AY96" s="116">
        <f>'3 - Kravín č. 3 - kŕmno-h...'!J38</f>
        <v>0</v>
      </c>
      <c r="AZ96" s="116">
        <f>'3 - Kravín č. 3 - kŕmno-h...'!F35</f>
        <v>0</v>
      </c>
      <c r="BA96" s="116">
        <f>'3 - Kravín č. 3 - kŕmno-h...'!F36</f>
        <v>0</v>
      </c>
      <c r="BB96" s="116">
        <f>'3 - Kravín č. 3 - kŕmno-h...'!F37</f>
        <v>0</v>
      </c>
      <c r="BC96" s="116">
        <f>'3 - Kravín č. 3 - kŕmno-h...'!F38</f>
        <v>0</v>
      </c>
      <c r="BD96" s="118">
        <f>'3 - Kravín č. 3 - kŕmno-h...'!F39</f>
        <v>0</v>
      </c>
      <c r="BE96" s="7"/>
      <c r="BT96" s="119" t="s">
        <v>82</v>
      </c>
      <c r="BV96" s="119" t="s">
        <v>79</v>
      </c>
      <c r="BW96" s="119" t="s">
        <v>88</v>
      </c>
      <c r="BX96" s="119" t="s">
        <v>4</v>
      </c>
      <c r="CL96" s="119" t="s">
        <v>1</v>
      </c>
      <c r="CM96" s="119" t="s">
        <v>77</v>
      </c>
    </row>
    <row r="97" s="7" customFormat="1" ht="16.5" customHeight="1">
      <c r="A97" s="108" t="s">
        <v>81</v>
      </c>
      <c r="B97" s="109"/>
      <c r="C97" s="110"/>
      <c r="D97" s="111" t="s">
        <v>89</v>
      </c>
      <c r="E97" s="111"/>
      <c r="F97" s="111"/>
      <c r="G97" s="111"/>
      <c r="H97" s="111"/>
      <c r="I97" s="112"/>
      <c r="J97" s="111" t="s">
        <v>90</v>
      </c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3">
        <f>'4 - Kravín č. 4 - kŕmno-h...'!J32</f>
        <v>0</v>
      </c>
      <c r="AH97" s="112"/>
      <c r="AI97" s="112"/>
      <c r="AJ97" s="112"/>
      <c r="AK97" s="112"/>
      <c r="AL97" s="112"/>
      <c r="AM97" s="112"/>
      <c r="AN97" s="113">
        <f>SUM(AG97,AT97)</f>
        <v>0</v>
      </c>
      <c r="AO97" s="112"/>
      <c r="AP97" s="112"/>
      <c r="AQ97" s="114" t="s">
        <v>84</v>
      </c>
      <c r="AR97" s="109"/>
      <c r="AS97" s="120">
        <v>0</v>
      </c>
      <c r="AT97" s="121">
        <f>ROUND(SUM(AV97:AW97),2)</f>
        <v>0</v>
      </c>
      <c r="AU97" s="122">
        <f>'4 - Kravín č. 4 - kŕmno-h...'!P133</f>
        <v>0</v>
      </c>
      <c r="AV97" s="121">
        <f>'4 - Kravín č. 4 - kŕmno-h...'!J35</f>
        <v>0</v>
      </c>
      <c r="AW97" s="121">
        <f>'4 - Kravín č. 4 - kŕmno-h...'!J36</f>
        <v>0</v>
      </c>
      <c r="AX97" s="121">
        <f>'4 - Kravín č. 4 - kŕmno-h...'!J37</f>
        <v>0</v>
      </c>
      <c r="AY97" s="121">
        <f>'4 - Kravín č. 4 - kŕmno-h...'!J38</f>
        <v>0</v>
      </c>
      <c r="AZ97" s="121">
        <f>'4 - Kravín č. 4 - kŕmno-h...'!F35</f>
        <v>0</v>
      </c>
      <c r="BA97" s="121">
        <f>'4 - Kravín č. 4 - kŕmno-h...'!F36</f>
        <v>0</v>
      </c>
      <c r="BB97" s="121">
        <f>'4 - Kravín č. 4 - kŕmno-h...'!F37</f>
        <v>0</v>
      </c>
      <c r="BC97" s="121">
        <f>'4 - Kravín č. 4 - kŕmno-h...'!F38</f>
        <v>0</v>
      </c>
      <c r="BD97" s="123">
        <f>'4 - Kravín č. 4 - kŕmno-h...'!F39</f>
        <v>0</v>
      </c>
      <c r="BE97" s="7"/>
      <c r="BT97" s="119" t="s">
        <v>82</v>
      </c>
      <c r="BV97" s="119" t="s">
        <v>79</v>
      </c>
      <c r="BW97" s="119" t="s">
        <v>91</v>
      </c>
      <c r="BX97" s="119" t="s">
        <v>4</v>
      </c>
      <c r="CL97" s="119" t="s">
        <v>1</v>
      </c>
      <c r="CM97" s="119" t="s">
        <v>77</v>
      </c>
    </row>
    <row r="98" s="2" customFormat="1" ht="30" customHeight="1">
      <c r="A98" s="37"/>
      <c r="B98" s="38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8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4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38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1 - Kravín č. 1 - kŕmno-h...'!C2" display="/"/>
    <hyperlink ref="A96" location="'3 - Kravín č. 3 - kŕmno-h...'!C2" display="/"/>
    <hyperlink ref="A97" location="'4 - Kravín č. 4 - kŕmno-h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  <c r="AZ2" s="124" t="s">
        <v>92</v>
      </c>
      <c r="BA2" s="124" t="s">
        <v>1</v>
      </c>
      <c r="BB2" s="124" t="s">
        <v>1</v>
      </c>
      <c r="BC2" s="124" t="s">
        <v>93</v>
      </c>
      <c r="BD2" s="124" t="s">
        <v>94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="1" customFormat="1" ht="24.96" customHeight="1">
      <c r="B4" s="21"/>
      <c r="D4" s="22" t="s">
        <v>95</v>
      </c>
      <c r="L4" s="21"/>
      <c r="M4" s="125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6" t="str">
        <f>'Rekapitulácia stavby'!K6</f>
        <v>REKONŠTRUKCIA PODLÁH V MAŠTALIACH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96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97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22. 1. 2025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25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28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27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27</v>
      </c>
      <c r="J21" s="26" t="str">
        <f>IF('Rekapitulácia stavby'!AN17="","",'Rekapitulácia stavby'!AN17)</f>
        <v/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27</v>
      </c>
      <c r="J24" s="26" t="str">
        <f>IF('Rekapitulácia stavby'!AN20="","",'Rekapitulácia stavby'!AN20)</f>
        <v/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31.25" customHeight="1">
      <c r="A27" s="127"/>
      <c r="B27" s="128"/>
      <c r="C27" s="127"/>
      <c r="D27" s="127"/>
      <c r="E27" s="35" t="s">
        <v>98</v>
      </c>
      <c r="F27" s="35"/>
      <c r="G27" s="35"/>
      <c r="H27" s="35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26" t="s">
        <v>99</v>
      </c>
      <c r="E30" s="37"/>
      <c r="F30" s="37"/>
      <c r="G30" s="37"/>
      <c r="H30" s="37"/>
      <c r="I30" s="37"/>
      <c r="J30" s="130">
        <f>J96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31" t="s">
        <v>100</v>
      </c>
      <c r="E31" s="37"/>
      <c r="F31" s="37"/>
      <c r="G31" s="37"/>
      <c r="H31" s="37"/>
      <c r="I31" s="37"/>
      <c r="J31" s="130">
        <f>J106</f>
        <v>0</v>
      </c>
      <c r="K31" s="37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37</v>
      </c>
      <c r="E32" s="37"/>
      <c r="F32" s="37"/>
      <c r="G32" s="37"/>
      <c r="H32" s="37"/>
      <c r="I32" s="37"/>
      <c r="J32" s="100">
        <f>ROUND(J30 + J31, 2)</f>
        <v>0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94"/>
      <c r="E33" s="94"/>
      <c r="F33" s="94"/>
      <c r="G33" s="94"/>
      <c r="H33" s="94"/>
      <c r="I33" s="94"/>
      <c r="J33" s="94"/>
      <c r="K33" s="94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39</v>
      </c>
      <c r="G34" s="37"/>
      <c r="H34" s="37"/>
      <c r="I34" s="42" t="s">
        <v>38</v>
      </c>
      <c r="J34" s="42" t="s">
        <v>40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41</v>
      </c>
      <c r="E35" s="44" t="s">
        <v>42</v>
      </c>
      <c r="F35" s="134">
        <f>ROUND((SUM(BE106:BE113) + SUM(BE133:BE183)),  2)</f>
        <v>0</v>
      </c>
      <c r="G35" s="135"/>
      <c r="H35" s="135"/>
      <c r="I35" s="136">
        <v>0.23000000000000001</v>
      </c>
      <c r="J35" s="134">
        <f>ROUND(((SUM(BE106:BE113) + SUM(BE133:BE183))*I35),  2)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44" t="s">
        <v>43</v>
      </c>
      <c r="F36" s="134">
        <f>ROUND((SUM(BF106:BF113) + SUM(BF133:BF183)),  2)</f>
        <v>0</v>
      </c>
      <c r="G36" s="135"/>
      <c r="H36" s="135"/>
      <c r="I36" s="136">
        <v>0.23000000000000001</v>
      </c>
      <c r="J36" s="134">
        <f>ROUND(((SUM(BF106:BF113) + SUM(BF133:BF183))*I36),  2)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37">
        <f>ROUND((SUM(BG106:BG113) + SUM(BG133:BG183)),  2)</f>
        <v>0</v>
      </c>
      <c r="G37" s="37"/>
      <c r="H37" s="37"/>
      <c r="I37" s="138">
        <v>0.23000000000000001</v>
      </c>
      <c r="J37" s="137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45</v>
      </c>
      <c r="F38" s="137">
        <f>ROUND((SUM(BH106:BH113) + SUM(BH133:BH183)),  2)</f>
        <v>0</v>
      </c>
      <c r="G38" s="37"/>
      <c r="H38" s="37"/>
      <c r="I38" s="138">
        <v>0.23000000000000001</v>
      </c>
      <c r="J38" s="137">
        <f>0</f>
        <v>0</v>
      </c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44" t="s">
        <v>46</v>
      </c>
      <c r="F39" s="134">
        <f>ROUND((SUM(BI106:BI113) + SUM(BI133:BI183)),  2)</f>
        <v>0</v>
      </c>
      <c r="G39" s="135"/>
      <c r="H39" s="135"/>
      <c r="I39" s="136">
        <v>0</v>
      </c>
      <c r="J39" s="134">
        <f>0</f>
        <v>0</v>
      </c>
      <c r="K39" s="37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9"/>
      <c r="D41" s="140" t="s">
        <v>47</v>
      </c>
      <c r="E41" s="85"/>
      <c r="F41" s="85"/>
      <c r="G41" s="141" t="s">
        <v>48</v>
      </c>
      <c r="H41" s="142" t="s">
        <v>49</v>
      </c>
      <c r="I41" s="85"/>
      <c r="J41" s="143">
        <f>SUM(J32:J39)</f>
        <v>0</v>
      </c>
      <c r="K41" s="144"/>
      <c r="L41" s="59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9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50</v>
      </c>
      <c r="E50" s="61"/>
      <c r="F50" s="61"/>
      <c r="G50" s="60" t="s">
        <v>51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52</v>
      </c>
      <c r="E61" s="40"/>
      <c r="F61" s="145" t="s">
        <v>53</v>
      </c>
      <c r="G61" s="62" t="s">
        <v>52</v>
      </c>
      <c r="H61" s="40"/>
      <c r="I61" s="40"/>
      <c r="J61" s="146" t="s">
        <v>53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54</v>
      </c>
      <c r="E65" s="63"/>
      <c r="F65" s="63"/>
      <c r="G65" s="60" t="s">
        <v>55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52</v>
      </c>
      <c r="E76" s="40"/>
      <c r="F76" s="145" t="s">
        <v>53</v>
      </c>
      <c r="G76" s="62" t="s">
        <v>52</v>
      </c>
      <c r="H76" s="40"/>
      <c r="I76" s="40"/>
      <c r="J76" s="146" t="s">
        <v>53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101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6" t="str">
        <f>E7</f>
        <v>REKONŠTRUKCIA PODLÁH V MAŠTALIACH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96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71" t="str">
        <f>E9</f>
        <v>1 - Kravín č. 1 - kŕmno-hnojné chodby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19</v>
      </c>
      <c r="D89" s="37"/>
      <c r="E89" s="37"/>
      <c r="F89" s="26" t="str">
        <f>F12</f>
        <v>Jasová</v>
      </c>
      <c r="G89" s="37"/>
      <c r="H89" s="37"/>
      <c r="I89" s="31" t="s">
        <v>21</v>
      </c>
      <c r="J89" s="73" t="str">
        <f>IF(J12="","",J12)</f>
        <v>22. 1. 2025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>AgroContract mliečna farma, a.s., Jasová 736</v>
      </c>
      <c r="G91" s="37"/>
      <c r="H91" s="37"/>
      <c r="I91" s="31" t="s">
        <v>31</v>
      </c>
      <c r="J91" s="35" t="str">
        <f>E21</f>
        <v xml:space="preserve"> 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 xml:space="preserve"> 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47" t="s">
        <v>102</v>
      </c>
      <c r="D94" s="139"/>
      <c r="E94" s="139"/>
      <c r="F94" s="139"/>
      <c r="G94" s="139"/>
      <c r="H94" s="139"/>
      <c r="I94" s="139"/>
      <c r="J94" s="148" t="s">
        <v>103</v>
      </c>
      <c r="K94" s="139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49" t="s">
        <v>104</v>
      </c>
      <c r="D96" s="37"/>
      <c r="E96" s="37"/>
      <c r="F96" s="37"/>
      <c r="G96" s="37"/>
      <c r="H96" s="37"/>
      <c r="I96" s="37"/>
      <c r="J96" s="100">
        <f>J133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105</v>
      </c>
    </row>
    <row r="97" hidden="1" s="9" customFormat="1" ht="24.96" customHeight="1">
      <c r="A97" s="9"/>
      <c r="B97" s="150"/>
      <c r="C97" s="9"/>
      <c r="D97" s="151" t="s">
        <v>106</v>
      </c>
      <c r="E97" s="152"/>
      <c r="F97" s="152"/>
      <c r="G97" s="152"/>
      <c r="H97" s="152"/>
      <c r="I97" s="152"/>
      <c r="J97" s="153">
        <f>J134</f>
        <v>0</v>
      </c>
      <c r="K97" s="9"/>
      <c r="L97" s="15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54"/>
      <c r="C98" s="10"/>
      <c r="D98" s="155" t="s">
        <v>107</v>
      </c>
      <c r="E98" s="156"/>
      <c r="F98" s="156"/>
      <c r="G98" s="156"/>
      <c r="H98" s="156"/>
      <c r="I98" s="156"/>
      <c r="J98" s="157">
        <f>J135</f>
        <v>0</v>
      </c>
      <c r="K98" s="10"/>
      <c r="L98" s="15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54"/>
      <c r="C99" s="10"/>
      <c r="D99" s="155" t="s">
        <v>108</v>
      </c>
      <c r="E99" s="156"/>
      <c r="F99" s="156"/>
      <c r="G99" s="156"/>
      <c r="H99" s="156"/>
      <c r="I99" s="156"/>
      <c r="J99" s="157">
        <f>J139</f>
        <v>0</v>
      </c>
      <c r="K99" s="10"/>
      <c r="L99" s="15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54"/>
      <c r="C100" s="10"/>
      <c r="D100" s="155" t="s">
        <v>109</v>
      </c>
      <c r="E100" s="156"/>
      <c r="F100" s="156"/>
      <c r="G100" s="156"/>
      <c r="H100" s="156"/>
      <c r="I100" s="156"/>
      <c r="J100" s="157">
        <f>J162</f>
        <v>0</v>
      </c>
      <c r="K100" s="10"/>
      <c r="L100" s="15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4"/>
      <c r="C101" s="10"/>
      <c r="D101" s="155" t="s">
        <v>110</v>
      </c>
      <c r="E101" s="156"/>
      <c r="F101" s="156"/>
      <c r="G101" s="156"/>
      <c r="H101" s="156"/>
      <c r="I101" s="156"/>
      <c r="J101" s="157">
        <f>J172</f>
        <v>0</v>
      </c>
      <c r="K101" s="10"/>
      <c r="L101" s="15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4"/>
      <c r="C102" s="10"/>
      <c r="D102" s="155" t="s">
        <v>111</v>
      </c>
      <c r="E102" s="156"/>
      <c r="F102" s="156"/>
      <c r="G102" s="156"/>
      <c r="H102" s="156"/>
      <c r="I102" s="156"/>
      <c r="J102" s="157">
        <f>J180</f>
        <v>0</v>
      </c>
      <c r="K102" s="10"/>
      <c r="L102" s="15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50"/>
      <c r="C103" s="9"/>
      <c r="D103" s="151" t="s">
        <v>112</v>
      </c>
      <c r="E103" s="152"/>
      <c r="F103" s="152"/>
      <c r="G103" s="152"/>
      <c r="H103" s="152"/>
      <c r="I103" s="152"/>
      <c r="J103" s="153">
        <f>J182</f>
        <v>0</v>
      </c>
      <c r="K103" s="9"/>
      <c r="L103" s="15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9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hidden="1" s="2" customFormat="1" ht="6.96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 s="2" customFormat="1" ht="29.28" customHeight="1">
      <c r="A106" s="37"/>
      <c r="B106" s="38"/>
      <c r="C106" s="149" t="s">
        <v>113</v>
      </c>
      <c r="D106" s="37"/>
      <c r="E106" s="37"/>
      <c r="F106" s="37"/>
      <c r="G106" s="37"/>
      <c r="H106" s="37"/>
      <c r="I106" s="37"/>
      <c r="J106" s="158">
        <f>ROUND(J107 + J108 + J109 + J110 + J111 + J112,2)</f>
        <v>0</v>
      </c>
      <c r="K106" s="37"/>
      <c r="L106" s="59"/>
      <c r="N106" s="159" t="s">
        <v>41</v>
      </c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 s="2" customFormat="1" ht="18" customHeight="1">
      <c r="A107" s="37"/>
      <c r="B107" s="160"/>
      <c r="C107" s="161"/>
      <c r="D107" s="162" t="s">
        <v>114</v>
      </c>
      <c r="E107" s="163"/>
      <c r="F107" s="163"/>
      <c r="G107" s="161"/>
      <c r="H107" s="161"/>
      <c r="I107" s="161"/>
      <c r="J107" s="164">
        <v>0</v>
      </c>
      <c r="K107" s="161"/>
      <c r="L107" s="165"/>
      <c r="M107" s="166"/>
      <c r="N107" s="167" t="s">
        <v>43</v>
      </c>
      <c r="O107" s="166"/>
      <c r="P107" s="166"/>
      <c r="Q107" s="166"/>
      <c r="R107" s="166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  <c r="AP107" s="166"/>
      <c r="AQ107" s="166"/>
      <c r="AR107" s="166"/>
      <c r="AS107" s="166"/>
      <c r="AT107" s="166"/>
      <c r="AU107" s="166"/>
      <c r="AV107" s="166"/>
      <c r="AW107" s="166"/>
      <c r="AX107" s="166"/>
      <c r="AY107" s="168" t="s">
        <v>115</v>
      </c>
      <c r="AZ107" s="166"/>
      <c r="BA107" s="166"/>
      <c r="BB107" s="166"/>
      <c r="BC107" s="166"/>
      <c r="BD107" s="166"/>
      <c r="BE107" s="169">
        <f>IF(N107="základná",J107,0)</f>
        <v>0</v>
      </c>
      <c r="BF107" s="169">
        <f>IF(N107="znížená",J107,0)</f>
        <v>0</v>
      </c>
      <c r="BG107" s="169">
        <f>IF(N107="zákl. prenesená",J107,0)</f>
        <v>0</v>
      </c>
      <c r="BH107" s="169">
        <f>IF(N107="zníž. prenesená",J107,0)</f>
        <v>0</v>
      </c>
      <c r="BI107" s="169">
        <f>IF(N107="nulová",J107,0)</f>
        <v>0</v>
      </c>
      <c r="BJ107" s="168" t="s">
        <v>94</v>
      </c>
      <c r="BK107" s="166"/>
      <c r="BL107" s="166"/>
      <c r="BM107" s="166"/>
    </row>
    <row r="108" hidden="1" s="2" customFormat="1" ht="18" customHeight="1">
      <c r="A108" s="37"/>
      <c r="B108" s="160"/>
      <c r="C108" s="161"/>
      <c r="D108" s="162" t="s">
        <v>116</v>
      </c>
      <c r="E108" s="163"/>
      <c r="F108" s="163"/>
      <c r="G108" s="161"/>
      <c r="H108" s="161"/>
      <c r="I108" s="161"/>
      <c r="J108" s="164">
        <v>0</v>
      </c>
      <c r="K108" s="161"/>
      <c r="L108" s="165"/>
      <c r="M108" s="166"/>
      <c r="N108" s="167" t="s">
        <v>43</v>
      </c>
      <c r="O108" s="166"/>
      <c r="P108" s="166"/>
      <c r="Q108" s="166"/>
      <c r="R108" s="166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8" t="s">
        <v>115</v>
      </c>
      <c r="AZ108" s="166"/>
      <c r="BA108" s="166"/>
      <c r="BB108" s="166"/>
      <c r="BC108" s="166"/>
      <c r="BD108" s="166"/>
      <c r="BE108" s="169">
        <f>IF(N108="základná",J108,0)</f>
        <v>0</v>
      </c>
      <c r="BF108" s="169">
        <f>IF(N108="znížená",J108,0)</f>
        <v>0</v>
      </c>
      <c r="BG108" s="169">
        <f>IF(N108="zákl. prenesená",J108,0)</f>
        <v>0</v>
      </c>
      <c r="BH108" s="169">
        <f>IF(N108="zníž. prenesená",J108,0)</f>
        <v>0</v>
      </c>
      <c r="BI108" s="169">
        <f>IF(N108="nulová",J108,0)</f>
        <v>0</v>
      </c>
      <c r="BJ108" s="168" t="s">
        <v>94</v>
      </c>
      <c r="BK108" s="166"/>
      <c r="BL108" s="166"/>
      <c r="BM108" s="166"/>
    </row>
    <row r="109" hidden="1" s="2" customFormat="1" ht="18" customHeight="1">
      <c r="A109" s="37"/>
      <c r="B109" s="160"/>
      <c r="C109" s="161"/>
      <c r="D109" s="162" t="s">
        <v>117</v>
      </c>
      <c r="E109" s="163"/>
      <c r="F109" s="163"/>
      <c r="G109" s="161"/>
      <c r="H109" s="161"/>
      <c r="I109" s="161"/>
      <c r="J109" s="164">
        <v>0</v>
      </c>
      <c r="K109" s="161"/>
      <c r="L109" s="165"/>
      <c r="M109" s="166"/>
      <c r="N109" s="167" t="s">
        <v>43</v>
      </c>
      <c r="O109" s="166"/>
      <c r="P109" s="166"/>
      <c r="Q109" s="166"/>
      <c r="R109" s="166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6"/>
      <c r="AS109" s="166"/>
      <c r="AT109" s="166"/>
      <c r="AU109" s="166"/>
      <c r="AV109" s="166"/>
      <c r="AW109" s="166"/>
      <c r="AX109" s="166"/>
      <c r="AY109" s="168" t="s">
        <v>115</v>
      </c>
      <c r="AZ109" s="166"/>
      <c r="BA109" s="166"/>
      <c r="BB109" s="166"/>
      <c r="BC109" s="166"/>
      <c r="BD109" s="166"/>
      <c r="BE109" s="169">
        <f>IF(N109="základná",J109,0)</f>
        <v>0</v>
      </c>
      <c r="BF109" s="169">
        <f>IF(N109="znížená",J109,0)</f>
        <v>0</v>
      </c>
      <c r="BG109" s="169">
        <f>IF(N109="zákl. prenesená",J109,0)</f>
        <v>0</v>
      </c>
      <c r="BH109" s="169">
        <f>IF(N109="zníž. prenesená",J109,0)</f>
        <v>0</v>
      </c>
      <c r="BI109" s="169">
        <f>IF(N109="nulová",J109,0)</f>
        <v>0</v>
      </c>
      <c r="BJ109" s="168" t="s">
        <v>94</v>
      </c>
      <c r="BK109" s="166"/>
      <c r="BL109" s="166"/>
      <c r="BM109" s="166"/>
    </row>
    <row r="110" hidden="1" s="2" customFormat="1" ht="18" customHeight="1">
      <c r="A110" s="37"/>
      <c r="B110" s="160"/>
      <c r="C110" s="161"/>
      <c r="D110" s="162" t="s">
        <v>118</v>
      </c>
      <c r="E110" s="163"/>
      <c r="F110" s="163"/>
      <c r="G110" s="161"/>
      <c r="H110" s="161"/>
      <c r="I110" s="161"/>
      <c r="J110" s="164">
        <v>0</v>
      </c>
      <c r="K110" s="161"/>
      <c r="L110" s="165"/>
      <c r="M110" s="166"/>
      <c r="N110" s="167" t="s">
        <v>43</v>
      </c>
      <c r="O110" s="166"/>
      <c r="P110" s="166"/>
      <c r="Q110" s="166"/>
      <c r="R110" s="166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6"/>
      <c r="AG110" s="166"/>
      <c r="AH110" s="166"/>
      <c r="AI110" s="166"/>
      <c r="AJ110" s="166"/>
      <c r="AK110" s="166"/>
      <c r="AL110" s="166"/>
      <c r="AM110" s="166"/>
      <c r="AN110" s="166"/>
      <c r="AO110" s="166"/>
      <c r="AP110" s="166"/>
      <c r="AQ110" s="166"/>
      <c r="AR110" s="166"/>
      <c r="AS110" s="166"/>
      <c r="AT110" s="166"/>
      <c r="AU110" s="166"/>
      <c r="AV110" s="166"/>
      <c r="AW110" s="166"/>
      <c r="AX110" s="166"/>
      <c r="AY110" s="168" t="s">
        <v>115</v>
      </c>
      <c r="AZ110" s="166"/>
      <c r="BA110" s="166"/>
      <c r="BB110" s="166"/>
      <c r="BC110" s="166"/>
      <c r="BD110" s="166"/>
      <c r="BE110" s="169">
        <f>IF(N110="základná",J110,0)</f>
        <v>0</v>
      </c>
      <c r="BF110" s="169">
        <f>IF(N110="znížená",J110,0)</f>
        <v>0</v>
      </c>
      <c r="BG110" s="169">
        <f>IF(N110="zákl. prenesená",J110,0)</f>
        <v>0</v>
      </c>
      <c r="BH110" s="169">
        <f>IF(N110="zníž. prenesená",J110,0)</f>
        <v>0</v>
      </c>
      <c r="BI110" s="169">
        <f>IF(N110="nulová",J110,0)</f>
        <v>0</v>
      </c>
      <c r="BJ110" s="168" t="s">
        <v>94</v>
      </c>
      <c r="BK110" s="166"/>
      <c r="BL110" s="166"/>
      <c r="BM110" s="166"/>
    </row>
    <row r="111" hidden="1" s="2" customFormat="1" ht="18" customHeight="1">
      <c r="A111" s="37"/>
      <c r="B111" s="160"/>
      <c r="C111" s="161"/>
      <c r="D111" s="162" t="s">
        <v>119</v>
      </c>
      <c r="E111" s="163"/>
      <c r="F111" s="163"/>
      <c r="G111" s="161"/>
      <c r="H111" s="161"/>
      <c r="I111" s="161"/>
      <c r="J111" s="164">
        <v>0</v>
      </c>
      <c r="K111" s="161"/>
      <c r="L111" s="165"/>
      <c r="M111" s="166"/>
      <c r="N111" s="167" t="s">
        <v>43</v>
      </c>
      <c r="O111" s="166"/>
      <c r="P111" s="166"/>
      <c r="Q111" s="166"/>
      <c r="R111" s="166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166"/>
      <c r="AV111" s="166"/>
      <c r="AW111" s="166"/>
      <c r="AX111" s="166"/>
      <c r="AY111" s="168" t="s">
        <v>115</v>
      </c>
      <c r="AZ111" s="166"/>
      <c r="BA111" s="166"/>
      <c r="BB111" s="166"/>
      <c r="BC111" s="166"/>
      <c r="BD111" s="166"/>
      <c r="BE111" s="169">
        <f>IF(N111="základná",J111,0)</f>
        <v>0</v>
      </c>
      <c r="BF111" s="169">
        <f>IF(N111="znížená",J111,0)</f>
        <v>0</v>
      </c>
      <c r="BG111" s="169">
        <f>IF(N111="zákl. prenesená",J111,0)</f>
        <v>0</v>
      </c>
      <c r="BH111" s="169">
        <f>IF(N111="zníž. prenesená",J111,0)</f>
        <v>0</v>
      </c>
      <c r="BI111" s="169">
        <f>IF(N111="nulová",J111,0)</f>
        <v>0</v>
      </c>
      <c r="BJ111" s="168" t="s">
        <v>94</v>
      </c>
      <c r="BK111" s="166"/>
      <c r="BL111" s="166"/>
      <c r="BM111" s="166"/>
    </row>
    <row r="112" hidden="1" s="2" customFormat="1" ht="18" customHeight="1">
      <c r="A112" s="37"/>
      <c r="B112" s="160"/>
      <c r="C112" s="161"/>
      <c r="D112" s="163" t="s">
        <v>120</v>
      </c>
      <c r="E112" s="161"/>
      <c r="F112" s="161"/>
      <c r="G112" s="161"/>
      <c r="H112" s="161"/>
      <c r="I112" s="161"/>
      <c r="J112" s="164">
        <f>ROUND(J30*T112,2)</f>
        <v>0</v>
      </c>
      <c r="K112" s="161"/>
      <c r="L112" s="165"/>
      <c r="M112" s="166"/>
      <c r="N112" s="167" t="s">
        <v>43</v>
      </c>
      <c r="O112" s="166"/>
      <c r="P112" s="166"/>
      <c r="Q112" s="166"/>
      <c r="R112" s="166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6"/>
      <c r="AS112" s="166"/>
      <c r="AT112" s="166"/>
      <c r="AU112" s="166"/>
      <c r="AV112" s="166"/>
      <c r="AW112" s="166"/>
      <c r="AX112" s="166"/>
      <c r="AY112" s="168" t="s">
        <v>121</v>
      </c>
      <c r="AZ112" s="166"/>
      <c r="BA112" s="166"/>
      <c r="BB112" s="166"/>
      <c r="BC112" s="166"/>
      <c r="BD112" s="166"/>
      <c r="BE112" s="169">
        <f>IF(N112="základná",J112,0)</f>
        <v>0</v>
      </c>
      <c r="BF112" s="169">
        <f>IF(N112="znížená",J112,0)</f>
        <v>0</v>
      </c>
      <c r="BG112" s="169">
        <f>IF(N112="zákl. prenesená",J112,0)</f>
        <v>0</v>
      </c>
      <c r="BH112" s="169">
        <f>IF(N112="zníž. prenesená",J112,0)</f>
        <v>0</v>
      </c>
      <c r="BI112" s="169">
        <f>IF(N112="nulová",J112,0)</f>
        <v>0</v>
      </c>
      <c r="BJ112" s="168" t="s">
        <v>94</v>
      </c>
      <c r="BK112" s="166"/>
      <c r="BL112" s="166"/>
      <c r="BM112" s="166"/>
    </row>
    <row r="113" hidden="1" s="2" customForma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hidden="1" s="2" customFormat="1" ht="29.28" customHeight="1">
      <c r="A114" s="37"/>
      <c r="B114" s="38"/>
      <c r="C114" s="170" t="s">
        <v>122</v>
      </c>
      <c r="D114" s="139"/>
      <c r="E114" s="139"/>
      <c r="F114" s="139"/>
      <c r="G114" s="139"/>
      <c r="H114" s="139"/>
      <c r="I114" s="139"/>
      <c r="J114" s="171">
        <f>ROUND(J96+J106,2)</f>
        <v>0</v>
      </c>
      <c r="K114" s="139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hidden="1" s="2" customFormat="1" ht="6.96" customHeight="1">
      <c r="A115" s="37"/>
      <c r="B115" s="64"/>
      <c r="C115" s="65"/>
      <c r="D115" s="65"/>
      <c r="E115" s="65"/>
      <c r="F115" s="65"/>
      <c r="G115" s="65"/>
      <c r="H115" s="65"/>
      <c r="I115" s="65"/>
      <c r="J115" s="65"/>
      <c r="K115" s="65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hidden="1"/>
    <row r="117" hidden="1"/>
    <row r="118" hidden="1"/>
    <row r="119" s="2" customFormat="1" ht="6.96" customHeight="1">
      <c r="A119" s="37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4.96" customHeight="1">
      <c r="A120" s="37"/>
      <c r="B120" s="38"/>
      <c r="C120" s="22" t="s">
        <v>123</v>
      </c>
      <c r="D120" s="37"/>
      <c r="E120" s="37"/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15</v>
      </c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7"/>
      <c r="D123" s="37"/>
      <c r="E123" s="126" t="str">
        <f>E7</f>
        <v>REKONŠTRUKCIA PODLÁH V MAŠTALIACH</v>
      </c>
      <c r="F123" s="31"/>
      <c r="G123" s="31"/>
      <c r="H123" s="31"/>
      <c r="I123" s="37"/>
      <c r="J123" s="37"/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96</v>
      </c>
      <c r="D124" s="37"/>
      <c r="E124" s="37"/>
      <c r="F124" s="37"/>
      <c r="G124" s="37"/>
      <c r="H124" s="37"/>
      <c r="I124" s="37"/>
      <c r="J124" s="37"/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7"/>
      <c r="D125" s="37"/>
      <c r="E125" s="71" t="str">
        <f>E9</f>
        <v>1 - Kravín č. 1 - kŕmno-hnojné chodby</v>
      </c>
      <c r="F125" s="37"/>
      <c r="G125" s="37"/>
      <c r="H125" s="37"/>
      <c r="I125" s="37"/>
      <c r="J125" s="37"/>
      <c r="K125" s="37"/>
      <c r="L125" s="5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19</v>
      </c>
      <c r="D127" s="37"/>
      <c r="E127" s="37"/>
      <c r="F127" s="26" t="str">
        <f>F12</f>
        <v>Jasová</v>
      </c>
      <c r="G127" s="37"/>
      <c r="H127" s="37"/>
      <c r="I127" s="31" t="s">
        <v>21</v>
      </c>
      <c r="J127" s="73" t="str">
        <f>IF(J12="","",J12)</f>
        <v>22. 1. 2025</v>
      </c>
      <c r="K127" s="37"/>
      <c r="L127" s="59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9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23</v>
      </c>
      <c r="D129" s="37"/>
      <c r="E129" s="37"/>
      <c r="F129" s="26" t="str">
        <f>E15</f>
        <v>AgroContract mliečna farma, a.s., Jasová 736</v>
      </c>
      <c r="G129" s="37"/>
      <c r="H129" s="37"/>
      <c r="I129" s="31" t="s">
        <v>31</v>
      </c>
      <c r="J129" s="35" t="str">
        <f>E21</f>
        <v xml:space="preserve"> </v>
      </c>
      <c r="K129" s="37"/>
      <c r="L129" s="59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29</v>
      </c>
      <c r="D130" s="37"/>
      <c r="E130" s="37"/>
      <c r="F130" s="26" t="str">
        <f>IF(E18="","",E18)</f>
        <v>Vyplň údaj</v>
      </c>
      <c r="G130" s="37"/>
      <c r="H130" s="37"/>
      <c r="I130" s="31" t="s">
        <v>34</v>
      </c>
      <c r="J130" s="35" t="str">
        <f>E24</f>
        <v xml:space="preserve"> </v>
      </c>
      <c r="K130" s="37"/>
      <c r="L130" s="59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59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72"/>
      <c r="B132" s="173"/>
      <c r="C132" s="174" t="s">
        <v>124</v>
      </c>
      <c r="D132" s="175" t="s">
        <v>62</v>
      </c>
      <c r="E132" s="175" t="s">
        <v>58</v>
      </c>
      <c r="F132" s="175" t="s">
        <v>59</v>
      </c>
      <c r="G132" s="175" t="s">
        <v>125</v>
      </c>
      <c r="H132" s="175" t="s">
        <v>126</v>
      </c>
      <c r="I132" s="175" t="s">
        <v>127</v>
      </c>
      <c r="J132" s="176" t="s">
        <v>103</v>
      </c>
      <c r="K132" s="177" t="s">
        <v>128</v>
      </c>
      <c r="L132" s="178"/>
      <c r="M132" s="90" t="s">
        <v>1</v>
      </c>
      <c r="N132" s="91" t="s">
        <v>41</v>
      </c>
      <c r="O132" s="91" t="s">
        <v>129</v>
      </c>
      <c r="P132" s="91" t="s">
        <v>130</v>
      </c>
      <c r="Q132" s="91" t="s">
        <v>131</v>
      </c>
      <c r="R132" s="91" t="s">
        <v>132</v>
      </c>
      <c r="S132" s="91" t="s">
        <v>133</v>
      </c>
      <c r="T132" s="92" t="s">
        <v>134</v>
      </c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</row>
    <row r="133" s="2" customFormat="1" ht="22.8" customHeight="1">
      <c r="A133" s="37"/>
      <c r="B133" s="38"/>
      <c r="C133" s="97" t="s">
        <v>99</v>
      </c>
      <c r="D133" s="37"/>
      <c r="E133" s="37"/>
      <c r="F133" s="37"/>
      <c r="G133" s="37"/>
      <c r="H133" s="37"/>
      <c r="I133" s="37"/>
      <c r="J133" s="179">
        <f>BK133</f>
        <v>0</v>
      </c>
      <c r="K133" s="37"/>
      <c r="L133" s="38"/>
      <c r="M133" s="93"/>
      <c r="N133" s="77"/>
      <c r="O133" s="94"/>
      <c r="P133" s="180">
        <f>P134+P182</f>
        <v>0</v>
      </c>
      <c r="Q133" s="94"/>
      <c r="R133" s="180">
        <f>R134+R182</f>
        <v>286.74220959339999</v>
      </c>
      <c r="S133" s="94"/>
      <c r="T133" s="181">
        <f>T134+T182</f>
        <v>21.799440000000001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76</v>
      </c>
      <c r="AU133" s="18" t="s">
        <v>105</v>
      </c>
      <c r="BK133" s="182">
        <f>BK134+BK182</f>
        <v>0</v>
      </c>
    </row>
    <row r="134" s="12" customFormat="1" ht="25.92" customHeight="1">
      <c r="A134" s="12"/>
      <c r="B134" s="183"/>
      <c r="C134" s="12"/>
      <c r="D134" s="184" t="s">
        <v>76</v>
      </c>
      <c r="E134" s="185" t="s">
        <v>135</v>
      </c>
      <c r="F134" s="185" t="s">
        <v>136</v>
      </c>
      <c r="G134" s="12"/>
      <c r="H134" s="12"/>
      <c r="I134" s="186"/>
      <c r="J134" s="187">
        <f>BK134</f>
        <v>0</v>
      </c>
      <c r="K134" s="12"/>
      <c r="L134" s="183"/>
      <c r="M134" s="188"/>
      <c r="N134" s="189"/>
      <c r="O134" s="189"/>
      <c r="P134" s="190">
        <f>P135+P139+P162+P172+P180</f>
        <v>0</v>
      </c>
      <c r="Q134" s="189"/>
      <c r="R134" s="190">
        <f>R135+R139+R162+R172+R180</f>
        <v>286.74220959339999</v>
      </c>
      <c r="S134" s="189"/>
      <c r="T134" s="191">
        <f>T135+T139+T162+T172+T180</f>
        <v>21.799440000000001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84" t="s">
        <v>82</v>
      </c>
      <c r="AT134" s="192" t="s">
        <v>76</v>
      </c>
      <c r="AU134" s="192" t="s">
        <v>77</v>
      </c>
      <c r="AY134" s="184" t="s">
        <v>137</v>
      </c>
      <c r="BK134" s="193">
        <f>BK135+BK139+BK162+BK172+BK180</f>
        <v>0</v>
      </c>
    </row>
    <row r="135" s="12" customFormat="1" ht="22.8" customHeight="1">
      <c r="A135" s="12"/>
      <c r="B135" s="183"/>
      <c r="C135" s="12"/>
      <c r="D135" s="184" t="s">
        <v>76</v>
      </c>
      <c r="E135" s="194" t="s">
        <v>82</v>
      </c>
      <c r="F135" s="194" t="s">
        <v>138</v>
      </c>
      <c r="G135" s="12"/>
      <c r="H135" s="12"/>
      <c r="I135" s="186"/>
      <c r="J135" s="195">
        <f>BK135</f>
        <v>0</v>
      </c>
      <c r="K135" s="12"/>
      <c r="L135" s="183"/>
      <c r="M135" s="188"/>
      <c r="N135" s="189"/>
      <c r="O135" s="189"/>
      <c r="P135" s="190">
        <f>SUM(P136:P138)</f>
        <v>0</v>
      </c>
      <c r="Q135" s="189"/>
      <c r="R135" s="190">
        <f>SUM(R136:R138)</f>
        <v>0</v>
      </c>
      <c r="S135" s="189"/>
      <c r="T135" s="191">
        <f>SUM(T136:T138)</f>
        <v>21.799440000000001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84" t="s">
        <v>82</v>
      </c>
      <c r="AT135" s="192" t="s">
        <v>76</v>
      </c>
      <c r="AU135" s="192" t="s">
        <v>82</v>
      </c>
      <c r="AY135" s="184" t="s">
        <v>137</v>
      </c>
      <c r="BK135" s="193">
        <f>SUM(BK136:BK138)</f>
        <v>0</v>
      </c>
    </row>
    <row r="136" s="2" customFormat="1" ht="24.15" customHeight="1">
      <c r="A136" s="37"/>
      <c r="B136" s="160"/>
      <c r="C136" s="196" t="s">
        <v>82</v>
      </c>
      <c r="D136" s="196" t="s">
        <v>139</v>
      </c>
      <c r="E136" s="197" t="s">
        <v>140</v>
      </c>
      <c r="F136" s="198" t="s">
        <v>141</v>
      </c>
      <c r="G136" s="199" t="s">
        <v>142</v>
      </c>
      <c r="H136" s="200">
        <v>838.44000000000005</v>
      </c>
      <c r="I136" s="201"/>
      <c r="J136" s="202">
        <f>ROUND(I136*H136,2)</f>
        <v>0</v>
      </c>
      <c r="K136" s="203"/>
      <c r="L136" s="38"/>
      <c r="M136" s="204" t="s">
        <v>1</v>
      </c>
      <c r="N136" s="205" t="s">
        <v>43</v>
      </c>
      <c r="O136" s="81"/>
      <c r="P136" s="206">
        <f>O136*H136</f>
        <v>0</v>
      </c>
      <c r="Q136" s="206">
        <v>0</v>
      </c>
      <c r="R136" s="206">
        <f>Q136*H136</f>
        <v>0</v>
      </c>
      <c r="S136" s="206">
        <v>0.025999999999999999</v>
      </c>
      <c r="T136" s="207">
        <f>S136*H136</f>
        <v>21.799440000000001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08" t="s">
        <v>89</v>
      </c>
      <c r="AT136" s="208" t="s">
        <v>139</v>
      </c>
      <c r="AU136" s="208" t="s">
        <v>94</v>
      </c>
      <c r="AY136" s="18" t="s">
        <v>137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94</v>
      </c>
      <c r="BK136" s="209">
        <f>ROUND(I136*H136,2)</f>
        <v>0</v>
      </c>
      <c r="BL136" s="18" t="s">
        <v>89</v>
      </c>
      <c r="BM136" s="208" t="s">
        <v>143</v>
      </c>
    </row>
    <row r="137" s="13" customFormat="1">
      <c r="A137" s="13"/>
      <c r="B137" s="210"/>
      <c r="C137" s="13"/>
      <c r="D137" s="211" t="s">
        <v>144</v>
      </c>
      <c r="E137" s="212" t="s">
        <v>1</v>
      </c>
      <c r="F137" s="213" t="s">
        <v>145</v>
      </c>
      <c r="G137" s="13"/>
      <c r="H137" s="212" t="s">
        <v>1</v>
      </c>
      <c r="I137" s="214"/>
      <c r="J137" s="13"/>
      <c r="K137" s="13"/>
      <c r="L137" s="210"/>
      <c r="M137" s="215"/>
      <c r="N137" s="216"/>
      <c r="O137" s="216"/>
      <c r="P137" s="216"/>
      <c r="Q137" s="216"/>
      <c r="R137" s="216"/>
      <c r="S137" s="216"/>
      <c r="T137" s="21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12" t="s">
        <v>144</v>
      </c>
      <c r="AU137" s="212" t="s">
        <v>94</v>
      </c>
      <c r="AV137" s="13" t="s">
        <v>82</v>
      </c>
      <c r="AW137" s="13" t="s">
        <v>32</v>
      </c>
      <c r="AX137" s="13" t="s">
        <v>77</v>
      </c>
      <c r="AY137" s="212" t="s">
        <v>137</v>
      </c>
    </row>
    <row r="138" s="14" customFormat="1">
      <c r="A138" s="14"/>
      <c r="B138" s="218"/>
      <c r="C138" s="14"/>
      <c r="D138" s="211" t="s">
        <v>144</v>
      </c>
      <c r="E138" s="219" t="s">
        <v>1</v>
      </c>
      <c r="F138" s="220" t="s">
        <v>92</v>
      </c>
      <c r="G138" s="14"/>
      <c r="H138" s="221">
        <v>838.44000000000005</v>
      </c>
      <c r="I138" s="222"/>
      <c r="J138" s="14"/>
      <c r="K138" s="14"/>
      <c r="L138" s="218"/>
      <c r="M138" s="223"/>
      <c r="N138" s="224"/>
      <c r="O138" s="224"/>
      <c r="P138" s="224"/>
      <c r="Q138" s="224"/>
      <c r="R138" s="224"/>
      <c r="S138" s="224"/>
      <c r="T138" s="22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19" t="s">
        <v>144</v>
      </c>
      <c r="AU138" s="219" t="s">
        <v>94</v>
      </c>
      <c r="AV138" s="14" t="s">
        <v>94</v>
      </c>
      <c r="AW138" s="14" t="s">
        <v>32</v>
      </c>
      <c r="AX138" s="14" t="s">
        <v>82</v>
      </c>
      <c r="AY138" s="219" t="s">
        <v>137</v>
      </c>
    </row>
    <row r="139" s="12" customFormat="1" ht="22.8" customHeight="1">
      <c r="A139" s="12"/>
      <c r="B139" s="183"/>
      <c r="C139" s="12"/>
      <c r="D139" s="184" t="s">
        <v>76</v>
      </c>
      <c r="E139" s="194" t="s">
        <v>146</v>
      </c>
      <c r="F139" s="194" t="s">
        <v>147</v>
      </c>
      <c r="G139" s="12"/>
      <c r="H139" s="12"/>
      <c r="I139" s="186"/>
      <c r="J139" s="195">
        <f>BK139</f>
        <v>0</v>
      </c>
      <c r="K139" s="12"/>
      <c r="L139" s="183"/>
      <c r="M139" s="188"/>
      <c r="N139" s="189"/>
      <c r="O139" s="189"/>
      <c r="P139" s="190">
        <f>SUM(P140:P161)</f>
        <v>0</v>
      </c>
      <c r="Q139" s="189"/>
      <c r="R139" s="190">
        <f>SUM(R140:R161)</f>
        <v>286.70699511340001</v>
      </c>
      <c r="S139" s="189"/>
      <c r="T139" s="191">
        <f>SUM(T140:T161)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84" t="s">
        <v>82</v>
      </c>
      <c r="AT139" s="192" t="s">
        <v>76</v>
      </c>
      <c r="AU139" s="192" t="s">
        <v>82</v>
      </c>
      <c r="AY139" s="184" t="s">
        <v>137</v>
      </c>
      <c r="BK139" s="193">
        <f>SUM(BK140:BK161)</f>
        <v>0</v>
      </c>
    </row>
    <row r="140" s="2" customFormat="1" ht="24.15" customHeight="1">
      <c r="A140" s="37"/>
      <c r="B140" s="160"/>
      <c r="C140" s="196" t="s">
        <v>94</v>
      </c>
      <c r="D140" s="196" t="s">
        <v>139</v>
      </c>
      <c r="E140" s="197" t="s">
        <v>148</v>
      </c>
      <c r="F140" s="198" t="s">
        <v>149</v>
      </c>
      <c r="G140" s="199" t="s">
        <v>150</v>
      </c>
      <c r="H140" s="200">
        <v>125.76600000000001</v>
      </c>
      <c r="I140" s="201"/>
      <c r="J140" s="202">
        <f>ROUND(I140*H140,2)</f>
        <v>0</v>
      </c>
      <c r="K140" s="203"/>
      <c r="L140" s="38"/>
      <c r="M140" s="204" t="s">
        <v>1</v>
      </c>
      <c r="N140" s="205" t="s">
        <v>43</v>
      </c>
      <c r="O140" s="81"/>
      <c r="P140" s="206">
        <f>O140*H140</f>
        <v>0</v>
      </c>
      <c r="Q140" s="206">
        <v>2.2654865000000002</v>
      </c>
      <c r="R140" s="206">
        <f>Q140*H140</f>
        <v>284.92117515900003</v>
      </c>
      <c r="S140" s="206">
        <v>0</v>
      </c>
      <c r="T140" s="20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08" t="s">
        <v>89</v>
      </c>
      <c r="AT140" s="208" t="s">
        <v>139</v>
      </c>
      <c r="AU140" s="208" t="s">
        <v>94</v>
      </c>
      <c r="AY140" s="18" t="s">
        <v>137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94</v>
      </c>
      <c r="BK140" s="209">
        <f>ROUND(I140*H140,2)</f>
        <v>0</v>
      </c>
      <c r="BL140" s="18" t="s">
        <v>89</v>
      </c>
      <c r="BM140" s="208" t="s">
        <v>151</v>
      </c>
    </row>
    <row r="141" s="13" customFormat="1">
      <c r="A141" s="13"/>
      <c r="B141" s="210"/>
      <c r="C141" s="13"/>
      <c r="D141" s="211" t="s">
        <v>144</v>
      </c>
      <c r="E141" s="212" t="s">
        <v>1</v>
      </c>
      <c r="F141" s="213" t="s">
        <v>152</v>
      </c>
      <c r="G141" s="13"/>
      <c r="H141" s="212" t="s">
        <v>1</v>
      </c>
      <c r="I141" s="214"/>
      <c r="J141" s="13"/>
      <c r="K141" s="13"/>
      <c r="L141" s="210"/>
      <c r="M141" s="215"/>
      <c r="N141" s="216"/>
      <c r="O141" s="216"/>
      <c r="P141" s="216"/>
      <c r="Q141" s="216"/>
      <c r="R141" s="216"/>
      <c r="S141" s="216"/>
      <c r="T141" s="21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12" t="s">
        <v>144</v>
      </c>
      <c r="AU141" s="212" t="s">
        <v>94</v>
      </c>
      <c r="AV141" s="13" t="s">
        <v>82</v>
      </c>
      <c r="AW141" s="13" t="s">
        <v>32</v>
      </c>
      <c r="AX141" s="13" t="s">
        <v>77</v>
      </c>
      <c r="AY141" s="212" t="s">
        <v>137</v>
      </c>
    </row>
    <row r="142" s="14" customFormat="1">
      <c r="A142" s="14"/>
      <c r="B142" s="218"/>
      <c r="C142" s="14"/>
      <c r="D142" s="211" t="s">
        <v>144</v>
      </c>
      <c r="E142" s="219" t="s">
        <v>1</v>
      </c>
      <c r="F142" s="220" t="s">
        <v>153</v>
      </c>
      <c r="G142" s="14"/>
      <c r="H142" s="221">
        <v>838.44000000000005</v>
      </c>
      <c r="I142" s="222"/>
      <c r="J142" s="14"/>
      <c r="K142" s="14"/>
      <c r="L142" s="218"/>
      <c r="M142" s="223"/>
      <c r="N142" s="224"/>
      <c r="O142" s="224"/>
      <c r="P142" s="224"/>
      <c r="Q142" s="224"/>
      <c r="R142" s="224"/>
      <c r="S142" s="224"/>
      <c r="T142" s="22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19" t="s">
        <v>144</v>
      </c>
      <c r="AU142" s="219" t="s">
        <v>94</v>
      </c>
      <c r="AV142" s="14" t="s">
        <v>94</v>
      </c>
      <c r="AW142" s="14" t="s">
        <v>32</v>
      </c>
      <c r="AX142" s="14" t="s">
        <v>77</v>
      </c>
      <c r="AY142" s="219" t="s">
        <v>137</v>
      </c>
    </row>
    <row r="143" s="15" customFormat="1">
      <c r="A143" s="15"/>
      <c r="B143" s="226"/>
      <c r="C143" s="15"/>
      <c r="D143" s="211" t="s">
        <v>144</v>
      </c>
      <c r="E143" s="227" t="s">
        <v>92</v>
      </c>
      <c r="F143" s="228" t="s">
        <v>154</v>
      </c>
      <c r="G143" s="15"/>
      <c r="H143" s="229">
        <v>838.44000000000005</v>
      </c>
      <c r="I143" s="230"/>
      <c r="J143" s="15"/>
      <c r="K143" s="15"/>
      <c r="L143" s="226"/>
      <c r="M143" s="231"/>
      <c r="N143" s="232"/>
      <c r="O143" s="232"/>
      <c r="P143" s="232"/>
      <c r="Q143" s="232"/>
      <c r="R143" s="232"/>
      <c r="S143" s="232"/>
      <c r="T143" s="233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27" t="s">
        <v>144</v>
      </c>
      <c r="AU143" s="227" t="s">
        <v>94</v>
      </c>
      <c r="AV143" s="15" t="s">
        <v>89</v>
      </c>
      <c r="AW143" s="15" t="s">
        <v>32</v>
      </c>
      <c r="AX143" s="15" t="s">
        <v>77</v>
      </c>
      <c r="AY143" s="227" t="s">
        <v>137</v>
      </c>
    </row>
    <row r="144" s="14" customFormat="1">
      <c r="A144" s="14"/>
      <c r="B144" s="218"/>
      <c r="C144" s="14"/>
      <c r="D144" s="211" t="s">
        <v>144</v>
      </c>
      <c r="E144" s="219" t="s">
        <v>1</v>
      </c>
      <c r="F144" s="220" t="s">
        <v>155</v>
      </c>
      <c r="G144" s="14"/>
      <c r="H144" s="221">
        <v>125.76600000000001</v>
      </c>
      <c r="I144" s="222"/>
      <c r="J144" s="14"/>
      <c r="K144" s="14"/>
      <c r="L144" s="218"/>
      <c r="M144" s="223"/>
      <c r="N144" s="224"/>
      <c r="O144" s="224"/>
      <c r="P144" s="224"/>
      <c r="Q144" s="224"/>
      <c r="R144" s="224"/>
      <c r="S144" s="224"/>
      <c r="T144" s="22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19" t="s">
        <v>144</v>
      </c>
      <c r="AU144" s="219" t="s">
        <v>94</v>
      </c>
      <c r="AV144" s="14" t="s">
        <v>94</v>
      </c>
      <c r="AW144" s="14" t="s">
        <v>32</v>
      </c>
      <c r="AX144" s="14" t="s">
        <v>77</v>
      </c>
      <c r="AY144" s="219" t="s">
        <v>137</v>
      </c>
    </row>
    <row r="145" s="15" customFormat="1">
      <c r="A145" s="15"/>
      <c r="B145" s="226"/>
      <c r="C145" s="15"/>
      <c r="D145" s="211" t="s">
        <v>144</v>
      </c>
      <c r="E145" s="227" t="s">
        <v>1</v>
      </c>
      <c r="F145" s="228" t="s">
        <v>154</v>
      </c>
      <c r="G145" s="15"/>
      <c r="H145" s="229">
        <v>125.76600000000001</v>
      </c>
      <c r="I145" s="230"/>
      <c r="J145" s="15"/>
      <c r="K145" s="15"/>
      <c r="L145" s="226"/>
      <c r="M145" s="231"/>
      <c r="N145" s="232"/>
      <c r="O145" s="232"/>
      <c r="P145" s="232"/>
      <c r="Q145" s="232"/>
      <c r="R145" s="232"/>
      <c r="S145" s="232"/>
      <c r="T145" s="233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27" t="s">
        <v>144</v>
      </c>
      <c r="AU145" s="227" t="s">
        <v>94</v>
      </c>
      <c r="AV145" s="15" t="s">
        <v>89</v>
      </c>
      <c r="AW145" s="15" t="s">
        <v>32</v>
      </c>
      <c r="AX145" s="15" t="s">
        <v>82</v>
      </c>
      <c r="AY145" s="227" t="s">
        <v>137</v>
      </c>
    </row>
    <row r="146" s="2" customFormat="1" ht="21.75" customHeight="1">
      <c r="A146" s="37"/>
      <c r="B146" s="160"/>
      <c r="C146" s="196" t="s">
        <v>86</v>
      </c>
      <c r="D146" s="196" t="s">
        <v>139</v>
      </c>
      <c r="E146" s="197" t="s">
        <v>156</v>
      </c>
      <c r="F146" s="198" t="s">
        <v>157</v>
      </c>
      <c r="G146" s="199" t="s">
        <v>142</v>
      </c>
      <c r="H146" s="200">
        <v>16.440000000000001</v>
      </c>
      <c r="I146" s="201"/>
      <c r="J146" s="202">
        <f>ROUND(I146*H146,2)</f>
        <v>0</v>
      </c>
      <c r="K146" s="203"/>
      <c r="L146" s="38"/>
      <c r="M146" s="204" t="s">
        <v>1</v>
      </c>
      <c r="N146" s="205" t="s">
        <v>43</v>
      </c>
      <c r="O146" s="81"/>
      <c r="P146" s="206">
        <f>O146*H146</f>
        <v>0</v>
      </c>
      <c r="Q146" s="206">
        <v>0.045362260000000001</v>
      </c>
      <c r="R146" s="206">
        <f>Q146*H146</f>
        <v>0.74575555440000008</v>
      </c>
      <c r="S146" s="206">
        <v>0</v>
      </c>
      <c r="T146" s="20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08" t="s">
        <v>89</v>
      </c>
      <c r="AT146" s="208" t="s">
        <v>139</v>
      </c>
      <c r="AU146" s="208" t="s">
        <v>94</v>
      </c>
      <c r="AY146" s="18" t="s">
        <v>137</v>
      </c>
      <c r="BE146" s="209">
        <f>IF(N146="základná",J146,0)</f>
        <v>0</v>
      </c>
      <c r="BF146" s="209">
        <f>IF(N146="znížená",J146,0)</f>
        <v>0</v>
      </c>
      <c r="BG146" s="209">
        <f>IF(N146="zákl. prenesená",J146,0)</f>
        <v>0</v>
      </c>
      <c r="BH146" s="209">
        <f>IF(N146="zníž. prenesená",J146,0)</f>
        <v>0</v>
      </c>
      <c r="BI146" s="209">
        <f>IF(N146="nulová",J146,0)</f>
        <v>0</v>
      </c>
      <c r="BJ146" s="18" t="s">
        <v>94</v>
      </c>
      <c r="BK146" s="209">
        <f>ROUND(I146*H146,2)</f>
        <v>0</v>
      </c>
      <c r="BL146" s="18" t="s">
        <v>89</v>
      </c>
      <c r="BM146" s="208" t="s">
        <v>158</v>
      </c>
    </row>
    <row r="147" s="14" customFormat="1">
      <c r="A147" s="14"/>
      <c r="B147" s="218"/>
      <c r="C147" s="14"/>
      <c r="D147" s="211" t="s">
        <v>144</v>
      </c>
      <c r="E147" s="219" t="s">
        <v>1</v>
      </c>
      <c r="F147" s="220" t="s">
        <v>159</v>
      </c>
      <c r="G147" s="14"/>
      <c r="H147" s="221">
        <v>16.440000000000001</v>
      </c>
      <c r="I147" s="222"/>
      <c r="J147" s="14"/>
      <c r="K147" s="14"/>
      <c r="L147" s="218"/>
      <c r="M147" s="223"/>
      <c r="N147" s="224"/>
      <c r="O147" s="224"/>
      <c r="P147" s="224"/>
      <c r="Q147" s="224"/>
      <c r="R147" s="224"/>
      <c r="S147" s="224"/>
      <c r="T147" s="22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19" t="s">
        <v>144</v>
      </c>
      <c r="AU147" s="219" t="s">
        <v>94</v>
      </c>
      <c r="AV147" s="14" t="s">
        <v>94</v>
      </c>
      <c r="AW147" s="14" t="s">
        <v>32</v>
      </c>
      <c r="AX147" s="14" t="s">
        <v>82</v>
      </c>
      <c r="AY147" s="219" t="s">
        <v>137</v>
      </c>
    </row>
    <row r="148" s="2" customFormat="1" ht="21.75" customHeight="1">
      <c r="A148" s="37"/>
      <c r="B148" s="160"/>
      <c r="C148" s="196" t="s">
        <v>89</v>
      </c>
      <c r="D148" s="196" t="s">
        <v>139</v>
      </c>
      <c r="E148" s="197" t="s">
        <v>160</v>
      </c>
      <c r="F148" s="198" t="s">
        <v>161</v>
      </c>
      <c r="G148" s="199" t="s">
        <v>142</v>
      </c>
      <c r="H148" s="200">
        <v>16.440000000000001</v>
      </c>
      <c r="I148" s="201"/>
      <c r="J148" s="202">
        <f>ROUND(I148*H148,2)</f>
        <v>0</v>
      </c>
      <c r="K148" s="203"/>
      <c r="L148" s="38"/>
      <c r="M148" s="204" t="s">
        <v>1</v>
      </c>
      <c r="N148" s="205" t="s">
        <v>43</v>
      </c>
      <c r="O148" s="81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08" t="s">
        <v>89</v>
      </c>
      <c r="AT148" s="208" t="s">
        <v>139</v>
      </c>
      <c r="AU148" s="208" t="s">
        <v>94</v>
      </c>
      <c r="AY148" s="18" t="s">
        <v>137</v>
      </c>
      <c r="BE148" s="209">
        <f>IF(N148="základná",J148,0)</f>
        <v>0</v>
      </c>
      <c r="BF148" s="209">
        <f>IF(N148="znížená",J148,0)</f>
        <v>0</v>
      </c>
      <c r="BG148" s="209">
        <f>IF(N148="zákl. prenesená",J148,0)</f>
        <v>0</v>
      </c>
      <c r="BH148" s="209">
        <f>IF(N148="zníž. prenesená",J148,0)</f>
        <v>0</v>
      </c>
      <c r="BI148" s="209">
        <f>IF(N148="nulová",J148,0)</f>
        <v>0</v>
      </c>
      <c r="BJ148" s="18" t="s">
        <v>94</v>
      </c>
      <c r="BK148" s="209">
        <f>ROUND(I148*H148,2)</f>
        <v>0</v>
      </c>
      <c r="BL148" s="18" t="s">
        <v>89</v>
      </c>
      <c r="BM148" s="208" t="s">
        <v>162</v>
      </c>
    </row>
    <row r="149" s="2" customFormat="1" ht="24.15" customHeight="1">
      <c r="A149" s="37"/>
      <c r="B149" s="160"/>
      <c r="C149" s="196" t="s">
        <v>163</v>
      </c>
      <c r="D149" s="196" t="s">
        <v>139</v>
      </c>
      <c r="E149" s="197" t="s">
        <v>164</v>
      </c>
      <c r="F149" s="198" t="s">
        <v>165</v>
      </c>
      <c r="G149" s="199" t="s">
        <v>142</v>
      </c>
      <c r="H149" s="200">
        <v>838.44000000000005</v>
      </c>
      <c r="I149" s="201"/>
      <c r="J149" s="202">
        <f>ROUND(I149*H149,2)</f>
        <v>0</v>
      </c>
      <c r="K149" s="203"/>
      <c r="L149" s="38"/>
      <c r="M149" s="204" t="s">
        <v>1</v>
      </c>
      <c r="N149" s="205" t="s">
        <v>43</v>
      </c>
      <c r="O149" s="81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08" t="s">
        <v>89</v>
      </c>
      <c r="AT149" s="208" t="s">
        <v>139</v>
      </c>
      <c r="AU149" s="208" t="s">
        <v>94</v>
      </c>
      <c r="AY149" s="18" t="s">
        <v>137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94</v>
      </c>
      <c r="BK149" s="209">
        <f>ROUND(I149*H149,2)</f>
        <v>0</v>
      </c>
      <c r="BL149" s="18" t="s">
        <v>89</v>
      </c>
      <c r="BM149" s="208" t="s">
        <v>166</v>
      </c>
    </row>
    <row r="150" s="13" customFormat="1">
      <c r="A150" s="13"/>
      <c r="B150" s="210"/>
      <c r="C150" s="13"/>
      <c r="D150" s="211" t="s">
        <v>144</v>
      </c>
      <c r="E150" s="212" t="s">
        <v>1</v>
      </c>
      <c r="F150" s="213" t="s">
        <v>167</v>
      </c>
      <c r="G150" s="13"/>
      <c r="H150" s="212" t="s">
        <v>1</v>
      </c>
      <c r="I150" s="214"/>
      <c r="J150" s="13"/>
      <c r="K150" s="13"/>
      <c r="L150" s="210"/>
      <c r="M150" s="215"/>
      <c r="N150" s="216"/>
      <c r="O150" s="216"/>
      <c r="P150" s="216"/>
      <c r="Q150" s="216"/>
      <c r="R150" s="216"/>
      <c r="S150" s="216"/>
      <c r="T150" s="21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12" t="s">
        <v>144</v>
      </c>
      <c r="AU150" s="212" t="s">
        <v>94</v>
      </c>
      <c r="AV150" s="13" t="s">
        <v>82</v>
      </c>
      <c r="AW150" s="13" t="s">
        <v>32</v>
      </c>
      <c r="AX150" s="13" t="s">
        <v>77</v>
      </c>
      <c r="AY150" s="212" t="s">
        <v>137</v>
      </c>
    </row>
    <row r="151" s="14" customFormat="1">
      <c r="A151" s="14"/>
      <c r="B151" s="218"/>
      <c r="C151" s="14"/>
      <c r="D151" s="211" t="s">
        <v>144</v>
      </c>
      <c r="E151" s="219" t="s">
        <v>1</v>
      </c>
      <c r="F151" s="220" t="s">
        <v>92</v>
      </c>
      <c r="G151" s="14"/>
      <c r="H151" s="221">
        <v>838.44000000000005</v>
      </c>
      <c r="I151" s="222"/>
      <c r="J151" s="14"/>
      <c r="K151" s="14"/>
      <c r="L151" s="218"/>
      <c r="M151" s="223"/>
      <c r="N151" s="224"/>
      <c r="O151" s="224"/>
      <c r="P151" s="224"/>
      <c r="Q151" s="224"/>
      <c r="R151" s="224"/>
      <c r="S151" s="224"/>
      <c r="T151" s="22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19" t="s">
        <v>144</v>
      </c>
      <c r="AU151" s="219" t="s">
        <v>94</v>
      </c>
      <c r="AV151" s="14" t="s">
        <v>94</v>
      </c>
      <c r="AW151" s="14" t="s">
        <v>32</v>
      </c>
      <c r="AX151" s="14" t="s">
        <v>77</v>
      </c>
      <c r="AY151" s="219" t="s">
        <v>137</v>
      </c>
    </row>
    <row r="152" s="15" customFormat="1">
      <c r="A152" s="15"/>
      <c r="B152" s="226"/>
      <c r="C152" s="15"/>
      <c r="D152" s="211" t="s">
        <v>144</v>
      </c>
      <c r="E152" s="227" t="s">
        <v>1</v>
      </c>
      <c r="F152" s="228" t="s">
        <v>154</v>
      </c>
      <c r="G152" s="15"/>
      <c r="H152" s="229">
        <v>838.44000000000005</v>
      </c>
      <c r="I152" s="230"/>
      <c r="J152" s="15"/>
      <c r="K152" s="15"/>
      <c r="L152" s="226"/>
      <c r="M152" s="231"/>
      <c r="N152" s="232"/>
      <c r="O152" s="232"/>
      <c r="P152" s="232"/>
      <c r="Q152" s="232"/>
      <c r="R152" s="232"/>
      <c r="S152" s="232"/>
      <c r="T152" s="233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27" t="s">
        <v>144</v>
      </c>
      <c r="AU152" s="227" t="s">
        <v>94</v>
      </c>
      <c r="AV152" s="15" t="s">
        <v>89</v>
      </c>
      <c r="AW152" s="15" t="s">
        <v>32</v>
      </c>
      <c r="AX152" s="15" t="s">
        <v>82</v>
      </c>
      <c r="AY152" s="227" t="s">
        <v>137</v>
      </c>
    </row>
    <row r="153" s="2" customFormat="1" ht="16.5" customHeight="1">
      <c r="A153" s="37"/>
      <c r="B153" s="160"/>
      <c r="C153" s="234" t="s">
        <v>146</v>
      </c>
      <c r="D153" s="234" t="s">
        <v>168</v>
      </c>
      <c r="E153" s="235" t="s">
        <v>169</v>
      </c>
      <c r="F153" s="236" t="s">
        <v>170</v>
      </c>
      <c r="G153" s="237" t="s">
        <v>150</v>
      </c>
      <c r="H153" s="238">
        <v>0.025000000000000001</v>
      </c>
      <c r="I153" s="239"/>
      <c r="J153" s="240">
        <f>ROUND(I153*H153,2)</f>
        <v>0</v>
      </c>
      <c r="K153" s="241"/>
      <c r="L153" s="242"/>
      <c r="M153" s="243" t="s">
        <v>1</v>
      </c>
      <c r="N153" s="244" t="s">
        <v>43</v>
      </c>
      <c r="O153" s="81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08" t="s">
        <v>171</v>
      </c>
      <c r="AT153" s="208" t="s">
        <v>168</v>
      </c>
      <c r="AU153" s="208" t="s">
        <v>94</v>
      </c>
      <c r="AY153" s="18" t="s">
        <v>137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94</v>
      </c>
      <c r="BK153" s="209">
        <f>ROUND(I153*H153,2)</f>
        <v>0</v>
      </c>
      <c r="BL153" s="18" t="s">
        <v>89</v>
      </c>
      <c r="BM153" s="208" t="s">
        <v>172</v>
      </c>
    </row>
    <row r="154" s="2" customFormat="1" ht="24.15" customHeight="1">
      <c r="A154" s="37"/>
      <c r="B154" s="160"/>
      <c r="C154" s="234" t="s">
        <v>173</v>
      </c>
      <c r="D154" s="234" t="s">
        <v>168</v>
      </c>
      <c r="E154" s="235" t="s">
        <v>174</v>
      </c>
      <c r="F154" s="236" t="s">
        <v>175</v>
      </c>
      <c r="G154" s="237" t="s">
        <v>176</v>
      </c>
      <c r="H154" s="238">
        <v>172.71899999999999</v>
      </c>
      <c r="I154" s="239"/>
      <c r="J154" s="240">
        <f>ROUND(I154*H154,2)</f>
        <v>0</v>
      </c>
      <c r="K154" s="241"/>
      <c r="L154" s="242"/>
      <c r="M154" s="243" t="s">
        <v>1</v>
      </c>
      <c r="N154" s="244" t="s">
        <v>43</v>
      </c>
      <c r="O154" s="81"/>
      <c r="P154" s="206">
        <f>O154*H154</f>
        <v>0</v>
      </c>
      <c r="Q154" s="206">
        <v>0.001</v>
      </c>
      <c r="R154" s="206">
        <f>Q154*H154</f>
        <v>0.17271900000000001</v>
      </c>
      <c r="S154" s="206">
        <v>0</v>
      </c>
      <c r="T154" s="20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08" t="s">
        <v>171</v>
      </c>
      <c r="AT154" s="208" t="s">
        <v>168</v>
      </c>
      <c r="AU154" s="208" t="s">
        <v>94</v>
      </c>
      <c r="AY154" s="18" t="s">
        <v>137</v>
      </c>
      <c r="BE154" s="209">
        <f>IF(N154="základná",J154,0)</f>
        <v>0</v>
      </c>
      <c r="BF154" s="209">
        <f>IF(N154="znížená",J154,0)</f>
        <v>0</v>
      </c>
      <c r="BG154" s="209">
        <f>IF(N154="zákl. prenesená",J154,0)</f>
        <v>0</v>
      </c>
      <c r="BH154" s="209">
        <f>IF(N154="zníž. prenesená",J154,0)</f>
        <v>0</v>
      </c>
      <c r="BI154" s="209">
        <f>IF(N154="nulová",J154,0)</f>
        <v>0</v>
      </c>
      <c r="BJ154" s="18" t="s">
        <v>94</v>
      </c>
      <c r="BK154" s="209">
        <f>ROUND(I154*H154,2)</f>
        <v>0</v>
      </c>
      <c r="BL154" s="18" t="s">
        <v>89</v>
      </c>
      <c r="BM154" s="208" t="s">
        <v>177</v>
      </c>
    </row>
    <row r="155" s="2" customFormat="1" ht="24.15" customHeight="1">
      <c r="A155" s="37"/>
      <c r="B155" s="160"/>
      <c r="C155" s="196" t="s">
        <v>171</v>
      </c>
      <c r="D155" s="196" t="s">
        <v>139</v>
      </c>
      <c r="E155" s="197" t="s">
        <v>178</v>
      </c>
      <c r="F155" s="198" t="s">
        <v>179</v>
      </c>
      <c r="G155" s="199" t="s">
        <v>142</v>
      </c>
      <c r="H155" s="200">
        <v>838.44000000000005</v>
      </c>
      <c r="I155" s="201"/>
      <c r="J155" s="202">
        <f>ROUND(I155*H155,2)</f>
        <v>0</v>
      </c>
      <c r="K155" s="203"/>
      <c r="L155" s="38"/>
      <c r="M155" s="204" t="s">
        <v>1</v>
      </c>
      <c r="N155" s="205" t="s">
        <v>43</v>
      </c>
      <c r="O155" s="81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08" t="s">
        <v>89</v>
      </c>
      <c r="AT155" s="208" t="s">
        <v>139</v>
      </c>
      <c r="AU155" s="208" t="s">
        <v>94</v>
      </c>
      <c r="AY155" s="18" t="s">
        <v>137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94</v>
      </c>
      <c r="BK155" s="209">
        <f>ROUND(I155*H155,2)</f>
        <v>0</v>
      </c>
      <c r="BL155" s="18" t="s">
        <v>89</v>
      </c>
      <c r="BM155" s="208" t="s">
        <v>180</v>
      </c>
    </row>
    <row r="156" s="14" customFormat="1">
      <c r="A156" s="14"/>
      <c r="B156" s="218"/>
      <c r="C156" s="14"/>
      <c r="D156" s="211" t="s">
        <v>144</v>
      </c>
      <c r="E156" s="219" t="s">
        <v>1</v>
      </c>
      <c r="F156" s="220" t="s">
        <v>92</v>
      </c>
      <c r="G156" s="14"/>
      <c r="H156" s="221">
        <v>838.44000000000005</v>
      </c>
      <c r="I156" s="222"/>
      <c r="J156" s="14"/>
      <c r="K156" s="14"/>
      <c r="L156" s="218"/>
      <c r="M156" s="223"/>
      <c r="N156" s="224"/>
      <c r="O156" s="224"/>
      <c r="P156" s="224"/>
      <c r="Q156" s="224"/>
      <c r="R156" s="224"/>
      <c r="S156" s="224"/>
      <c r="T156" s="22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19" t="s">
        <v>144</v>
      </c>
      <c r="AU156" s="219" t="s">
        <v>94</v>
      </c>
      <c r="AV156" s="14" t="s">
        <v>94</v>
      </c>
      <c r="AW156" s="14" t="s">
        <v>32</v>
      </c>
      <c r="AX156" s="14" t="s">
        <v>82</v>
      </c>
      <c r="AY156" s="219" t="s">
        <v>137</v>
      </c>
    </row>
    <row r="157" s="2" customFormat="1" ht="21.75" customHeight="1">
      <c r="A157" s="37"/>
      <c r="B157" s="160"/>
      <c r="C157" s="234" t="s">
        <v>181</v>
      </c>
      <c r="D157" s="234" t="s">
        <v>168</v>
      </c>
      <c r="E157" s="235" t="s">
        <v>182</v>
      </c>
      <c r="F157" s="236" t="s">
        <v>183</v>
      </c>
      <c r="G157" s="237" t="s">
        <v>184</v>
      </c>
      <c r="H157" s="238">
        <v>0.83799999999999997</v>
      </c>
      <c r="I157" s="239"/>
      <c r="J157" s="240">
        <f>ROUND(I157*H157,2)</f>
        <v>0</v>
      </c>
      <c r="K157" s="241"/>
      <c r="L157" s="242"/>
      <c r="M157" s="243" t="s">
        <v>1</v>
      </c>
      <c r="N157" s="244" t="s">
        <v>43</v>
      </c>
      <c r="O157" s="81"/>
      <c r="P157" s="206">
        <f>O157*H157</f>
        <v>0</v>
      </c>
      <c r="Q157" s="206">
        <v>1</v>
      </c>
      <c r="R157" s="206">
        <f>Q157*H157</f>
        <v>0.83799999999999997</v>
      </c>
      <c r="S157" s="206">
        <v>0</v>
      </c>
      <c r="T157" s="20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08" t="s">
        <v>171</v>
      </c>
      <c r="AT157" s="208" t="s">
        <v>168</v>
      </c>
      <c r="AU157" s="208" t="s">
        <v>94</v>
      </c>
      <c r="AY157" s="18" t="s">
        <v>137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94</v>
      </c>
      <c r="BK157" s="209">
        <f>ROUND(I157*H157,2)</f>
        <v>0</v>
      </c>
      <c r="BL157" s="18" t="s">
        <v>89</v>
      </c>
      <c r="BM157" s="208" t="s">
        <v>185</v>
      </c>
    </row>
    <row r="158" s="14" customFormat="1">
      <c r="A158" s="14"/>
      <c r="B158" s="218"/>
      <c r="C158" s="14"/>
      <c r="D158" s="211" t="s">
        <v>144</v>
      </c>
      <c r="E158" s="219" t="s">
        <v>1</v>
      </c>
      <c r="F158" s="220" t="s">
        <v>186</v>
      </c>
      <c r="G158" s="14"/>
      <c r="H158" s="221">
        <v>0.83799999999999997</v>
      </c>
      <c r="I158" s="222"/>
      <c r="J158" s="14"/>
      <c r="K158" s="14"/>
      <c r="L158" s="218"/>
      <c r="M158" s="223"/>
      <c r="N158" s="224"/>
      <c r="O158" s="224"/>
      <c r="P158" s="224"/>
      <c r="Q158" s="224"/>
      <c r="R158" s="224"/>
      <c r="S158" s="224"/>
      <c r="T158" s="22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19" t="s">
        <v>144</v>
      </c>
      <c r="AU158" s="219" t="s">
        <v>94</v>
      </c>
      <c r="AV158" s="14" t="s">
        <v>94</v>
      </c>
      <c r="AW158" s="14" t="s">
        <v>32</v>
      </c>
      <c r="AX158" s="14" t="s">
        <v>82</v>
      </c>
      <c r="AY158" s="219" t="s">
        <v>137</v>
      </c>
    </row>
    <row r="159" s="2" customFormat="1" ht="37.8" customHeight="1">
      <c r="A159" s="37"/>
      <c r="B159" s="160"/>
      <c r="C159" s="196" t="s">
        <v>187</v>
      </c>
      <c r="D159" s="196" t="s">
        <v>139</v>
      </c>
      <c r="E159" s="197" t="s">
        <v>188</v>
      </c>
      <c r="F159" s="198" t="s">
        <v>189</v>
      </c>
      <c r="G159" s="199" t="s">
        <v>190</v>
      </c>
      <c r="H159" s="200">
        <v>8384.3999999999996</v>
      </c>
      <c r="I159" s="201"/>
      <c r="J159" s="202">
        <f>ROUND(I159*H159,2)</f>
        <v>0</v>
      </c>
      <c r="K159" s="203"/>
      <c r="L159" s="38"/>
      <c r="M159" s="204" t="s">
        <v>1</v>
      </c>
      <c r="N159" s="205" t="s">
        <v>43</v>
      </c>
      <c r="O159" s="81"/>
      <c r="P159" s="206">
        <f>O159*H159</f>
        <v>0</v>
      </c>
      <c r="Q159" s="206">
        <v>3.4999999999999999E-06</v>
      </c>
      <c r="R159" s="206">
        <f>Q159*H159</f>
        <v>0.029345399999999997</v>
      </c>
      <c r="S159" s="206">
        <v>0</v>
      </c>
      <c r="T159" s="20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08" t="s">
        <v>89</v>
      </c>
      <c r="AT159" s="208" t="s">
        <v>139</v>
      </c>
      <c r="AU159" s="208" t="s">
        <v>94</v>
      </c>
      <c r="AY159" s="18" t="s">
        <v>137</v>
      </c>
      <c r="BE159" s="209">
        <f>IF(N159="základná",J159,0)</f>
        <v>0</v>
      </c>
      <c r="BF159" s="209">
        <f>IF(N159="znížená",J159,0)</f>
        <v>0</v>
      </c>
      <c r="BG159" s="209">
        <f>IF(N159="zákl. prenesená",J159,0)</f>
        <v>0</v>
      </c>
      <c r="BH159" s="209">
        <f>IF(N159="zníž. prenesená",J159,0)</f>
        <v>0</v>
      </c>
      <c r="BI159" s="209">
        <f>IF(N159="nulová",J159,0)</f>
        <v>0</v>
      </c>
      <c r="BJ159" s="18" t="s">
        <v>94</v>
      </c>
      <c r="BK159" s="209">
        <f>ROUND(I159*H159,2)</f>
        <v>0</v>
      </c>
      <c r="BL159" s="18" t="s">
        <v>89</v>
      </c>
      <c r="BM159" s="208" t="s">
        <v>191</v>
      </c>
    </row>
    <row r="160" s="13" customFormat="1">
      <c r="A160" s="13"/>
      <c r="B160" s="210"/>
      <c r="C160" s="13"/>
      <c r="D160" s="211" t="s">
        <v>144</v>
      </c>
      <c r="E160" s="212" t="s">
        <v>1</v>
      </c>
      <c r="F160" s="213" t="s">
        <v>192</v>
      </c>
      <c r="G160" s="13"/>
      <c r="H160" s="212" t="s">
        <v>1</v>
      </c>
      <c r="I160" s="214"/>
      <c r="J160" s="13"/>
      <c r="K160" s="13"/>
      <c r="L160" s="210"/>
      <c r="M160" s="215"/>
      <c r="N160" s="216"/>
      <c r="O160" s="216"/>
      <c r="P160" s="216"/>
      <c r="Q160" s="216"/>
      <c r="R160" s="216"/>
      <c r="S160" s="216"/>
      <c r="T160" s="21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12" t="s">
        <v>144</v>
      </c>
      <c r="AU160" s="212" t="s">
        <v>94</v>
      </c>
      <c r="AV160" s="13" t="s">
        <v>82</v>
      </c>
      <c r="AW160" s="13" t="s">
        <v>32</v>
      </c>
      <c r="AX160" s="13" t="s">
        <v>77</v>
      </c>
      <c r="AY160" s="212" t="s">
        <v>137</v>
      </c>
    </row>
    <row r="161" s="14" customFormat="1">
      <c r="A161" s="14"/>
      <c r="B161" s="218"/>
      <c r="C161" s="14"/>
      <c r="D161" s="211" t="s">
        <v>144</v>
      </c>
      <c r="E161" s="219" t="s">
        <v>1</v>
      </c>
      <c r="F161" s="220" t="s">
        <v>193</v>
      </c>
      <c r="G161" s="14"/>
      <c r="H161" s="221">
        <v>8384.3999999999996</v>
      </c>
      <c r="I161" s="222"/>
      <c r="J161" s="14"/>
      <c r="K161" s="14"/>
      <c r="L161" s="218"/>
      <c r="M161" s="223"/>
      <c r="N161" s="224"/>
      <c r="O161" s="224"/>
      <c r="P161" s="224"/>
      <c r="Q161" s="224"/>
      <c r="R161" s="224"/>
      <c r="S161" s="224"/>
      <c r="T161" s="22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19" t="s">
        <v>144</v>
      </c>
      <c r="AU161" s="219" t="s">
        <v>94</v>
      </c>
      <c r="AV161" s="14" t="s">
        <v>94</v>
      </c>
      <c r="AW161" s="14" t="s">
        <v>32</v>
      </c>
      <c r="AX161" s="14" t="s">
        <v>82</v>
      </c>
      <c r="AY161" s="219" t="s">
        <v>137</v>
      </c>
    </row>
    <row r="162" s="12" customFormat="1" ht="22.8" customHeight="1">
      <c r="A162" s="12"/>
      <c r="B162" s="183"/>
      <c r="C162" s="12"/>
      <c r="D162" s="184" t="s">
        <v>76</v>
      </c>
      <c r="E162" s="194" t="s">
        <v>181</v>
      </c>
      <c r="F162" s="194" t="s">
        <v>194</v>
      </c>
      <c r="G162" s="12"/>
      <c r="H162" s="12"/>
      <c r="I162" s="186"/>
      <c r="J162" s="195">
        <f>BK162</f>
        <v>0</v>
      </c>
      <c r="K162" s="12"/>
      <c r="L162" s="183"/>
      <c r="M162" s="188"/>
      <c r="N162" s="189"/>
      <c r="O162" s="189"/>
      <c r="P162" s="190">
        <f>SUM(P163:P171)</f>
        <v>0</v>
      </c>
      <c r="Q162" s="189"/>
      <c r="R162" s="190">
        <f>SUM(R163:R171)</f>
        <v>0.035214479999999999</v>
      </c>
      <c r="S162" s="189"/>
      <c r="T162" s="191">
        <f>SUM(T163:T171)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84" t="s">
        <v>82</v>
      </c>
      <c r="AT162" s="192" t="s">
        <v>76</v>
      </c>
      <c r="AU162" s="192" t="s">
        <v>82</v>
      </c>
      <c r="AY162" s="184" t="s">
        <v>137</v>
      </c>
      <c r="BK162" s="193">
        <f>SUM(BK163:BK171)</f>
        <v>0</v>
      </c>
    </row>
    <row r="163" s="2" customFormat="1" ht="24.15" customHeight="1">
      <c r="A163" s="37"/>
      <c r="B163" s="160"/>
      <c r="C163" s="196" t="s">
        <v>195</v>
      </c>
      <c r="D163" s="196" t="s">
        <v>139</v>
      </c>
      <c r="E163" s="197" t="s">
        <v>196</v>
      </c>
      <c r="F163" s="198" t="s">
        <v>197</v>
      </c>
      <c r="G163" s="199" t="s">
        <v>142</v>
      </c>
      <c r="H163" s="200">
        <v>838.44000000000005</v>
      </c>
      <c r="I163" s="201"/>
      <c r="J163" s="202">
        <f>ROUND(I163*H163,2)</f>
        <v>0</v>
      </c>
      <c r="K163" s="203"/>
      <c r="L163" s="38"/>
      <c r="M163" s="204" t="s">
        <v>1</v>
      </c>
      <c r="N163" s="205" t="s">
        <v>43</v>
      </c>
      <c r="O163" s="81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08" t="s">
        <v>89</v>
      </c>
      <c r="AT163" s="208" t="s">
        <v>139</v>
      </c>
      <c r="AU163" s="208" t="s">
        <v>94</v>
      </c>
      <c r="AY163" s="18" t="s">
        <v>137</v>
      </c>
      <c r="BE163" s="209">
        <f>IF(N163="základná",J163,0)</f>
        <v>0</v>
      </c>
      <c r="BF163" s="209">
        <f>IF(N163="znížená",J163,0)</f>
        <v>0</v>
      </c>
      <c r="BG163" s="209">
        <f>IF(N163="zákl. prenesená",J163,0)</f>
        <v>0</v>
      </c>
      <c r="BH163" s="209">
        <f>IF(N163="zníž. prenesená",J163,0)</f>
        <v>0</v>
      </c>
      <c r="BI163" s="209">
        <f>IF(N163="nulová",J163,0)</f>
        <v>0</v>
      </c>
      <c r="BJ163" s="18" t="s">
        <v>94</v>
      </c>
      <c r="BK163" s="209">
        <f>ROUND(I163*H163,2)</f>
        <v>0</v>
      </c>
      <c r="BL163" s="18" t="s">
        <v>89</v>
      </c>
      <c r="BM163" s="208" t="s">
        <v>198</v>
      </c>
    </row>
    <row r="164" s="14" customFormat="1">
      <c r="A164" s="14"/>
      <c r="B164" s="218"/>
      <c r="C164" s="14"/>
      <c r="D164" s="211" t="s">
        <v>144</v>
      </c>
      <c r="E164" s="219" t="s">
        <v>1</v>
      </c>
      <c r="F164" s="220" t="s">
        <v>92</v>
      </c>
      <c r="G164" s="14"/>
      <c r="H164" s="221">
        <v>838.44000000000005</v>
      </c>
      <c r="I164" s="222"/>
      <c r="J164" s="14"/>
      <c r="K164" s="14"/>
      <c r="L164" s="218"/>
      <c r="M164" s="223"/>
      <c r="N164" s="224"/>
      <c r="O164" s="224"/>
      <c r="P164" s="224"/>
      <c r="Q164" s="224"/>
      <c r="R164" s="224"/>
      <c r="S164" s="224"/>
      <c r="T164" s="22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19" t="s">
        <v>144</v>
      </c>
      <c r="AU164" s="219" t="s">
        <v>94</v>
      </c>
      <c r="AV164" s="14" t="s">
        <v>94</v>
      </c>
      <c r="AW164" s="14" t="s">
        <v>32</v>
      </c>
      <c r="AX164" s="14" t="s">
        <v>82</v>
      </c>
      <c r="AY164" s="219" t="s">
        <v>137</v>
      </c>
    </row>
    <row r="165" s="2" customFormat="1" ht="16.5" customHeight="1">
      <c r="A165" s="37"/>
      <c r="B165" s="160"/>
      <c r="C165" s="196" t="s">
        <v>199</v>
      </c>
      <c r="D165" s="196" t="s">
        <v>139</v>
      </c>
      <c r="E165" s="197" t="s">
        <v>200</v>
      </c>
      <c r="F165" s="198" t="s">
        <v>201</v>
      </c>
      <c r="G165" s="199" t="s">
        <v>142</v>
      </c>
      <c r="H165" s="200">
        <v>838.44000000000005</v>
      </c>
      <c r="I165" s="201"/>
      <c r="J165" s="202">
        <f>ROUND(I165*H165,2)</f>
        <v>0</v>
      </c>
      <c r="K165" s="203"/>
      <c r="L165" s="38"/>
      <c r="M165" s="204" t="s">
        <v>1</v>
      </c>
      <c r="N165" s="205" t="s">
        <v>43</v>
      </c>
      <c r="O165" s="81"/>
      <c r="P165" s="206">
        <f>O165*H165</f>
        <v>0</v>
      </c>
      <c r="Q165" s="206">
        <v>4.1999999999999998E-05</v>
      </c>
      <c r="R165" s="206">
        <f>Q165*H165</f>
        <v>0.035214479999999999</v>
      </c>
      <c r="S165" s="206">
        <v>0</v>
      </c>
      <c r="T165" s="20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08" t="s">
        <v>89</v>
      </c>
      <c r="AT165" s="208" t="s">
        <v>139</v>
      </c>
      <c r="AU165" s="208" t="s">
        <v>94</v>
      </c>
      <c r="AY165" s="18" t="s">
        <v>137</v>
      </c>
      <c r="BE165" s="209">
        <f>IF(N165="základná",J165,0)</f>
        <v>0</v>
      </c>
      <c r="BF165" s="209">
        <f>IF(N165="znížená",J165,0)</f>
        <v>0</v>
      </c>
      <c r="BG165" s="209">
        <f>IF(N165="zákl. prenesená",J165,0)</f>
        <v>0</v>
      </c>
      <c r="BH165" s="209">
        <f>IF(N165="zníž. prenesená",J165,0)</f>
        <v>0</v>
      </c>
      <c r="BI165" s="209">
        <f>IF(N165="nulová",J165,0)</f>
        <v>0</v>
      </c>
      <c r="BJ165" s="18" t="s">
        <v>94</v>
      </c>
      <c r="BK165" s="209">
        <f>ROUND(I165*H165,2)</f>
        <v>0</v>
      </c>
      <c r="BL165" s="18" t="s">
        <v>89</v>
      </c>
      <c r="BM165" s="208" t="s">
        <v>202</v>
      </c>
    </row>
    <row r="166" s="13" customFormat="1">
      <c r="A166" s="13"/>
      <c r="B166" s="210"/>
      <c r="C166" s="13"/>
      <c r="D166" s="211" t="s">
        <v>144</v>
      </c>
      <c r="E166" s="212" t="s">
        <v>1</v>
      </c>
      <c r="F166" s="213" t="s">
        <v>203</v>
      </c>
      <c r="G166" s="13"/>
      <c r="H166" s="212" t="s">
        <v>1</v>
      </c>
      <c r="I166" s="214"/>
      <c r="J166" s="13"/>
      <c r="K166" s="13"/>
      <c r="L166" s="210"/>
      <c r="M166" s="215"/>
      <c r="N166" s="216"/>
      <c r="O166" s="216"/>
      <c r="P166" s="216"/>
      <c r="Q166" s="216"/>
      <c r="R166" s="216"/>
      <c r="S166" s="216"/>
      <c r="T166" s="21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12" t="s">
        <v>144</v>
      </c>
      <c r="AU166" s="212" t="s">
        <v>94</v>
      </c>
      <c r="AV166" s="13" t="s">
        <v>82</v>
      </c>
      <c r="AW166" s="13" t="s">
        <v>32</v>
      </c>
      <c r="AX166" s="13" t="s">
        <v>77</v>
      </c>
      <c r="AY166" s="212" t="s">
        <v>137</v>
      </c>
    </row>
    <row r="167" s="14" customFormat="1">
      <c r="A167" s="14"/>
      <c r="B167" s="218"/>
      <c r="C167" s="14"/>
      <c r="D167" s="211" t="s">
        <v>144</v>
      </c>
      <c r="E167" s="219" t="s">
        <v>1</v>
      </c>
      <c r="F167" s="220" t="s">
        <v>92</v>
      </c>
      <c r="G167" s="14"/>
      <c r="H167" s="221">
        <v>838.44000000000005</v>
      </c>
      <c r="I167" s="222"/>
      <c r="J167" s="14"/>
      <c r="K167" s="14"/>
      <c r="L167" s="218"/>
      <c r="M167" s="223"/>
      <c r="N167" s="224"/>
      <c r="O167" s="224"/>
      <c r="P167" s="224"/>
      <c r="Q167" s="224"/>
      <c r="R167" s="224"/>
      <c r="S167" s="224"/>
      <c r="T167" s="22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19" t="s">
        <v>144</v>
      </c>
      <c r="AU167" s="219" t="s">
        <v>94</v>
      </c>
      <c r="AV167" s="14" t="s">
        <v>94</v>
      </c>
      <c r="AW167" s="14" t="s">
        <v>32</v>
      </c>
      <c r="AX167" s="14" t="s">
        <v>77</v>
      </c>
      <c r="AY167" s="219" t="s">
        <v>137</v>
      </c>
    </row>
    <row r="168" s="15" customFormat="1">
      <c r="A168" s="15"/>
      <c r="B168" s="226"/>
      <c r="C168" s="15"/>
      <c r="D168" s="211" t="s">
        <v>144</v>
      </c>
      <c r="E168" s="227" t="s">
        <v>1</v>
      </c>
      <c r="F168" s="228" t="s">
        <v>154</v>
      </c>
      <c r="G168" s="15"/>
      <c r="H168" s="229">
        <v>838.44000000000005</v>
      </c>
      <c r="I168" s="230"/>
      <c r="J168" s="15"/>
      <c r="K168" s="15"/>
      <c r="L168" s="226"/>
      <c r="M168" s="231"/>
      <c r="N168" s="232"/>
      <c r="O168" s="232"/>
      <c r="P168" s="232"/>
      <c r="Q168" s="232"/>
      <c r="R168" s="232"/>
      <c r="S168" s="232"/>
      <c r="T168" s="233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27" t="s">
        <v>144</v>
      </c>
      <c r="AU168" s="227" t="s">
        <v>94</v>
      </c>
      <c r="AV168" s="15" t="s">
        <v>89</v>
      </c>
      <c r="AW168" s="15" t="s">
        <v>32</v>
      </c>
      <c r="AX168" s="15" t="s">
        <v>82</v>
      </c>
      <c r="AY168" s="227" t="s">
        <v>137</v>
      </c>
    </row>
    <row r="169" s="2" customFormat="1" ht="24.15" customHeight="1">
      <c r="A169" s="37"/>
      <c r="B169" s="160"/>
      <c r="C169" s="196" t="s">
        <v>204</v>
      </c>
      <c r="D169" s="196" t="s">
        <v>139</v>
      </c>
      <c r="E169" s="197" t="s">
        <v>205</v>
      </c>
      <c r="F169" s="198" t="s">
        <v>206</v>
      </c>
      <c r="G169" s="199" t="s">
        <v>142</v>
      </c>
      <c r="H169" s="200">
        <v>838.44000000000005</v>
      </c>
      <c r="I169" s="201"/>
      <c r="J169" s="202">
        <f>ROUND(I169*H169,2)</f>
        <v>0</v>
      </c>
      <c r="K169" s="203"/>
      <c r="L169" s="38"/>
      <c r="M169" s="204" t="s">
        <v>1</v>
      </c>
      <c r="N169" s="205" t="s">
        <v>43</v>
      </c>
      <c r="O169" s="81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08" t="s">
        <v>89</v>
      </c>
      <c r="AT169" s="208" t="s">
        <v>139</v>
      </c>
      <c r="AU169" s="208" t="s">
        <v>94</v>
      </c>
      <c r="AY169" s="18" t="s">
        <v>137</v>
      </c>
      <c r="BE169" s="209">
        <f>IF(N169="základná",J169,0)</f>
        <v>0</v>
      </c>
      <c r="BF169" s="209">
        <f>IF(N169="znížená",J169,0)</f>
        <v>0</v>
      </c>
      <c r="BG169" s="209">
        <f>IF(N169="zákl. prenesená",J169,0)</f>
        <v>0</v>
      </c>
      <c r="BH169" s="209">
        <f>IF(N169="zníž. prenesená",J169,0)</f>
        <v>0</v>
      </c>
      <c r="BI169" s="209">
        <f>IF(N169="nulová",J169,0)</f>
        <v>0</v>
      </c>
      <c r="BJ169" s="18" t="s">
        <v>94</v>
      </c>
      <c r="BK169" s="209">
        <f>ROUND(I169*H169,2)</f>
        <v>0</v>
      </c>
      <c r="BL169" s="18" t="s">
        <v>89</v>
      </c>
      <c r="BM169" s="208" t="s">
        <v>207</v>
      </c>
    </row>
    <row r="170" s="13" customFormat="1">
      <c r="A170" s="13"/>
      <c r="B170" s="210"/>
      <c r="C170" s="13"/>
      <c r="D170" s="211" t="s">
        <v>144</v>
      </c>
      <c r="E170" s="212" t="s">
        <v>1</v>
      </c>
      <c r="F170" s="213" t="s">
        <v>208</v>
      </c>
      <c r="G170" s="13"/>
      <c r="H170" s="212" t="s">
        <v>1</v>
      </c>
      <c r="I170" s="214"/>
      <c r="J170" s="13"/>
      <c r="K170" s="13"/>
      <c r="L170" s="210"/>
      <c r="M170" s="215"/>
      <c r="N170" s="216"/>
      <c r="O170" s="216"/>
      <c r="P170" s="216"/>
      <c r="Q170" s="216"/>
      <c r="R170" s="216"/>
      <c r="S170" s="216"/>
      <c r="T170" s="21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12" t="s">
        <v>144</v>
      </c>
      <c r="AU170" s="212" t="s">
        <v>94</v>
      </c>
      <c r="AV170" s="13" t="s">
        <v>82</v>
      </c>
      <c r="AW170" s="13" t="s">
        <v>32</v>
      </c>
      <c r="AX170" s="13" t="s">
        <v>77</v>
      </c>
      <c r="AY170" s="212" t="s">
        <v>137</v>
      </c>
    </row>
    <row r="171" s="14" customFormat="1">
      <c r="A171" s="14"/>
      <c r="B171" s="218"/>
      <c r="C171" s="14"/>
      <c r="D171" s="211" t="s">
        <v>144</v>
      </c>
      <c r="E171" s="219" t="s">
        <v>1</v>
      </c>
      <c r="F171" s="220" t="s">
        <v>92</v>
      </c>
      <c r="G171" s="14"/>
      <c r="H171" s="221">
        <v>838.44000000000005</v>
      </c>
      <c r="I171" s="222"/>
      <c r="J171" s="14"/>
      <c r="K171" s="14"/>
      <c r="L171" s="218"/>
      <c r="M171" s="223"/>
      <c r="N171" s="224"/>
      <c r="O171" s="224"/>
      <c r="P171" s="224"/>
      <c r="Q171" s="224"/>
      <c r="R171" s="224"/>
      <c r="S171" s="224"/>
      <c r="T171" s="22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19" t="s">
        <v>144</v>
      </c>
      <c r="AU171" s="219" t="s">
        <v>94</v>
      </c>
      <c r="AV171" s="14" t="s">
        <v>94</v>
      </c>
      <c r="AW171" s="14" t="s">
        <v>32</v>
      </c>
      <c r="AX171" s="14" t="s">
        <v>82</v>
      </c>
      <c r="AY171" s="219" t="s">
        <v>137</v>
      </c>
    </row>
    <row r="172" s="12" customFormat="1" ht="22.8" customHeight="1">
      <c r="A172" s="12"/>
      <c r="B172" s="183"/>
      <c r="C172" s="12"/>
      <c r="D172" s="184" t="s">
        <v>76</v>
      </c>
      <c r="E172" s="194" t="s">
        <v>209</v>
      </c>
      <c r="F172" s="194" t="s">
        <v>210</v>
      </c>
      <c r="G172" s="12"/>
      <c r="H172" s="12"/>
      <c r="I172" s="186"/>
      <c r="J172" s="195">
        <f>BK172</f>
        <v>0</v>
      </c>
      <c r="K172" s="12"/>
      <c r="L172" s="183"/>
      <c r="M172" s="188"/>
      <c r="N172" s="189"/>
      <c r="O172" s="189"/>
      <c r="P172" s="190">
        <f>SUM(P173:P179)</f>
        <v>0</v>
      </c>
      <c r="Q172" s="189"/>
      <c r="R172" s="190">
        <f>SUM(R173:R179)</f>
        <v>0</v>
      </c>
      <c r="S172" s="189"/>
      <c r="T172" s="191">
        <f>SUM(T173:T179)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84" t="s">
        <v>82</v>
      </c>
      <c r="AT172" s="192" t="s">
        <v>76</v>
      </c>
      <c r="AU172" s="192" t="s">
        <v>82</v>
      </c>
      <c r="AY172" s="184" t="s">
        <v>137</v>
      </c>
      <c r="BK172" s="193">
        <f>SUM(BK173:BK179)</f>
        <v>0</v>
      </c>
    </row>
    <row r="173" s="2" customFormat="1" ht="21.75" customHeight="1">
      <c r="A173" s="37"/>
      <c r="B173" s="160"/>
      <c r="C173" s="196" t="s">
        <v>211</v>
      </c>
      <c r="D173" s="196" t="s">
        <v>139</v>
      </c>
      <c r="E173" s="197" t="s">
        <v>212</v>
      </c>
      <c r="F173" s="198" t="s">
        <v>213</v>
      </c>
      <c r="G173" s="199" t="s">
        <v>184</v>
      </c>
      <c r="H173" s="200">
        <v>21.798999999999999</v>
      </c>
      <c r="I173" s="201"/>
      <c r="J173" s="202">
        <f>ROUND(I173*H173,2)</f>
        <v>0</v>
      </c>
      <c r="K173" s="203"/>
      <c r="L173" s="38"/>
      <c r="M173" s="204" t="s">
        <v>1</v>
      </c>
      <c r="N173" s="205" t="s">
        <v>43</v>
      </c>
      <c r="O173" s="81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08" t="s">
        <v>89</v>
      </c>
      <c r="AT173" s="208" t="s">
        <v>139</v>
      </c>
      <c r="AU173" s="208" t="s">
        <v>94</v>
      </c>
      <c r="AY173" s="18" t="s">
        <v>137</v>
      </c>
      <c r="BE173" s="209">
        <f>IF(N173="základná",J173,0)</f>
        <v>0</v>
      </c>
      <c r="BF173" s="209">
        <f>IF(N173="znížená",J173,0)</f>
        <v>0</v>
      </c>
      <c r="BG173" s="209">
        <f>IF(N173="zákl. prenesená",J173,0)</f>
        <v>0</v>
      </c>
      <c r="BH173" s="209">
        <f>IF(N173="zníž. prenesená",J173,0)</f>
        <v>0</v>
      </c>
      <c r="BI173" s="209">
        <f>IF(N173="nulová",J173,0)</f>
        <v>0</v>
      </c>
      <c r="BJ173" s="18" t="s">
        <v>94</v>
      </c>
      <c r="BK173" s="209">
        <f>ROUND(I173*H173,2)</f>
        <v>0</v>
      </c>
      <c r="BL173" s="18" t="s">
        <v>89</v>
      </c>
      <c r="BM173" s="208" t="s">
        <v>214</v>
      </c>
    </row>
    <row r="174" s="2" customFormat="1" ht="24.15" customHeight="1">
      <c r="A174" s="37"/>
      <c r="B174" s="160"/>
      <c r="C174" s="196" t="s">
        <v>215</v>
      </c>
      <c r="D174" s="196" t="s">
        <v>139</v>
      </c>
      <c r="E174" s="197" t="s">
        <v>216</v>
      </c>
      <c r="F174" s="198" t="s">
        <v>217</v>
      </c>
      <c r="G174" s="199" t="s">
        <v>184</v>
      </c>
      <c r="H174" s="200">
        <v>174.392</v>
      </c>
      <c r="I174" s="201"/>
      <c r="J174" s="202">
        <f>ROUND(I174*H174,2)</f>
        <v>0</v>
      </c>
      <c r="K174" s="203"/>
      <c r="L174" s="38"/>
      <c r="M174" s="204" t="s">
        <v>1</v>
      </c>
      <c r="N174" s="205" t="s">
        <v>43</v>
      </c>
      <c r="O174" s="81"/>
      <c r="P174" s="206">
        <f>O174*H174</f>
        <v>0</v>
      </c>
      <c r="Q174" s="206">
        <v>0</v>
      </c>
      <c r="R174" s="206">
        <f>Q174*H174</f>
        <v>0</v>
      </c>
      <c r="S174" s="206">
        <v>0</v>
      </c>
      <c r="T174" s="20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08" t="s">
        <v>89</v>
      </c>
      <c r="AT174" s="208" t="s">
        <v>139</v>
      </c>
      <c r="AU174" s="208" t="s">
        <v>94</v>
      </c>
      <c r="AY174" s="18" t="s">
        <v>137</v>
      </c>
      <c r="BE174" s="209">
        <f>IF(N174="základná",J174,0)</f>
        <v>0</v>
      </c>
      <c r="BF174" s="209">
        <f>IF(N174="znížená",J174,0)</f>
        <v>0</v>
      </c>
      <c r="BG174" s="209">
        <f>IF(N174="zákl. prenesená",J174,0)</f>
        <v>0</v>
      </c>
      <c r="BH174" s="209">
        <f>IF(N174="zníž. prenesená",J174,0)</f>
        <v>0</v>
      </c>
      <c r="BI174" s="209">
        <f>IF(N174="nulová",J174,0)</f>
        <v>0</v>
      </c>
      <c r="BJ174" s="18" t="s">
        <v>94</v>
      </c>
      <c r="BK174" s="209">
        <f>ROUND(I174*H174,2)</f>
        <v>0</v>
      </c>
      <c r="BL174" s="18" t="s">
        <v>89</v>
      </c>
      <c r="BM174" s="208" t="s">
        <v>218</v>
      </c>
    </row>
    <row r="175" s="14" customFormat="1">
      <c r="A175" s="14"/>
      <c r="B175" s="218"/>
      <c r="C175" s="14"/>
      <c r="D175" s="211" t="s">
        <v>144</v>
      </c>
      <c r="E175" s="14"/>
      <c r="F175" s="220" t="s">
        <v>219</v>
      </c>
      <c r="G175" s="14"/>
      <c r="H175" s="221">
        <v>174.392</v>
      </c>
      <c r="I175" s="222"/>
      <c r="J175" s="14"/>
      <c r="K175" s="14"/>
      <c r="L175" s="218"/>
      <c r="M175" s="223"/>
      <c r="N175" s="224"/>
      <c r="O175" s="224"/>
      <c r="P175" s="224"/>
      <c r="Q175" s="224"/>
      <c r="R175" s="224"/>
      <c r="S175" s="224"/>
      <c r="T175" s="22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19" t="s">
        <v>144</v>
      </c>
      <c r="AU175" s="219" t="s">
        <v>94</v>
      </c>
      <c r="AV175" s="14" t="s">
        <v>94</v>
      </c>
      <c r="AW175" s="14" t="s">
        <v>3</v>
      </c>
      <c r="AX175" s="14" t="s">
        <v>82</v>
      </c>
      <c r="AY175" s="219" t="s">
        <v>137</v>
      </c>
    </row>
    <row r="176" s="2" customFormat="1" ht="24.15" customHeight="1">
      <c r="A176" s="37"/>
      <c r="B176" s="160"/>
      <c r="C176" s="196" t="s">
        <v>220</v>
      </c>
      <c r="D176" s="196" t="s">
        <v>139</v>
      </c>
      <c r="E176" s="197" t="s">
        <v>221</v>
      </c>
      <c r="F176" s="198" t="s">
        <v>222</v>
      </c>
      <c r="G176" s="199" t="s">
        <v>184</v>
      </c>
      <c r="H176" s="200">
        <v>21.798999999999999</v>
      </c>
      <c r="I176" s="201"/>
      <c r="J176" s="202">
        <f>ROUND(I176*H176,2)</f>
        <v>0</v>
      </c>
      <c r="K176" s="203"/>
      <c r="L176" s="38"/>
      <c r="M176" s="204" t="s">
        <v>1</v>
      </c>
      <c r="N176" s="205" t="s">
        <v>43</v>
      </c>
      <c r="O176" s="81"/>
      <c r="P176" s="206">
        <f>O176*H176</f>
        <v>0</v>
      </c>
      <c r="Q176" s="206">
        <v>0</v>
      </c>
      <c r="R176" s="206">
        <f>Q176*H176</f>
        <v>0</v>
      </c>
      <c r="S176" s="206">
        <v>0</v>
      </c>
      <c r="T176" s="20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08" t="s">
        <v>89</v>
      </c>
      <c r="AT176" s="208" t="s">
        <v>139</v>
      </c>
      <c r="AU176" s="208" t="s">
        <v>94</v>
      </c>
      <c r="AY176" s="18" t="s">
        <v>137</v>
      </c>
      <c r="BE176" s="209">
        <f>IF(N176="základná",J176,0)</f>
        <v>0</v>
      </c>
      <c r="BF176" s="209">
        <f>IF(N176="znížená",J176,0)</f>
        <v>0</v>
      </c>
      <c r="BG176" s="209">
        <f>IF(N176="zákl. prenesená",J176,0)</f>
        <v>0</v>
      </c>
      <c r="BH176" s="209">
        <f>IF(N176="zníž. prenesená",J176,0)</f>
        <v>0</v>
      </c>
      <c r="BI176" s="209">
        <f>IF(N176="nulová",J176,0)</f>
        <v>0</v>
      </c>
      <c r="BJ176" s="18" t="s">
        <v>94</v>
      </c>
      <c r="BK176" s="209">
        <f>ROUND(I176*H176,2)</f>
        <v>0</v>
      </c>
      <c r="BL176" s="18" t="s">
        <v>89</v>
      </c>
      <c r="BM176" s="208" t="s">
        <v>223</v>
      </c>
    </row>
    <row r="177" s="2" customFormat="1" ht="24.15" customHeight="1">
      <c r="A177" s="37"/>
      <c r="B177" s="160"/>
      <c r="C177" s="196" t="s">
        <v>224</v>
      </c>
      <c r="D177" s="196" t="s">
        <v>139</v>
      </c>
      <c r="E177" s="197" t="s">
        <v>225</v>
      </c>
      <c r="F177" s="198" t="s">
        <v>226</v>
      </c>
      <c r="G177" s="199" t="s">
        <v>184</v>
      </c>
      <c r="H177" s="200">
        <v>314.77800000000002</v>
      </c>
      <c r="I177" s="201"/>
      <c r="J177" s="202">
        <f>ROUND(I177*H177,2)</f>
        <v>0</v>
      </c>
      <c r="K177" s="203"/>
      <c r="L177" s="38"/>
      <c r="M177" s="204" t="s">
        <v>1</v>
      </c>
      <c r="N177" s="205" t="s">
        <v>43</v>
      </c>
      <c r="O177" s="81"/>
      <c r="P177" s="206">
        <f>O177*H177</f>
        <v>0</v>
      </c>
      <c r="Q177" s="206">
        <v>0</v>
      </c>
      <c r="R177" s="206">
        <f>Q177*H177</f>
        <v>0</v>
      </c>
      <c r="S177" s="206">
        <v>0</v>
      </c>
      <c r="T177" s="20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08" t="s">
        <v>89</v>
      </c>
      <c r="AT177" s="208" t="s">
        <v>139</v>
      </c>
      <c r="AU177" s="208" t="s">
        <v>94</v>
      </c>
      <c r="AY177" s="18" t="s">
        <v>137</v>
      </c>
      <c r="BE177" s="209">
        <f>IF(N177="základná",J177,0)</f>
        <v>0</v>
      </c>
      <c r="BF177" s="209">
        <f>IF(N177="znížená",J177,0)</f>
        <v>0</v>
      </c>
      <c r="BG177" s="209">
        <f>IF(N177="zákl. prenesená",J177,0)</f>
        <v>0</v>
      </c>
      <c r="BH177" s="209">
        <f>IF(N177="zníž. prenesená",J177,0)</f>
        <v>0</v>
      </c>
      <c r="BI177" s="209">
        <f>IF(N177="nulová",J177,0)</f>
        <v>0</v>
      </c>
      <c r="BJ177" s="18" t="s">
        <v>94</v>
      </c>
      <c r="BK177" s="209">
        <f>ROUND(I177*H177,2)</f>
        <v>0</v>
      </c>
      <c r="BL177" s="18" t="s">
        <v>89</v>
      </c>
      <c r="BM177" s="208" t="s">
        <v>227</v>
      </c>
    </row>
    <row r="178" s="14" customFormat="1">
      <c r="A178" s="14"/>
      <c r="B178" s="218"/>
      <c r="C178" s="14"/>
      <c r="D178" s="211" t="s">
        <v>144</v>
      </c>
      <c r="E178" s="14"/>
      <c r="F178" s="220" t="s">
        <v>228</v>
      </c>
      <c r="G178" s="14"/>
      <c r="H178" s="221">
        <v>314.77800000000002</v>
      </c>
      <c r="I178" s="222"/>
      <c r="J178" s="14"/>
      <c r="K178" s="14"/>
      <c r="L178" s="218"/>
      <c r="M178" s="223"/>
      <c r="N178" s="224"/>
      <c r="O178" s="224"/>
      <c r="P178" s="224"/>
      <c r="Q178" s="224"/>
      <c r="R178" s="224"/>
      <c r="S178" s="224"/>
      <c r="T178" s="22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19" t="s">
        <v>144</v>
      </c>
      <c r="AU178" s="219" t="s">
        <v>94</v>
      </c>
      <c r="AV178" s="14" t="s">
        <v>94</v>
      </c>
      <c r="AW178" s="14" t="s">
        <v>3</v>
      </c>
      <c r="AX178" s="14" t="s">
        <v>82</v>
      </c>
      <c r="AY178" s="219" t="s">
        <v>137</v>
      </c>
    </row>
    <row r="179" s="2" customFormat="1" ht="24.15" customHeight="1">
      <c r="A179" s="37"/>
      <c r="B179" s="160"/>
      <c r="C179" s="196" t="s">
        <v>229</v>
      </c>
      <c r="D179" s="196" t="s">
        <v>139</v>
      </c>
      <c r="E179" s="197" t="s">
        <v>230</v>
      </c>
      <c r="F179" s="198" t="s">
        <v>231</v>
      </c>
      <c r="G179" s="199" t="s">
        <v>184</v>
      </c>
      <c r="H179" s="200">
        <v>21.798999999999999</v>
      </c>
      <c r="I179" s="201"/>
      <c r="J179" s="202">
        <f>ROUND(I179*H179,2)</f>
        <v>0</v>
      </c>
      <c r="K179" s="203"/>
      <c r="L179" s="38"/>
      <c r="M179" s="204" t="s">
        <v>1</v>
      </c>
      <c r="N179" s="205" t="s">
        <v>43</v>
      </c>
      <c r="O179" s="81"/>
      <c r="P179" s="206">
        <f>O179*H179</f>
        <v>0</v>
      </c>
      <c r="Q179" s="206">
        <v>0</v>
      </c>
      <c r="R179" s="206">
        <f>Q179*H179</f>
        <v>0</v>
      </c>
      <c r="S179" s="206">
        <v>0</v>
      </c>
      <c r="T179" s="20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08" t="s">
        <v>89</v>
      </c>
      <c r="AT179" s="208" t="s">
        <v>139</v>
      </c>
      <c r="AU179" s="208" t="s">
        <v>94</v>
      </c>
      <c r="AY179" s="18" t="s">
        <v>137</v>
      </c>
      <c r="BE179" s="209">
        <f>IF(N179="základná",J179,0)</f>
        <v>0</v>
      </c>
      <c r="BF179" s="209">
        <f>IF(N179="znížená",J179,0)</f>
        <v>0</v>
      </c>
      <c r="BG179" s="209">
        <f>IF(N179="zákl. prenesená",J179,0)</f>
        <v>0</v>
      </c>
      <c r="BH179" s="209">
        <f>IF(N179="zníž. prenesená",J179,0)</f>
        <v>0</v>
      </c>
      <c r="BI179" s="209">
        <f>IF(N179="nulová",J179,0)</f>
        <v>0</v>
      </c>
      <c r="BJ179" s="18" t="s">
        <v>94</v>
      </c>
      <c r="BK179" s="209">
        <f>ROUND(I179*H179,2)</f>
        <v>0</v>
      </c>
      <c r="BL179" s="18" t="s">
        <v>89</v>
      </c>
      <c r="BM179" s="208" t="s">
        <v>232</v>
      </c>
    </row>
    <row r="180" s="12" customFormat="1" ht="22.8" customHeight="1">
      <c r="A180" s="12"/>
      <c r="B180" s="183"/>
      <c r="C180" s="12"/>
      <c r="D180" s="184" t="s">
        <v>76</v>
      </c>
      <c r="E180" s="194" t="s">
        <v>233</v>
      </c>
      <c r="F180" s="194" t="s">
        <v>234</v>
      </c>
      <c r="G180" s="12"/>
      <c r="H180" s="12"/>
      <c r="I180" s="186"/>
      <c r="J180" s="195">
        <f>BK180</f>
        <v>0</v>
      </c>
      <c r="K180" s="12"/>
      <c r="L180" s="183"/>
      <c r="M180" s="188"/>
      <c r="N180" s="189"/>
      <c r="O180" s="189"/>
      <c r="P180" s="190">
        <f>P181</f>
        <v>0</v>
      </c>
      <c r="Q180" s="189"/>
      <c r="R180" s="190">
        <f>R181</f>
        <v>0</v>
      </c>
      <c r="S180" s="189"/>
      <c r="T180" s="191">
        <f>T181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84" t="s">
        <v>82</v>
      </c>
      <c r="AT180" s="192" t="s">
        <v>76</v>
      </c>
      <c r="AU180" s="192" t="s">
        <v>82</v>
      </c>
      <c r="AY180" s="184" t="s">
        <v>137</v>
      </c>
      <c r="BK180" s="193">
        <f>BK181</f>
        <v>0</v>
      </c>
    </row>
    <row r="181" s="2" customFormat="1" ht="24.15" customHeight="1">
      <c r="A181" s="37"/>
      <c r="B181" s="160"/>
      <c r="C181" s="196" t="s">
        <v>235</v>
      </c>
      <c r="D181" s="196" t="s">
        <v>139</v>
      </c>
      <c r="E181" s="197" t="s">
        <v>236</v>
      </c>
      <c r="F181" s="198" t="s">
        <v>237</v>
      </c>
      <c r="G181" s="199" t="s">
        <v>184</v>
      </c>
      <c r="H181" s="200">
        <v>286.74200000000002</v>
      </c>
      <c r="I181" s="201"/>
      <c r="J181" s="202">
        <f>ROUND(I181*H181,2)</f>
        <v>0</v>
      </c>
      <c r="K181" s="203"/>
      <c r="L181" s="38"/>
      <c r="M181" s="204" t="s">
        <v>1</v>
      </c>
      <c r="N181" s="205" t="s">
        <v>43</v>
      </c>
      <c r="O181" s="81"/>
      <c r="P181" s="206">
        <f>O181*H181</f>
        <v>0</v>
      </c>
      <c r="Q181" s="206">
        <v>0</v>
      </c>
      <c r="R181" s="206">
        <f>Q181*H181</f>
        <v>0</v>
      </c>
      <c r="S181" s="206">
        <v>0</v>
      </c>
      <c r="T181" s="20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08" t="s">
        <v>89</v>
      </c>
      <c r="AT181" s="208" t="s">
        <v>139</v>
      </c>
      <c r="AU181" s="208" t="s">
        <v>94</v>
      </c>
      <c r="AY181" s="18" t="s">
        <v>137</v>
      </c>
      <c r="BE181" s="209">
        <f>IF(N181="základná",J181,0)</f>
        <v>0</v>
      </c>
      <c r="BF181" s="209">
        <f>IF(N181="znížená",J181,0)</f>
        <v>0</v>
      </c>
      <c r="BG181" s="209">
        <f>IF(N181="zákl. prenesená",J181,0)</f>
        <v>0</v>
      </c>
      <c r="BH181" s="209">
        <f>IF(N181="zníž. prenesená",J181,0)</f>
        <v>0</v>
      </c>
      <c r="BI181" s="209">
        <f>IF(N181="nulová",J181,0)</f>
        <v>0</v>
      </c>
      <c r="BJ181" s="18" t="s">
        <v>94</v>
      </c>
      <c r="BK181" s="209">
        <f>ROUND(I181*H181,2)</f>
        <v>0</v>
      </c>
      <c r="BL181" s="18" t="s">
        <v>89</v>
      </c>
      <c r="BM181" s="208" t="s">
        <v>238</v>
      </c>
    </row>
    <row r="182" s="12" customFormat="1" ht="25.92" customHeight="1">
      <c r="A182" s="12"/>
      <c r="B182" s="183"/>
      <c r="C182" s="12"/>
      <c r="D182" s="184" t="s">
        <v>76</v>
      </c>
      <c r="E182" s="185" t="s">
        <v>239</v>
      </c>
      <c r="F182" s="185" t="s">
        <v>240</v>
      </c>
      <c r="G182" s="12"/>
      <c r="H182" s="12"/>
      <c r="I182" s="186"/>
      <c r="J182" s="187">
        <f>BK182</f>
        <v>0</v>
      </c>
      <c r="K182" s="12"/>
      <c r="L182" s="183"/>
      <c r="M182" s="188"/>
      <c r="N182" s="189"/>
      <c r="O182" s="189"/>
      <c r="P182" s="190">
        <f>P183</f>
        <v>0</v>
      </c>
      <c r="Q182" s="189"/>
      <c r="R182" s="190">
        <f>R183</f>
        <v>0</v>
      </c>
      <c r="S182" s="189"/>
      <c r="T182" s="191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84" t="s">
        <v>89</v>
      </c>
      <c r="AT182" s="192" t="s">
        <v>76</v>
      </c>
      <c r="AU182" s="192" t="s">
        <v>77</v>
      </c>
      <c r="AY182" s="184" t="s">
        <v>137</v>
      </c>
      <c r="BK182" s="193">
        <f>BK183</f>
        <v>0</v>
      </c>
    </row>
    <row r="183" s="2" customFormat="1" ht="21.75" customHeight="1">
      <c r="A183" s="37"/>
      <c r="B183" s="160"/>
      <c r="C183" s="196" t="s">
        <v>241</v>
      </c>
      <c r="D183" s="196" t="s">
        <v>139</v>
      </c>
      <c r="E183" s="197" t="s">
        <v>242</v>
      </c>
      <c r="F183" s="198" t="s">
        <v>243</v>
      </c>
      <c r="G183" s="199" t="s">
        <v>244</v>
      </c>
      <c r="H183" s="245"/>
      <c r="I183" s="201"/>
      <c r="J183" s="202">
        <f>ROUND(I183*H183,2)</f>
        <v>0</v>
      </c>
      <c r="K183" s="203"/>
      <c r="L183" s="38"/>
      <c r="M183" s="246" t="s">
        <v>1</v>
      </c>
      <c r="N183" s="247" t="s">
        <v>43</v>
      </c>
      <c r="O183" s="248"/>
      <c r="P183" s="249">
        <f>O183*H183</f>
        <v>0</v>
      </c>
      <c r="Q183" s="249">
        <v>0</v>
      </c>
      <c r="R183" s="249">
        <f>Q183*H183</f>
        <v>0</v>
      </c>
      <c r="S183" s="249">
        <v>0</v>
      </c>
      <c r="T183" s="250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08" t="s">
        <v>245</v>
      </c>
      <c r="AT183" s="208" t="s">
        <v>139</v>
      </c>
      <c r="AU183" s="208" t="s">
        <v>82</v>
      </c>
      <c r="AY183" s="18" t="s">
        <v>137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94</v>
      </c>
      <c r="BK183" s="209">
        <f>ROUND(I183*H183,2)</f>
        <v>0</v>
      </c>
      <c r="BL183" s="18" t="s">
        <v>245</v>
      </c>
      <c r="BM183" s="208" t="s">
        <v>246</v>
      </c>
    </row>
    <row r="184" s="2" customFormat="1" ht="6.96" customHeight="1">
      <c r="A184" s="37"/>
      <c r="B184" s="64"/>
      <c r="C184" s="65"/>
      <c r="D184" s="65"/>
      <c r="E184" s="65"/>
      <c r="F184" s="65"/>
      <c r="G184" s="65"/>
      <c r="H184" s="65"/>
      <c r="I184" s="65"/>
      <c r="J184" s="65"/>
      <c r="K184" s="65"/>
      <c r="L184" s="38"/>
      <c r="M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</row>
  </sheetData>
  <autoFilter ref="C132:K183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  <c r="AZ2" s="124" t="s">
        <v>92</v>
      </c>
      <c r="BA2" s="124" t="s">
        <v>1</v>
      </c>
      <c r="BB2" s="124" t="s">
        <v>1</v>
      </c>
      <c r="BC2" s="124" t="s">
        <v>247</v>
      </c>
      <c r="BD2" s="124" t="s">
        <v>94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="1" customFormat="1" ht="24.96" customHeight="1">
      <c r="B4" s="21"/>
      <c r="D4" s="22" t="s">
        <v>95</v>
      </c>
      <c r="L4" s="21"/>
      <c r="M4" s="125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6" t="str">
        <f>'Rekapitulácia stavby'!K6</f>
        <v>REKONŠTRUKCIA PODLÁH V MAŠTALIACH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96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248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22. 1. 2025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25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28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27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27</v>
      </c>
      <c r="J21" s="26" t="str">
        <f>IF('Rekapitulácia stavby'!AN17="","",'Rekapitulácia stavby'!AN17)</f>
        <v/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27</v>
      </c>
      <c r="J24" s="26" t="str">
        <f>IF('Rekapitulácia stavby'!AN20="","",'Rekapitulácia stavby'!AN20)</f>
        <v/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31.25" customHeight="1">
      <c r="A27" s="127"/>
      <c r="B27" s="128"/>
      <c r="C27" s="127"/>
      <c r="D27" s="127"/>
      <c r="E27" s="35" t="s">
        <v>98</v>
      </c>
      <c r="F27" s="35"/>
      <c r="G27" s="35"/>
      <c r="H27" s="35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26" t="s">
        <v>99</v>
      </c>
      <c r="E30" s="37"/>
      <c r="F30" s="37"/>
      <c r="G30" s="37"/>
      <c r="H30" s="37"/>
      <c r="I30" s="37"/>
      <c r="J30" s="130">
        <f>J96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31" t="s">
        <v>100</v>
      </c>
      <c r="E31" s="37"/>
      <c r="F31" s="37"/>
      <c r="G31" s="37"/>
      <c r="H31" s="37"/>
      <c r="I31" s="37"/>
      <c r="J31" s="130">
        <f>J106</f>
        <v>0</v>
      </c>
      <c r="K31" s="37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37</v>
      </c>
      <c r="E32" s="37"/>
      <c r="F32" s="37"/>
      <c r="G32" s="37"/>
      <c r="H32" s="37"/>
      <c r="I32" s="37"/>
      <c r="J32" s="100">
        <f>ROUND(J30 + J31, 2)</f>
        <v>0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94"/>
      <c r="E33" s="94"/>
      <c r="F33" s="94"/>
      <c r="G33" s="94"/>
      <c r="H33" s="94"/>
      <c r="I33" s="94"/>
      <c r="J33" s="94"/>
      <c r="K33" s="94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39</v>
      </c>
      <c r="G34" s="37"/>
      <c r="H34" s="37"/>
      <c r="I34" s="42" t="s">
        <v>38</v>
      </c>
      <c r="J34" s="42" t="s">
        <v>40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41</v>
      </c>
      <c r="E35" s="44" t="s">
        <v>42</v>
      </c>
      <c r="F35" s="134">
        <f>ROUND((SUM(BE106:BE113) + SUM(BE133:BE180)),  2)</f>
        <v>0</v>
      </c>
      <c r="G35" s="135"/>
      <c r="H35" s="135"/>
      <c r="I35" s="136">
        <v>0.23000000000000001</v>
      </c>
      <c r="J35" s="134">
        <f>ROUND(((SUM(BE106:BE113) + SUM(BE133:BE180))*I35),  2)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44" t="s">
        <v>43</v>
      </c>
      <c r="F36" s="134">
        <f>ROUND((SUM(BF106:BF113) + SUM(BF133:BF180)),  2)</f>
        <v>0</v>
      </c>
      <c r="G36" s="135"/>
      <c r="H36" s="135"/>
      <c r="I36" s="136">
        <v>0.23000000000000001</v>
      </c>
      <c r="J36" s="134">
        <f>ROUND(((SUM(BF106:BF113) + SUM(BF133:BF180))*I36),  2)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37">
        <f>ROUND((SUM(BG106:BG113) + SUM(BG133:BG180)),  2)</f>
        <v>0</v>
      </c>
      <c r="G37" s="37"/>
      <c r="H37" s="37"/>
      <c r="I37" s="138">
        <v>0.23000000000000001</v>
      </c>
      <c r="J37" s="137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45</v>
      </c>
      <c r="F38" s="137">
        <f>ROUND((SUM(BH106:BH113) + SUM(BH133:BH180)),  2)</f>
        <v>0</v>
      </c>
      <c r="G38" s="37"/>
      <c r="H38" s="37"/>
      <c r="I38" s="138">
        <v>0.23000000000000001</v>
      </c>
      <c r="J38" s="137">
        <f>0</f>
        <v>0</v>
      </c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44" t="s">
        <v>46</v>
      </c>
      <c r="F39" s="134">
        <f>ROUND((SUM(BI106:BI113) + SUM(BI133:BI180)),  2)</f>
        <v>0</v>
      </c>
      <c r="G39" s="135"/>
      <c r="H39" s="135"/>
      <c r="I39" s="136">
        <v>0</v>
      </c>
      <c r="J39" s="134">
        <f>0</f>
        <v>0</v>
      </c>
      <c r="K39" s="37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9"/>
      <c r="D41" s="140" t="s">
        <v>47</v>
      </c>
      <c r="E41" s="85"/>
      <c r="F41" s="85"/>
      <c r="G41" s="141" t="s">
        <v>48</v>
      </c>
      <c r="H41" s="142" t="s">
        <v>49</v>
      </c>
      <c r="I41" s="85"/>
      <c r="J41" s="143">
        <f>SUM(J32:J39)</f>
        <v>0</v>
      </c>
      <c r="K41" s="144"/>
      <c r="L41" s="59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9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50</v>
      </c>
      <c r="E50" s="61"/>
      <c r="F50" s="61"/>
      <c r="G50" s="60" t="s">
        <v>51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52</v>
      </c>
      <c r="E61" s="40"/>
      <c r="F61" s="145" t="s">
        <v>53</v>
      </c>
      <c r="G61" s="62" t="s">
        <v>52</v>
      </c>
      <c r="H61" s="40"/>
      <c r="I61" s="40"/>
      <c r="J61" s="146" t="s">
        <v>53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54</v>
      </c>
      <c r="E65" s="63"/>
      <c r="F65" s="63"/>
      <c r="G65" s="60" t="s">
        <v>55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52</v>
      </c>
      <c r="E76" s="40"/>
      <c r="F76" s="145" t="s">
        <v>53</v>
      </c>
      <c r="G76" s="62" t="s">
        <v>52</v>
      </c>
      <c r="H76" s="40"/>
      <c r="I76" s="40"/>
      <c r="J76" s="146" t="s">
        <v>53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101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6" t="str">
        <f>E7</f>
        <v>REKONŠTRUKCIA PODLÁH V MAŠTALIACH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96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71" t="str">
        <f>E9</f>
        <v>3 - Kravín č. 3 - kŕmno-hnojné chodby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19</v>
      </c>
      <c r="D89" s="37"/>
      <c r="E89" s="37"/>
      <c r="F89" s="26" t="str">
        <f>F12</f>
        <v>Jasová</v>
      </c>
      <c r="G89" s="37"/>
      <c r="H89" s="37"/>
      <c r="I89" s="31" t="s">
        <v>21</v>
      </c>
      <c r="J89" s="73" t="str">
        <f>IF(J12="","",J12)</f>
        <v>22. 1. 2025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>AgroContract mliečna farma, a.s., Jasová 736</v>
      </c>
      <c r="G91" s="37"/>
      <c r="H91" s="37"/>
      <c r="I91" s="31" t="s">
        <v>31</v>
      </c>
      <c r="J91" s="35" t="str">
        <f>E21</f>
        <v xml:space="preserve"> 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 xml:space="preserve"> 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47" t="s">
        <v>102</v>
      </c>
      <c r="D94" s="139"/>
      <c r="E94" s="139"/>
      <c r="F94" s="139"/>
      <c r="G94" s="139"/>
      <c r="H94" s="139"/>
      <c r="I94" s="139"/>
      <c r="J94" s="148" t="s">
        <v>103</v>
      </c>
      <c r="K94" s="139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49" t="s">
        <v>104</v>
      </c>
      <c r="D96" s="37"/>
      <c r="E96" s="37"/>
      <c r="F96" s="37"/>
      <c r="G96" s="37"/>
      <c r="H96" s="37"/>
      <c r="I96" s="37"/>
      <c r="J96" s="100">
        <f>J133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105</v>
      </c>
    </row>
    <row r="97" hidden="1" s="9" customFormat="1" ht="24.96" customHeight="1">
      <c r="A97" s="9"/>
      <c r="B97" s="150"/>
      <c r="C97" s="9"/>
      <c r="D97" s="151" t="s">
        <v>106</v>
      </c>
      <c r="E97" s="152"/>
      <c r="F97" s="152"/>
      <c r="G97" s="152"/>
      <c r="H97" s="152"/>
      <c r="I97" s="152"/>
      <c r="J97" s="153">
        <f>J134</f>
        <v>0</v>
      </c>
      <c r="K97" s="9"/>
      <c r="L97" s="15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54"/>
      <c r="C98" s="10"/>
      <c r="D98" s="155" t="s">
        <v>107</v>
      </c>
      <c r="E98" s="156"/>
      <c r="F98" s="156"/>
      <c r="G98" s="156"/>
      <c r="H98" s="156"/>
      <c r="I98" s="156"/>
      <c r="J98" s="157">
        <f>J135</f>
        <v>0</v>
      </c>
      <c r="K98" s="10"/>
      <c r="L98" s="15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54"/>
      <c r="C99" s="10"/>
      <c r="D99" s="155" t="s">
        <v>108</v>
      </c>
      <c r="E99" s="156"/>
      <c r="F99" s="156"/>
      <c r="G99" s="156"/>
      <c r="H99" s="156"/>
      <c r="I99" s="156"/>
      <c r="J99" s="157">
        <f>J139</f>
        <v>0</v>
      </c>
      <c r="K99" s="10"/>
      <c r="L99" s="15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54"/>
      <c r="C100" s="10"/>
      <c r="D100" s="155" t="s">
        <v>109</v>
      </c>
      <c r="E100" s="156"/>
      <c r="F100" s="156"/>
      <c r="G100" s="156"/>
      <c r="H100" s="156"/>
      <c r="I100" s="156"/>
      <c r="J100" s="157">
        <f>J159</f>
        <v>0</v>
      </c>
      <c r="K100" s="10"/>
      <c r="L100" s="15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4"/>
      <c r="C101" s="10"/>
      <c r="D101" s="155" t="s">
        <v>110</v>
      </c>
      <c r="E101" s="156"/>
      <c r="F101" s="156"/>
      <c r="G101" s="156"/>
      <c r="H101" s="156"/>
      <c r="I101" s="156"/>
      <c r="J101" s="157">
        <f>J169</f>
        <v>0</v>
      </c>
      <c r="K101" s="10"/>
      <c r="L101" s="15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4"/>
      <c r="C102" s="10"/>
      <c r="D102" s="155" t="s">
        <v>111</v>
      </c>
      <c r="E102" s="156"/>
      <c r="F102" s="156"/>
      <c r="G102" s="156"/>
      <c r="H102" s="156"/>
      <c r="I102" s="156"/>
      <c r="J102" s="157">
        <f>J177</f>
        <v>0</v>
      </c>
      <c r="K102" s="10"/>
      <c r="L102" s="15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50"/>
      <c r="C103" s="9"/>
      <c r="D103" s="151" t="s">
        <v>112</v>
      </c>
      <c r="E103" s="152"/>
      <c r="F103" s="152"/>
      <c r="G103" s="152"/>
      <c r="H103" s="152"/>
      <c r="I103" s="152"/>
      <c r="J103" s="153">
        <f>J179</f>
        <v>0</v>
      </c>
      <c r="K103" s="9"/>
      <c r="L103" s="15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9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hidden="1" s="2" customFormat="1" ht="6.96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 s="2" customFormat="1" ht="29.28" customHeight="1">
      <c r="A106" s="37"/>
      <c r="B106" s="38"/>
      <c r="C106" s="149" t="s">
        <v>113</v>
      </c>
      <c r="D106" s="37"/>
      <c r="E106" s="37"/>
      <c r="F106" s="37"/>
      <c r="G106" s="37"/>
      <c r="H106" s="37"/>
      <c r="I106" s="37"/>
      <c r="J106" s="158">
        <f>ROUND(J107 + J108 + J109 + J110 + J111 + J112,2)</f>
        <v>0</v>
      </c>
      <c r="K106" s="37"/>
      <c r="L106" s="59"/>
      <c r="N106" s="159" t="s">
        <v>41</v>
      </c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 s="2" customFormat="1" ht="18" customHeight="1">
      <c r="A107" s="37"/>
      <c r="B107" s="160"/>
      <c r="C107" s="161"/>
      <c r="D107" s="162" t="s">
        <v>114</v>
      </c>
      <c r="E107" s="163"/>
      <c r="F107" s="163"/>
      <c r="G107" s="161"/>
      <c r="H107" s="161"/>
      <c r="I107" s="161"/>
      <c r="J107" s="164">
        <v>0</v>
      </c>
      <c r="K107" s="161"/>
      <c r="L107" s="165"/>
      <c r="M107" s="166"/>
      <c r="N107" s="167" t="s">
        <v>43</v>
      </c>
      <c r="O107" s="166"/>
      <c r="P107" s="166"/>
      <c r="Q107" s="166"/>
      <c r="R107" s="166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  <c r="AP107" s="166"/>
      <c r="AQ107" s="166"/>
      <c r="AR107" s="166"/>
      <c r="AS107" s="166"/>
      <c r="AT107" s="166"/>
      <c r="AU107" s="166"/>
      <c r="AV107" s="166"/>
      <c r="AW107" s="166"/>
      <c r="AX107" s="166"/>
      <c r="AY107" s="168" t="s">
        <v>115</v>
      </c>
      <c r="AZ107" s="166"/>
      <c r="BA107" s="166"/>
      <c r="BB107" s="166"/>
      <c r="BC107" s="166"/>
      <c r="BD107" s="166"/>
      <c r="BE107" s="169">
        <f>IF(N107="základná",J107,0)</f>
        <v>0</v>
      </c>
      <c r="BF107" s="169">
        <f>IF(N107="znížená",J107,0)</f>
        <v>0</v>
      </c>
      <c r="BG107" s="169">
        <f>IF(N107="zákl. prenesená",J107,0)</f>
        <v>0</v>
      </c>
      <c r="BH107" s="169">
        <f>IF(N107="zníž. prenesená",J107,0)</f>
        <v>0</v>
      </c>
      <c r="BI107" s="169">
        <f>IF(N107="nulová",J107,0)</f>
        <v>0</v>
      </c>
      <c r="BJ107" s="168" t="s">
        <v>94</v>
      </c>
      <c r="BK107" s="166"/>
      <c r="BL107" s="166"/>
      <c r="BM107" s="166"/>
    </row>
    <row r="108" hidden="1" s="2" customFormat="1" ht="18" customHeight="1">
      <c r="A108" s="37"/>
      <c r="B108" s="160"/>
      <c r="C108" s="161"/>
      <c r="D108" s="162" t="s">
        <v>116</v>
      </c>
      <c r="E108" s="163"/>
      <c r="F108" s="163"/>
      <c r="G108" s="161"/>
      <c r="H108" s="161"/>
      <c r="I108" s="161"/>
      <c r="J108" s="164">
        <v>0</v>
      </c>
      <c r="K108" s="161"/>
      <c r="L108" s="165"/>
      <c r="M108" s="166"/>
      <c r="N108" s="167" t="s">
        <v>43</v>
      </c>
      <c r="O108" s="166"/>
      <c r="P108" s="166"/>
      <c r="Q108" s="166"/>
      <c r="R108" s="166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8" t="s">
        <v>115</v>
      </c>
      <c r="AZ108" s="166"/>
      <c r="BA108" s="166"/>
      <c r="BB108" s="166"/>
      <c r="BC108" s="166"/>
      <c r="BD108" s="166"/>
      <c r="BE108" s="169">
        <f>IF(N108="základná",J108,0)</f>
        <v>0</v>
      </c>
      <c r="BF108" s="169">
        <f>IF(N108="znížená",J108,0)</f>
        <v>0</v>
      </c>
      <c r="BG108" s="169">
        <f>IF(N108="zákl. prenesená",J108,0)</f>
        <v>0</v>
      </c>
      <c r="BH108" s="169">
        <f>IF(N108="zníž. prenesená",J108,0)</f>
        <v>0</v>
      </c>
      <c r="BI108" s="169">
        <f>IF(N108="nulová",J108,0)</f>
        <v>0</v>
      </c>
      <c r="BJ108" s="168" t="s">
        <v>94</v>
      </c>
      <c r="BK108" s="166"/>
      <c r="BL108" s="166"/>
      <c r="BM108" s="166"/>
    </row>
    <row r="109" hidden="1" s="2" customFormat="1" ht="18" customHeight="1">
      <c r="A109" s="37"/>
      <c r="B109" s="160"/>
      <c r="C109" s="161"/>
      <c r="D109" s="162" t="s">
        <v>117</v>
      </c>
      <c r="E109" s="163"/>
      <c r="F109" s="163"/>
      <c r="G109" s="161"/>
      <c r="H109" s="161"/>
      <c r="I109" s="161"/>
      <c r="J109" s="164">
        <v>0</v>
      </c>
      <c r="K109" s="161"/>
      <c r="L109" s="165"/>
      <c r="M109" s="166"/>
      <c r="N109" s="167" t="s">
        <v>43</v>
      </c>
      <c r="O109" s="166"/>
      <c r="P109" s="166"/>
      <c r="Q109" s="166"/>
      <c r="R109" s="166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6"/>
      <c r="AS109" s="166"/>
      <c r="AT109" s="166"/>
      <c r="AU109" s="166"/>
      <c r="AV109" s="166"/>
      <c r="AW109" s="166"/>
      <c r="AX109" s="166"/>
      <c r="AY109" s="168" t="s">
        <v>115</v>
      </c>
      <c r="AZ109" s="166"/>
      <c r="BA109" s="166"/>
      <c r="BB109" s="166"/>
      <c r="BC109" s="166"/>
      <c r="BD109" s="166"/>
      <c r="BE109" s="169">
        <f>IF(N109="základná",J109,0)</f>
        <v>0</v>
      </c>
      <c r="BF109" s="169">
        <f>IF(N109="znížená",J109,0)</f>
        <v>0</v>
      </c>
      <c r="BG109" s="169">
        <f>IF(N109="zákl. prenesená",J109,0)</f>
        <v>0</v>
      </c>
      <c r="BH109" s="169">
        <f>IF(N109="zníž. prenesená",J109,0)</f>
        <v>0</v>
      </c>
      <c r="BI109" s="169">
        <f>IF(N109="nulová",J109,0)</f>
        <v>0</v>
      </c>
      <c r="BJ109" s="168" t="s">
        <v>94</v>
      </c>
      <c r="BK109" s="166"/>
      <c r="BL109" s="166"/>
      <c r="BM109" s="166"/>
    </row>
    <row r="110" hidden="1" s="2" customFormat="1" ht="18" customHeight="1">
      <c r="A110" s="37"/>
      <c r="B110" s="160"/>
      <c r="C110" s="161"/>
      <c r="D110" s="162" t="s">
        <v>118</v>
      </c>
      <c r="E110" s="163"/>
      <c r="F110" s="163"/>
      <c r="G110" s="161"/>
      <c r="H110" s="161"/>
      <c r="I110" s="161"/>
      <c r="J110" s="164">
        <v>0</v>
      </c>
      <c r="K110" s="161"/>
      <c r="L110" s="165"/>
      <c r="M110" s="166"/>
      <c r="N110" s="167" t="s">
        <v>43</v>
      </c>
      <c r="O110" s="166"/>
      <c r="P110" s="166"/>
      <c r="Q110" s="166"/>
      <c r="R110" s="166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6"/>
      <c r="AG110" s="166"/>
      <c r="AH110" s="166"/>
      <c r="AI110" s="166"/>
      <c r="AJ110" s="166"/>
      <c r="AK110" s="166"/>
      <c r="AL110" s="166"/>
      <c r="AM110" s="166"/>
      <c r="AN110" s="166"/>
      <c r="AO110" s="166"/>
      <c r="AP110" s="166"/>
      <c r="AQ110" s="166"/>
      <c r="AR110" s="166"/>
      <c r="AS110" s="166"/>
      <c r="AT110" s="166"/>
      <c r="AU110" s="166"/>
      <c r="AV110" s="166"/>
      <c r="AW110" s="166"/>
      <c r="AX110" s="166"/>
      <c r="AY110" s="168" t="s">
        <v>115</v>
      </c>
      <c r="AZ110" s="166"/>
      <c r="BA110" s="166"/>
      <c r="BB110" s="166"/>
      <c r="BC110" s="166"/>
      <c r="BD110" s="166"/>
      <c r="BE110" s="169">
        <f>IF(N110="základná",J110,0)</f>
        <v>0</v>
      </c>
      <c r="BF110" s="169">
        <f>IF(N110="znížená",J110,0)</f>
        <v>0</v>
      </c>
      <c r="BG110" s="169">
        <f>IF(N110="zákl. prenesená",J110,0)</f>
        <v>0</v>
      </c>
      <c r="BH110" s="169">
        <f>IF(N110="zníž. prenesená",J110,0)</f>
        <v>0</v>
      </c>
      <c r="BI110" s="169">
        <f>IF(N110="nulová",J110,0)</f>
        <v>0</v>
      </c>
      <c r="BJ110" s="168" t="s">
        <v>94</v>
      </c>
      <c r="BK110" s="166"/>
      <c r="BL110" s="166"/>
      <c r="BM110" s="166"/>
    </row>
    <row r="111" hidden="1" s="2" customFormat="1" ht="18" customHeight="1">
      <c r="A111" s="37"/>
      <c r="B111" s="160"/>
      <c r="C111" s="161"/>
      <c r="D111" s="162" t="s">
        <v>119</v>
      </c>
      <c r="E111" s="163"/>
      <c r="F111" s="163"/>
      <c r="G111" s="161"/>
      <c r="H111" s="161"/>
      <c r="I111" s="161"/>
      <c r="J111" s="164">
        <v>0</v>
      </c>
      <c r="K111" s="161"/>
      <c r="L111" s="165"/>
      <c r="M111" s="166"/>
      <c r="N111" s="167" t="s">
        <v>43</v>
      </c>
      <c r="O111" s="166"/>
      <c r="P111" s="166"/>
      <c r="Q111" s="166"/>
      <c r="R111" s="166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166"/>
      <c r="AV111" s="166"/>
      <c r="AW111" s="166"/>
      <c r="AX111" s="166"/>
      <c r="AY111" s="168" t="s">
        <v>115</v>
      </c>
      <c r="AZ111" s="166"/>
      <c r="BA111" s="166"/>
      <c r="BB111" s="166"/>
      <c r="BC111" s="166"/>
      <c r="BD111" s="166"/>
      <c r="BE111" s="169">
        <f>IF(N111="základná",J111,0)</f>
        <v>0</v>
      </c>
      <c r="BF111" s="169">
        <f>IF(N111="znížená",J111,0)</f>
        <v>0</v>
      </c>
      <c r="BG111" s="169">
        <f>IF(N111="zákl. prenesená",J111,0)</f>
        <v>0</v>
      </c>
      <c r="BH111" s="169">
        <f>IF(N111="zníž. prenesená",J111,0)</f>
        <v>0</v>
      </c>
      <c r="BI111" s="169">
        <f>IF(N111="nulová",J111,0)</f>
        <v>0</v>
      </c>
      <c r="BJ111" s="168" t="s">
        <v>94</v>
      </c>
      <c r="BK111" s="166"/>
      <c r="BL111" s="166"/>
      <c r="BM111" s="166"/>
    </row>
    <row r="112" hidden="1" s="2" customFormat="1" ht="18" customHeight="1">
      <c r="A112" s="37"/>
      <c r="B112" s="160"/>
      <c r="C112" s="161"/>
      <c r="D112" s="163" t="s">
        <v>120</v>
      </c>
      <c r="E112" s="161"/>
      <c r="F112" s="161"/>
      <c r="G112" s="161"/>
      <c r="H112" s="161"/>
      <c r="I112" s="161"/>
      <c r="J112" s="164">
        <f>ROUND(J30*T112,2)</f>
        <v>0</v>
      </c>
      <c r="K112" s="161"/>
      <c r="L112" s="165"/>
      <c r="M112" s="166"/>
      <c r="N112" s="167" t="s">
        <v>43</v>
      </c>
      <c r="O112" s="166"/>
      <c r="P112" s="166"/>
      <c r="Q112" s="166"/>
      <c r="R112" s="166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6"/>
      <c r="AS112" s="166"/>
      <c r="AT112" s="166"/>
      <c r="AU112" s="166"/>
      <c r="AV112" s="166"/>
      <c r="AW112" s="166"/>
      <c r="AX112" s="166"/>
      <c r="AY112" s="168" t="s">
        <v>121</v>
      </c>
      <c r="AZ112" s="166"/>
      <c r="BA112" s="166"/>
      <c r="BB112" s="166"/>
      <c r="BC112" s="166"/>
      <c r="BD112" s="166"/>
      <c r="BE112" s="169">
        <f>IF(N112="základná",J112,0)</f>
        <v>0</v>
      </c>
      <c r="BF112" s="169">
        <f>IF(N112="znížená",J112,0)</f>
        <v>0</v>
      </c>
      <c r="BG112" s="169">
        <f>IF(N112="zákl. prenesená",J112,0)</f>
        <v>0</v>
      </c>
      <c r="BH112" s="169">
        <f>IF(N112="zníž. prenesená",J112,0)</f>
        <v>0</v>
      </c>
      <c r="BI112" s="169">
        <f>IF(N112="nulová",J112,0)</f>
        <v>0</v>
      </c>
      <c r="BJ112" s="168" t="s">
        <v>94</v>
      </c>
      <c r="BK112" s="166"/>
      <c r="BL112" s="166"/>
      <c r="BM112" s="166"/>
    </row>
    <row r="113" hidden="1" s="2" customForma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hidden="1" s="2" customFormat="1" ht="29.28" customHeight="1">
      <c r="A114" s="37"/>
      <c r="B114" s="38"/>
      <c r="C114" s="170" t="s">
        <v>122</v>
      </c>
      <c r="D114" s="139"/>
      <c r="E114" s="139"/>
      <c r="F114" s="139"/>
      <c r="G114" s="139"/>
      <c r="H114" s="139"/>
      <c r="I114" s="139"/>
      <c r="J114" s="171">
        <f>ROUND(J96+J106,2)</f>
        <v>0</v>
      </c>
      <c r="K114" s="139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hidden="1" s="2" customFormat="1" ht="6.96" customHeight="1">
      <c r="A115" s="37"/>
      <c r="B115" s="64"/>
      <c r="C115" s="65"/>
      <c r="D115" s="65"/>
      <c r="E115" s="65"/>
      <c r="F115" s="65"/>
      <c r="G115" s="65"/>
      <c r="H115" s="65"/>
      <c r="I115" s="65"/>
      <c r="J115" s="65"/>
      <c r="K115" s="65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hidden="1"/>
    <row r="117" hidden="1"/>
    <row r="118" hidden="1"/>
    <row r="119" s="2" customFormat="1" ht="6.96" customHeight="1">
      <c r="A119" s="37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4.96" customHeight="1">
      <c r="A120" s="37"/>
      <c r="B120" s="38"/>
      <c r="C120" s="22" t="s">
        <v>123</v>
      </c>
      <c r="D120" s="37"/>
      <c r="E120" s="37"/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15</v>
      </c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7"/>
      <c r="D123" s="37"/>
      <c r="E123" s="126" t="str">
        <f>E7</f>
        <v>REKONŠTRUKCIA PODLÁH V MAŠTALIACH</v>
      </c>
      <c r="F123" s="31"/>
      <c r="G123" s="31"/>
      <c r="H123" s="31"/>
      <c r="I123" s="37"/>
      <c r="J123" s="37"/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96</v>
      </c>
      <c r="D124" s="37"/>
      <c r="E124" s="37"/>
      <c r="F124" s="37"/>
      <c r="G124" s="37"/>
      <c r="H124" s="37"/>
      <c r="I124" s="37"/>
      <c r="J124" s="37"/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7"/>
      <c r="D125" s="37"/>
      <c r="E125" s="71" t="str">
        <f>E9</f>
        <v>3 - Kravín č. 3 - kŕmno-hnojné chodby</v>
      </c>
      <c r="F125" s="37"/>
      <c r="G125" s="37"/>
      <c r="H125" s="37"/>
      <c r="I125" s="37"/>
      <c r="J125" s="37"/>
      <c r="K125" s="37"/>
      <c r="L125" s="5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19</v>
      </c>
      <c r="D127" s="37"/>
      <c r="E127" s="37"/>
      <c r="F127" s="26" t="str">
        <f>F12</f>
        <v>Jasová</v>
      </c>
      <c r="G127" s="37"/>
      <c r="H127" s="37"/>
      <c r="I127" s="31" t="s">
        <v>21</v>
      </c>
      <c r="J127" s="73" t="str">
        <f>IF(J12="","",J12)</f>
        <v>22. 1. 2025</v>
      </c>
      <c r="K127" s="37"/>
      <c r="L127" s="59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9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23</v>
      </c>
      <c r="D129" s="37"/>
      <c r="E129" s="37"/>
      <c r="F129" s="26" t="str">
        <f>E15</f>
        <v>AgroContract mliečna farma, a.s., Jasová 736</v>
      </c>
      <c r="G129" s="37"/>
      <c r="H129" s="37"/>
      <c r="I129" s="31" t="s">
        <v>31</v>
      </c>
      <c r="J129" s="35" t="str">
        <f>E21</f>
        <v xml:space="preserve"> </v>
      </c>
      <c r="K129" s="37"/>
      <c r="L129" s="59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29</v>
      </c>
      <c r="D130" s="37"/>
      <c r="E130" s="37"/>
      <c r="F130" s="26" t="str">
        <f>IF(E18="","",E18)</f>
        <v>Vyplň údaj</v>
      </c>
      <c r="G130" s="37"/>
      <c r="H130" s="37"/>
      <c r="I130" s="31" t="s">
        <v>34</v>
      </c>
      <c r="J130" s="35" t="str">
        <f>E24</f>
        <v xml:space="preserve"> </v>
      </c>
      <c r="K130" s="37"/>
      <c r="L130" s="59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59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72"/>
      <c r="B132" s="173"/>
      <c r="C132" s="174" t="s">
        <v>124</v>
      </c>
      <c r="D132" s="175" t="s">
        <v>62</v>
      </c>
      <c r="E132" s="175" t="s">
        <v>58</v>
      </c>
      <c r="F132" s="175" t="s">
        <v>59</v>
      </c>
      <c r="G132" s="175" t="s">
        <v>125</v>
      </c>
      <c r="H132" s="175" t="s">
        <v>126</v>
      </c>
      <c r="I132" s="175" t="s">
        <v>127</v>
      </c>
      <c r="J132" s="176" t="s">
        <v>103</v>
      </c>
      <c r="K132" s="177" t="s">
        <v>128</v>
      </c>
      <c r="L132" s="178"/>
      <c r="M132" s="90" t="s">
        <v>1</v>
      </c>
      <c r="N132" s="91" t="s">
        <v>41</v>
      </c>
      <c r="O132" s="91" t="s">
        <v>129</v>
      </c>
      <c r="P132" s="91" t="s">
        <v>130</v>
      </c>
      <c r="Q132" s="91" t="s">
        <v>131</v>
      </c>
      <c r="R132" s="91" t="s">
        <v>132</v>
      </c>
      <c r="S132" s="91" t="s">
        <v>133</v>
      </c>
      <c r="T132" s="92" t="s">
        <v>134</v>
      </c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</row>
    <row r="133" s="2" customFormat="1" ht="22.8" customHeight="1">
      <c r="A133" s="37"/>
      <c r="B133" s="38"/>
      <c r="C133" s="97" t="s">
        <v>99</v>
      </c>
      <c r="D133" s="37"/>
      <c r="E133" s="37"/>
      <c r="F133" s="37"/>
      <c r="G133" s="37"/>
      <c r="H133" s="37"/>
      <c r="I133" s="37"/>
      <c r="J133" s="179">
        <f>BK133</f>
        <v>0</v>
      </c>
      <c r="K133" s="37"/>
      <c r="L133" s="38"/>
      <c r="M133" s="93"/>
      <c r="N133" s="77"/>
      <c r="O133" s="94"/>
      <c r="P133" s="180">
        <f>P134+P179</f>
        <v>0</v>
      </c>
      <c r="Q133" s="94"/>
      <c r="R133" s="180">
        <f>R134+R179</f>
        <v>399.89277535860003</v>
      </c>
      <c r="S133" s="94"/>
      <c r="T133" s="181">
        <f>T134+T179</f>
        <v>30.430400000000002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76</v>
      </c>
      <c r="AU133" s="18" t="s">
        <v>105</v>
      </c>
      <c r="BK133" s="182">
        <f>BK134+BK179</f>
        <v>0</v>
      </c>
    </row>
    <row r="134" s="12" customFormat="1" ht="25.92" customHeight="1">
      <c r="A134" s="12"/>
      <c r="B134" s="183"/>
      <c r="C134" s="12"/>
      <c r="D134" s="184" t="s">
        <v>76</v>
      </c>
      <c r="E134" s="185" t="s">
        <v>135</v>
      </c>
      <c r="F134" s="185" t="s">
        <v>136</v>
      </c>
      <c r="G134" s="12"/>
      <c r="H134" s="12"/>
      <c r="I134" s="186"/>
      <c r="J134" s="187">
        <f>BK134</f>
        <v>0</v>
      </c>
      <c r="K134" s="12"/>
      <c r="L134" s="183"/>
      <c r="M134" s="188"/>
      <c r="N134" s="189"/>
      <c r="O134" s="189"/>
      <c r="P134" s="190">
        <f>P135+P139+P159+P169+P177</f>
        <v>0</v>
      </c>
      <c r="Q134" s="189"/>
      <c r="R134" s="190">
        <f>R135+R139+R159+R169+R177</f>
        <v>399.89277535860003</v>
      </c>
      <c r="S134" s="189"/>
      <c r="T134" s="191">
        <f>T135+T139+T159+T169+T177</f>
        <v>30.430400000000002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84" t="s">
        <v>82</v>
      </c>
      <c r="AT134" s="192" t="s">
        <v>76</v>
      </c>
      <c r="AU134" s="192" t="s">
        <v>77</v>
      </c>
      <c r="AY134" s="184" t="s">
        <v>137</v>
      </c>
      <c r="BK134" s="193">
        <f>BK135+BK139+BK159+BK169+BK177</f>
        <v>0</v>
      </c>
    </row>
    <row r="135" s="12" customFormat="1" ht="22.8" customHeight="1">
      <c r="A135" s="12"/>
      <c r="B135" s="183"/>
      <c r="C135" s="12"/>
      <c r="D135" s="184" t="s">
        <v>76</v>
      </c>
      <c r="E135" s="194" t="s">
        <v>82</v>
      </c>
      <c r="F135" s="194" t="s">
        <v>138</v>
      </c>
      <c r="G135" s="12"/>
      <c r="H135" s="12"/>
      <c r="I135" s="186"/>
      <c r="J135" s="195">
        <f>BK135</f>
        <v>0</v>
      </c>
      <c r="K135" s="12"/>
      <c r="L135" s="183"/>
      <c r="M135" s="188"/>
      <c r="N135" s="189"/>
      <c r="O135" s="189"/>
      <c r="P135" s="190">
        <f>SUM(P136:P138)</f>
        <v>0</v>
      </c>
      <c r="Q135" s="189"/>
      <c r="R135" s="190">
        <f>SUM(R136:R138)</f>
        <v>0</v>
      </c>
      <c r="S135" s="189"/>
      <c r="T135" s="191">
        <f>SUM(T136:T138)</f>
        <v>30.430400000000002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84" t="s">
        <v>82</v>
      </c>
      <c r="AT135" s="192" t="s">
        <v>76</v>
      </c>
      <c r="AU135" s="192" t="s">
        <v>82</v>
      </c>
      <c r="AY135" s="184" t="s">
        <v>137</v>
      </c>
      <c r="BK135" s="193">
        <f>SUM(BK136:BK138)</f>
        <v>0</v>
      </c>
    </row>
    <row r="136" s="2" customFormat="1" ht="24.15" customHeight="1">
      <c r="A136" s="37"/>
      <c r="B136" s="160"/>
      <c r="C136" s="196" t="s">
        <v>82</v>
      </c>
      <c r="D136" s="196" t="s">
        <v>139</v>
      </c>
      <c r="E136" s="197" t="s">
        <v>140</v>
      </c>
      <c r="F136" s="198" t="s">
        <v>141</v>
      </c>
      <c r="G136" s="199" t="s">
        <v>142</v>
      </c>
      <c r="H136" s="200">
        <v>1170.4000000000001</v>
      </c>
      <c r="I136" s="201"/>
      <c r="J136" s="202">
        <f>ROUND(I136*H136,2)</f>
        <v>0</v>
      </c>
      <c r="K136" s="203"/>
      <c r="L136" s="38"/>
      <c r="M136" s="204" t="s">
        <v>1</v>
      </c>
      <c r="N136" s="205" t="s">
        <v>43</v>
      </c>
      <c r="O136" s="81"/>
      <c r="P136" s="206">
        <f>O136*H136</f>
        <v>0</v>
      </c>
      <c r="Q136" s="206">
        <v>0</v>
      </c>
      <c r="R136" s="206">
        <f>Q136*H136</f>
        <v>0</v>
      </c>
      <c r="S136" s="206">
        <v>0.025999999999999999</v>
      </c>
      <c r="T136" s="207">
        <f>S136*H136</f>
        <v>30.430400000000002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08" t="s">
        <v>89</v>
      </c>
      <c r="AT136" s="208" t="s">
        <v>139</v>
      </c>
      <c r="AU136" s="208" t="s">
        <v>94</v>
      </c>
      <c r="AY136" s="18" t="s">
        <v>137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94</v>
      </c>
      <c r="BK136" s="209">
        <f>ROUND(I136*H136,2)</f>
        <v>0</v>
      </c>
      <c r="BL136" s="18" t="s">
        <v>89</v>
      </c>
      <c r="BM136" s="208" t="s">
        <v>143</v>
      </c>
    </row>
    <row r="137" s="13" customFormat="1">
      <c r="A137" s="13"/>
      <c r="B137" s="210"/>
      <c r="C137" s="13"/>
      <c r="D137" s="211" t="s">
        <v>144</v>
      </c>
      <c r="E137" s="212" t="s">
        <v>1</v>
      </c>
      <c r="F137" s="213" t="s">
        <v>145</v>
      </c>
      <c r="G137" s="13"/>
      <c r="H137" s="212" t="s">
        <v>1</v>
      </c>
      <c r="I137" s="214"/>
      <c r="J137" s="13"/>
      <c r="K137" s="13"/>
      <c r="L137" s="210"/>
      <c r="M137" s="215"/>
      <c r="N137" s="216"/>
      <c r="O137" s="216"/>
      <c r="P137" s="216"/>
      <c r="Q137" s="216"/>
      <c r="R137" s="216"/>
      <c r="S137" s="216"/>
      <c r="T137" s="21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12" t="s">
        <v>144</v>
      </c>
      <c r="AU137" s="212" t="s">
        <v>94</v>
      </c>
      <c r="AV137" s="13" t="s">
        <v>82</v>
      </c>
      <c r="AW137" s="13" t="s">
        <v>32</v>
      </c>
      <c r="AX137" s="13" t="s">
        <v>77</v>
      </c>
      <c r="AY137" s="212" t="s">
        <v>137</v>
      </c>
    </row>
    <row r="138" s="14" customFormat="1">
      <c r="A138" s="14"/>
      <c r="B138" s="218"/>
      <c r="C138" s="14"/>
      <c r="D138" s="211" t="s">
        <v>144</v>
      </c>
      <c r="E138" s="219" t="s">
        <v>1</v>
      </c>
      <c r="F138" s="220" t="s">
        <v>92</v>
      </c>
      <c r="G138" s="14"/>
      <c r="H138" s="221">
        <v>1170.4000000000001</v>
      </c>
      <c r="I138" s="222"/>
      <c r="J138" s="14"/>
      <c r="K138" s="14"/>
      <c r="L138" s="218"/>
      <c r="M138" s="223"/>
      <c r="N138" s="224"/>
      <c r="O138" s="224"/>
      <c r="P138" s="224"/>
      <c r="Q138" s="224"/>
      <c r="R138" s="224"/>
      <c r="S138" s="224"/>
      <c r="T138" s="22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19" t="s">
        <v>144</v>
      </c>
      <c r="AU138" s="219" t="s">
        <v>94</v>
      </c>
      <c r="AV138" s="14" t="s">
        <v>94</v>
      </c>
      <c r="AW138" s="14" t="s">
        <v>32</v>
      </c>
      <c r="AX138" s="14" t="s">
        <v>82</v>
      </c>
      <c r="AY138" s="219" t="s">
        <v>137</v>
      </c>
    </row>
    <row r="139" s="12" customFormat="1" ht="22.8" customHeight="1">
      <c r="A139" s="12"/>
      <c r="B139" s="183"/>
      <c r="C139" s="12"/>
      <c r="D139" s="184" t="s">
        <v>76</v>
      </c>
      <c r="E139" s="194" t="s">
        <v>146</v>
      </c>
      <c r="F139" s="194" t="s">
        <v>147</v>
      </c>
      <c r="G139" s="12"/>
      <c r="H139" s="12"/>
      <c r="I139" s="186"/>
      <c r="J139" s="195">
        <f>BK139</f>
        <v>0</v>
      </c>
      <c r="K139" s="12"/>
      <c r="L139" s="183"/>
      <c r="M139" s="188"/>
      <c r="N139" s="189"/>
      <c r="O139" s="189"/>
      <c r="P139" s="190">
        <f>SUM(P140:P158)</f>
        <v>0</v>
      </c>
      <c r="Q139" s="189"/>
      <c r="R139" s="190">
        <f>SUM(R140:R158)</f>
        <v>399.84361855860004</v>
      </c>
      <c r="S139" s="189"/>
      <c r="T139" s="191">
        <f>SUM(T140:T158)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84" t="s">
        <v>82</v>
      </c>
      <c r="AT139" s="192" t="s">
        <v>76</v>
      </c>
      <c r="AU139" s="192" t="s">
        <v>82</v>
      </c>
      <c r="AY139" s="184" t="s">
        <v>137</v>
      </c>
      <c r="BK139" s="193">
        <f>SUM(BK140:BK158)</f>
        <v>0</v>
      </c>
    </row>
    <row r="140" s="2" customFormat="1" ht="24.15" customHeight="1">
      <c r="A140" s="37"/>
      <c r="B140" s="160"/>
      <c r="C140" s="196" t="s">
        <v>94</v>
      </c>
      <c r="D140" s="196" t="s">
        <v>139</v>
      </c>
      <c r="E140" s="197" t="s">
        <v>148</v>
      </c>
      <c r="F140" s="198" t="s">
        <v>149</v>
      </c>
      <c r="G140" s="199" t="s">
        <v>150</v>
      </c>
      <c r="H140" s="200">
        <v>175.56</v>
      </c>
      <c r="I140" s="201"/>
      <c r="J140" s="202">
        <f>ROUND(I140*H140,2)</f>
        <v>0</v>
      </c>
      <c r="K140" s="203"/>
      <c r="L140" s="38"/>
      <c r="M140" s="204" t="s">
        <v>1</v>
      </c>
      <c r="N140" s="205" t="s">
        <v>43</v>
      </c>
      <c r="O140" s="81"/>
      <c r="P140" s="206">
        <f>O140*H140</f>
        <v>0</v>
      </c>
      <c r="Q140" s="206">
        <v>2.2654865000000002</v>
      </c>
      <c r="R140" s="206">
        <f>Q140*H140</f>
        <v>397.72880994000002</v>
      </c>
      <c r="S140" s="206">
        <v>0</v>
      </c>
      <c r="T140" s="20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08" t="s">
        <v>89</v>
      </c>
      <c r="AT140" s="208" t="s">
        <v>139</v>
      </c>
      <c r="AU140" s="208" t="s">
        <v>94</v>
      </c>
      <c r="AY140" s="18" t="s">
        <v>137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94</v>
      </c>
      <c r="BK140" s="209">
        <f>ROUND(I140*H140,2)</f>
        <v>0</v>
      </c>
      <c r="BL140" s="18" t="s">
        <v>89</v>
      </c>
      <c r="BM140" s="208" t="s">
        <v>151</v>
      </c>
    </row>
    <row r="141" s="13" customFormat="1">
      <c r="A141" s="13"/>
      <c r="B141" s="210"/>
      <c r="C141" s="13"/>
      <c r="D141" s="211" t="s">
        <v>144</v>
      </c>
      <c r="E141" s="212" t="s">
        <v>1</v>
      </c>
      <c r="F141" s="213" t="s">
        <v>152</v>
      </c>
      <c r="G141" s="13"/>
      <c r="H141" s="212" t="s">
        <v>1</v>
      </c>
      <c r="I141" s="214"/>
      <c r="J141" s="13"/>
      <c r="K141" s="13"/>
      <c r="L141" s="210"/>
      <c r="M141" s="215"/>
      <c r="N141" s="216"/>
      <c r="O141" s="216"/>
      <c r="P141" s="216"/>
      <c r="Q141" s="216"/>
      <c r="R141" s="216"/>
      <c r="S141" s="216"/>
      <c r="T141" s="21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12" t="s">
        <v>144</v>
      </c>
      <c r="AU141" s="212" t="s">
        <v>94</v>
      </c>
      <c r="AV141" s="13" t="s">
        <v>82</v>
      </c>
      <c r="AW141" s="13" t="s">
        <v>32</v>
      </c>
      <c r="AX141" s="13" t="s">
        <v>77</v>
      </c>
      <c r="AY141" s="212" t="s">
        <v>137</v>
      </c>
    </row>
    <row r="142" s="14" customFormat="1">
      <c r="A142" s="14"/>
      <c r="B142" s="218"/>
      <c r="C142" s="14"/>
      <c r="D142" s="211" t="s">
        <v>144</v>
      </c>
      <c r="E142" s="219" t="s">
        <v>1</v>
      </c>
      <c r="F142" s="220" t="s">
        <v>247</v>
      </c>
      <c r="G142" s="14"/>
      <c r="H142" s="221">
        <v>1170.4000000000001</v>
      </c>
      <c r="I142" s="222"/>
      <c r="J142" s="14"/>
      <c r="K142" s="14"/>
      <c r="L142" s="218"/>
      <c r="M142" s="223"/>
      <c r="N142" s="224"/>
      <c r="O142" s="224"/>
      <c r="P142" s="224"/>
      <c r="Q142" s="224"/>
      <c r="R142" s="224"/>
      <c r="S142" s="224"/>
      <c r="T142" s="22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19" t="s">
        <v>144</v>
      </c>
      <c r="AU142" s="219" t="s">
        <v>94</v>
      </c>
      <c r="AV142" s="14" t="s">
        <v>94</v>
      </c>
      <c r="AW142" s="14" t="s">
        <v>32</v>
      </c>
      <c r="AX142" s="14" t="s">
        <v>77</v>
      </c>
      <c r="AY142" s="219" t="s">
        <v>137</v>
      </c>
    </row>
    <row r="143" s="15" customFormat="1">
      <c r="A143" s="15"/>
      <c r="B143" s="226"/>
      <c r="C143" s="15"/>
      <c r="D143" s="211" t="s">
        <v>144</v>
      </c>
      <c r="E143" s="227" t="s">
        <v>92</v>
      </c>
      <c r="F143" s="228" t="s">
        <v>154</v>
      </c>
      <c r="G143" s="15"/>
      <c r="H143" s="229">
        <v>1170.4000000000001</v>
      </c>
      <c r="I143" s="230"/>
      <c r="J143" s="15"/>
      <c r="K143" s="15"/>
      <c r="L143" s="226"/>
      <c r="M143" s="231"/>
      <c r="N143" s="232"/>
      <c r="O143" s="232"/>
      <c r="P143" s="232"/>
      <c r="Q143" s="232"/>
      <c r="R143" s="232"/>
      <c r="S143" s="232"/>
      <c r="T143" s="233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27" t="s">
        <v>144</v>
      </c>
      <c r="AU143" s="227" t="s">
        <v>94</v>
      </c>
      <c r="AV143" s="15" t="s">
        <v>89</v>
      </c>
      <c r="AW143" s="15" t="s">
        <v>32</v>
      </c>
      <c r="AX143" s="15" t="s">
        <v>77</v>
      </c>
      <c r="AY143" s="227" t="s">
        <v>137</v>
      </c>
    </row>
    <row r="144" s="14" customFormat="1">
      <c r="A144" s="14"/>
      <c r="B144" s="218"/>
      <c r="C144" s="14"/>
      <c r="D144" s="211" t="s">
        <v>144</v>
      </c>
      <c r="E144" s="219" t="s">
        <v>1</v>
      </c>
      <c r="F144" s="220" t="s">
        <v>155</v>
      </c>
      <c r="G144" s="14"/>
      <c r="H144" s="221">
        <v>175.56</v>
      </c>
      <c r="I144" s="222"/>
      <c r="J144" s="14"/>
      <c r="K144" s="14"/>
      <c r="L144" s="218"/>
      <c r="M144" s="223"/>
      <c r="N144" s="224"/>
      <c r="O144" s="224"/>
      <c r="P144" s="224"/>
      <c r="Q144" s="224"/>
      <c r="R144" s="224"/>
      <c r="S144" s="224"/>
      <c r="T144" s="22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19" t="s">
        <v>144</v>
      </c>
      <c r="AU144" s="219" t="s">
        <v>94</v>
      </c>
      <c r="AV144" s="14" t="s">
        <v>94</v>
      </c>
      <c r="AW144" s="14" t="s">
        <v>32</v>
      </c>
      <c r="AX144" s="14" t="s">
        <v>77</v>
      </c>
      <c r="AY144" s="219" t="s">
        <v>137</v>
      </c>
    </row>
    <row r="145" s="15" customFormat="1">
      <c r="A145" s="15"/>
      <c r="B145" s="226"/>
      <c r="C145" s="15"/>
      <c r="D145" s="211" t="s">
        <v>144</v>
      </c>
      <c r="E145" s="227" t="s">
        <v>1</v>
      </c>
      <c r="F145" s="228" t="s">
        <v>154</v>
      </c>
      <c r="G145" s="15"/>
      <c r="H145" s="229">
        <v>175.56</v>
      </c>
      <c r="I145" s="230"/>
      <c r="J145" s="15"/>
      <c r="K145" s="15"/>
      <c r="L145" s="226"/>
      <c r="M145" s="231"/>
      <c r="N145" s="232"/>
      <c r="O145" s="232"/>
      <c r="P145" s="232"/>
      <c r="Q145" s="232"/>
      <c r="R145" s="232"/>
      <c r="S145" s="232"/>
      <c r="T145" s="233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27" t="s">
        <v>144</v>
      </c>
      <c r="AU145" s="227" t="s">
        <v>94</v>
      </c>
      <c r="AV145" s="15" t="s">
        <v>89</v>
      </c>
      <c r="AW145" s="15" t="s">
        <v>32</v>
      </c>
      <c r="AX145" s="15" t="s">
        <v>82</v>
      </c>
      <c r="AY145" s="227" t="s">
        <v>137</v>
      </c>
    </row>
    <row r="146" s="2" customFormat="1" ht="21.75" customHeight="1">
      <c r="A146" s="37"/>
      <c r="B146" s="160"/>
      <c r="C146" s="196" t="s">
        <v>86</v>
      </c>
      <c r="D146" s="196" t="s">
        <v>139</v>
      </c>
      <c r="E146" s="197" t="s">
        <v>156</v>
      </c>
      <c r="F146" s="198" t="s">
        <v>157</v>
      </c>
      <c r="G146" s="199" t="s">
        <v>142</v>
      </c>
      <c r="H146" s="200">
        <v>14.609999999999999</v>
      </c>
      <c r="I146" s="201"/>
      <c r="J146" s="202">
        <f>ROUND(I146*H146,2)</f>
        <v>0</v>
      </c>
      <c r="K146" s="203"/>
      <c r="L146" s="38"/>
      <c r="M146" s="204" t="s">
        <v>1</v>
      </c>
      <c r="N146" s="205" t="s">
        <v>43</v>
      </c>
      <c r="O146" s="81"/>
      <c r="P146" s="206">
        <f>O146*H146</f>
        <v>0</v>
      </c>
      <c r="Q146" s="206">
        <v>0.045362260000000001</v>
      </c>
      <c r="R146" s="206">
        <f>Q146*H146</f>
        <v>0.66274261859999994</v>
      </c>
      <c r="S146" s="206">
        <v>0</v>
      </c>
      <c r="T146" s="20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08" t="s">
        <v>89</v>
      </c>
      <c r="AT146" s="208" t="s">
        <v>139</v>
      </c>
      <c r="AU146" s="208" t="s">
        <v>94</v>
      </c>
      <c r="AY146" s="18" t="s">
        <v>137</v>
      </c>
      <c r="BE146" s="209">
        <f>IF(N146="základná",J146,0)</f>
        <v>0</v>
      </c>
      <c r="BF146" s="209">
        <f>IF(N146="znížená",J146,0)</f>
        <v>0</v>
      </c>
      <c r="BG146" s="209">
        <f>IF(N146="zákl. prenesená",J146,0)</f>
        <v>0</v>
      </c>
      <c r="BH146" s="209">
        <f>IF(N146="zníž. prenesená",J146,0)</f>
        <v>0</v>
      </c>
      <c r="BI146" s="209">
        <f>IF(N146="nulová",J146,0)</f>
        <v>0</v>
      </c>
      <c r="BJ146" s="18" t="s">
        <v>94</v>
      </c>
      <c r="BK146" s="209">
        <f>ROUND(I146*H146,2)</f>
        <v>0</v>
      </c>
      <c r="BL146" s="18" t="s">
        <v>89</v>
      </c>
      <c r="BM146" s="208" t="s">
        <v>158</v>
      </c>
    </row>
    <row r="147" s="14" customFormat="1">
      <c r="A147" s="14"/>
      <c r="B147" s="218"/>
      <c r="C147" s="14"/>
      <c r="D147" s="211" t="s">
        <v>144</v>
      </c>
      <c r="E147" s="219" t="s">
        <v>1</v>
      </c>
      <c r="F147" s="220" t="s">
        <v>249</v>
      </c>
      <c r="G147" s="14"/>
      <c r="H147" s="221">
        <v>14.609999999999999</v>
      </c>
      <c r="I147" s="222"/>
      <c r="J147" s="14"/>
      <c r="K147" s="14"/>
      <c r="L147" s="218"/>
      <c r="M147" s="223"/>
      <c r="N147" s="224"/>
      <c r="O147" s="224"/>
      <c r="P147" s="224"/>
      <c r="Q147" s="224"/>
      <c r="R147" s="224"/>
      <c r="S147" s="224"/>
      <c r="T147" s="22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19" t="s">
        <v>144</v>
      </c>
      <c r="AU147" s="219" t="s">
        <v>94</v>
      </c>
      <c r="AV147" s="14" t="s">
        <v>94</v>
      </c>
      <c r="AW147" s="14" t="s">
        <v>32</v>
      </c>
      <c r="AX147" s="14" t="s">
        <v>82</v>
      </c>
      <c r="AY147" s="219" t="s">
        <v>137</v>
      </c>
    </row>
    <row r="148" s="2" customFormat="1" ht="21.75" customHeight="1">
      <c r="A148" s="37"/>
      <c r="B148" s="160"/>
      <c r="C148" s="196" t="s">
        <v>89</v>
      </c>
      <c r="D148" s="196" t="s">
        <v>139</v>
      </c>
      <c r="E148" s="197" t="s">
        <v>160</v>
      </c>
      <c r="F148" s="198" t="s">
        <v>161</v>
      </c>
      <c r="G148" s="199" t="s">
        <v>142</v>
      </c>
      <c r="H148" s="200">
        <v>14.609999999999999</v>
      </c>
      <c r="I148" s="201"/>
      <c r="J148" s="202">
        <f>ROUND(I148*H148,2)</f>
        <v>0</v>
      </c>
      <c r="K148" s="203"/>
      <c r="L148" s="38"/>
      <c r="M148" s="204" t="s">
        <v>1</v>
      </c>
      <c r="N148" s="205" t="s">
        <v>43</v>
      </c>
      <c r="O148" s="81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08" t="s">
        <v>89</v>
      </c>
      <c r="AT148" s="208" t="s">
        <v>139</v>
      </c>
      <c r="AU148" s="208" t="s">
        <v>94</v>
      </c>
      <c r="AY148" s="18" t="s">
        <v>137</v>
      </c>
      <c r="BE148" s="209">
        <f>IF(N148="základná",J148,0)</f>
        <v>0</v>
      </c>
      <c r="BF148" s="209">
        <f>IF(N148="znížená",J148,0)</f>
        <v>0</v>
      </c>
      <c r="BG148" s="209">
        <f>IF(N148="zákl. prenesená",J148,0)</f>
        <v>0</v>
      </c>
      <c r="BH148" s="209">
        <f>IF(N148="zníž. prenesená",J148,0)</f>
        <v>0</v>
      </c>
      <c r="BI148" s="209">
        <f>IF(N148="nulová",J148,0)</f>
        <v>0</v>
      </c>
      <c r="BJ148" s="18" t="s">
        <v>94</v>
      </c>
      <c r="BK148" s="209">
        <f>ROUND(I148*H148,2)</f>
        <v>0</v>
      </c>
      <c r="BL148" s="18" t="s">
        <v>89</v>
      </c>
      <c r="BM148" s="208" t="s">
        <v>162</v>
      </c>
    </row>
    <row r="149" s="2" customFormat="1" ht="24.15" customHeight="1">
      <c r="A149" s="37"/>
      <c r="B149" s="160"/>
      <c r="C149" s="196" t="s">
        <v>163</v>
      </c>
      <c r="D149" s="196" t="s">
        <v>139</v>
      </c>
      <c r="E149" s="197" t="s">
        <v>164</v>
      </c>
      <c r="F149" s="198" t="s">
        <v>165</v>
      </c>
      <c r="G149" s="199" t="s">
        <v>142</v>
      </c>
      <c r="H149" s="200">
        <v>1170.4000000000001</v>
      </c>
      <c r="I149" s="201"/>
      <c r="J149" s="202">
        <f>ROUND(I149*H149,2)</f>
        <v>0</v>
      </c>
      <c r="K149" s="203"/>
      <c r="L149" s="38"/>
      <c r="M149" s="204" t="s">
        <v>1</v>
      </c>
      <c r="N149" s="205" t="s">
        <v>43</v>
      </c>
      <c r="O149" s="81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08" t="s">
        <v>89</v>
      </c>
      <c r="AT149" s="208" t="s">
        <v>139</v>
      </c>
      <c r="AU149" s="208" t="s">
        <v>94</v>
      </c>
      <c r="AY149" s="18" t="s">
        <v>137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94</v>
      </c>
      <c r="BK149" s="209">
        <f>ROUND(I149*H149,2)</f>
        <v>0</v>
      </c>
      <c r="BL149" s="18" t="s">
        <v>89</v>
      </c>
      <c r="BM149" s="208" t="s">
        <v>166</v>
      </c>
    </row>
    <row r="150" s="13" customFormat="1">
      <c r="A150" s="13"/>
      <c r="B150" s="210"/>
      <c r="C150" s="13"/>
      <c r="D150" s="211" t="s">
        <v>144</v>
      </c>
      <c r="E150" s="212" t="s">
        <v>1</v>
      </c>
      <c r="F150" s="213" t="s">
        <v>167</v>
      </c>
      <c r="G150" s="13"/>
      <c r="H150" s="212" t="s">
        <v>1</v>
      </c>
      <c r="I150" s="214"/>
      <c r="J150" s="13"/>
      <c r="K150" s="13"/>
      <c r="L150" s="210"/>
      <c r="M150" s="215"/>
      <c r="N150" s="216"/>
      <c r="O150" s="216"/>
      <c r="P150" s="216"/>
      <c r="Q150" s="216"/>
      <c r="R150" s="216"/>
      <c r="S150" s="216"/>
      <c r="T150" s="21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12" t="s">
        <v>144</v>
      </c>
      <c r="AU150" s="212" t="s">
        <v>94</v>
      </c>
      <c r="AV150" s="13" t="s">
        <v>82</v>
      </c>
      <c r="AW150" s="13" t="s">
        <v>32</v>
      </c>
      <c r="AX150" s="13" t="s">
        <v>77</v>
      </c>
      <c r="AY150" s="212" t="s">
        <v>137</v>
      </c>
    </row>
    <row r="151" s="14" customFormat="1">
      <c r="A151" s="14"/>
      <c r="B151" s="218"/>
      <c r="C151" s="14"/>
      <c r="D151" s="211" t="s">
        <v>144</v>
      </c>
      <c r="E151" s="219" t="s">
        <v>1</v>
      </c>
      <c r="F151" s="220" t="s">
        <v>92</v>
      </c>
      <c r="G151" s="14"/>
      <c r="H151" s="221">
        <v>1170.4000000000001</v>
      </c>
      <c r="I151" s="222"/>
      <c r="J151" s="14"/>
      <c r="K151" s="14"/>
      <c r="L151" s="218"/>
      <c r="M151" s="223"/>
      <c r="N151" s="224"/>
      <c r="O151" s="224"/>
      <c r="P151" s="224"/>
      <c r="Q151" s="224"/>
      <c r="R151" s="224"/>
      <c r="S151" s="224"/>
      <c r="T151" s="22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19" t="s">
        <v>144</v>
      </c>
      <c r="AU151" s="219" t="s">
        <v>94</v>
      </c>
      <c r="AV151" s="14" t="s">
        <v>94</v>
      </c>
      <c r="AW151" s="14" t="s">
        <v>32</v>
      </c>
      <c r="AX151" s="14" t="s">
        <v>77</v>
      </c>
      <c r="AY151" s="219" t="s">
        <v>137</v>
      </c>
    </row>
    <row r="152" s="15" customFormat="1">
      <c r="A152" s="15"/>
      <c r="B152" s="226"/>
      <c r="C152" s="15"/>
      <c r="D152" s="211" t="s">
        <v>144</v>
      </c>
      <c r="E152" s="227" t="s">
        <v>1</v>
      </c>
      <c r="F152" s="228" t="s">
        <v>154</v>
      </c>
      <c r="G152" s="15"/>
      <c r="H152" s="229">
        <v>1170.4000000000001</v>
      </c>
      <c r="I152" s="230"/>
      <c r="J152" s="15"/>
      <c r="K152" s="15"/>
      <c r="L152" s="226"/>
      <c r="M152" s="231"/>
      <c r="N152" s="232"/>
      <c r="O152" s="232"/>
      <c r="P152" s="232"/>
      <c r="Q152" s="232"/>
      <c r="R152" s="232"/>
      <c r="S152" s="232"/>
      <c r="T152" s="233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27" t="s">
        <v>144</v>
      </c>
      <c r="AU152" s="227" t="s">
        <v>94</v>
      </c>
      <c r="AV152" s="15" t="s">
        <v>89</v>
      </c>
      <c r="AW152" s="15" t="s">
        <v>32</v>
      </c>
      <c r="AX152" s="15" t="s">
        <v>82</v>
      </c>
      <c r="AY152" s="227" t="s">
        <v>137</v>
      </c>
    </row>
    <row r="153" s="2" customFormat="1" ht="16.5" customHeight="1">
      <c r="A153" s="37"/>
      <c r="B153" s="160"/>
      <c r="C153" s="234" t="s">
        <v>146</v>
      </c>
      <c r="D153" s="234" t="s">
        <v>168</v>
      </c>
      <c r="E153" s="235" t="s">
        <v>169</v>
      </c>
      <c r="F153" s="236" t="s">
        <v>170</v>
      </c>
      <c r="G153" s="237" t="s">
        <v>150</v>
      </c>
      <c r="H153" s="238">
        <v>0.035000000000000003</v>
      </c>
      <c r="I153" s="239"/>
      <c r="J153" s="240">
        <f>ROUND(I153*H153,2)</f>
        <v>0</v>
      </c>
      <c r="K153" s="241"/>
      <c r="L153" s="242"/>
      <c r="M153" s="243" t="s">
        <v>1</v>
      </c>
      <c r="N153" s="244" t="s">
        <v>43</v>
      </c>
      <c r="O153" s="81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08" t="s">
        <v>171</v>
      </c>
      <c r="AT153" s="208" t="s">
        <v>168</v>
      </c>
      <c r="AU153" s="208" t="s">
        <v>94</v>
      </c>
      <c r="AY153" s="18" t="s">
        <v>137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94</v>
      </c>
      <c r="BK153" s="209">
        <f>ROUND(I153*H153,2)</f>
        <v>0</v>
      </c>
      <c r="BL153" s="18" t="s">
        <v>89</v>
      </c>
      <c r="BM153" s="208" t="s">
        <v>172</v>
      </c>
    </row>
    <row r="154" s="2" customFormat="1" ht="24.15" customHeight="1">
      <c r="A154" s="37"/>
      <c r="B154" s="160"/>
      <c r="C154" s="234" t="s">
        <v>173</v>
      </c>
      <c r="D154" s="234" t="s">
        <v>168</v>
      </c>
      <c r="E154" s="235" t="s">
        <v>174</v>
      </c>
      <c r="F154" s="236" t="s">
        <v>175</v>
      </c>
      <c r="G154" s="237" t="s">
        <v>176</v>
      </c>
      <c r="H154" s="238">
        <v>241.102</v>
      </c>
      <c r="I154" s="239"/>
      <c r="J154" s="240">
        <f>ROUND(I154*H154,2)</f>
        <v>0</v>
      </c>
      <c r="K154" s="241"/>
      <c r="L154" s="242"/>
      <c r="M154" s="243" t="s">
        <v>1</v>
      </c>
      <c r="N154" s="244" t="s">
        <v>43</v>
      </c>
      <c r="O154" s="81"/>
      <c r="P154" s="206">
        <f>O154*H154</f>
        <v>0</v>
      </c>
      <c r="Q154" s="206">
        <v>0.001</v>
      </c>
      <c r="R154" s="206">
        <f>Q154*H154</f>
        <v>0.24110200000000001</v>
      </c>
      <c r="S154" s="206">
        <v>0</v>
      </c>
      <c r="T154" s="20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08" t="s">
        <v>171</v>
      </c>
      <c r="AT154" s="208" t="s">
        <v>168</v>
      </c>
      <c r="AU154" s="208" t="s">
        <v>94</v>
      </c>
      <c r="AY154" s="18" t="s">
        <v>137</v>
      </c>
      <c r="BE154" s="209">
        <f>IF(N154="základná",J154,0)</f>
        <v>0</v>
      </c>
      <c r="BF154" s="209">
        <f>IF(N154="znížená",J154,0)</f>
        <v>0</v>
      </c>
      <c r="BG154" s="209">
        <f>IF(N154="zákl. prenesená",J154,0)</f>
        <v>0</v>
      </c>
      <c r="BH154" s="209">
        <f>IF(N154="zníž. prenesená",J154,0)</f>
        <v>0</v>
      </c>
      <c r="BI154" s="209">
        <f>IF(N154="nulová",J154,0)</f>
        <v>0</v>
      </c>
      <c r="BJ154" s="18" t="s">
        <v>94</v>
      </c>
      <c r="BK154" s="209">
        <f>ROUND(I154*H154,2)</f>
        <v>0</v>
      </c>
      <c r="BL154" s="18" t="s">
        <v>89</v>
      </c>
      <c r="BM154" s="208" t="s">
        <v>177</v>
      </c>
    </row>
    <row r="155" s="2" customFormat="1" ht="24.15" customHeight="1">
      <c r="A155" s="37"/>
      <c r="B155" s="160"/>
      <c r="C155" s="196" t="s">
        <v>171</v>
      </c>
      <c r="D155" s="196" t="s">
        <v>139</v>
      </c>
      <c r="E155" s="197" t="s">
        <v>178</v>
      </c>
      <c r="F155" s="198" t="s">
        <v>179</v>
      </c>
      <c r="G155" s="199" t="s">
        <v>142</v>
      </c>
      <c r="H155" s="200">
        <v>1170.4000000000001</v>
      </c>
      <c r="I155" s="201"/>
      <c r="J155" s="202">
        <f>ROUND(I155*H155,2)</f>
        <v>0</v>
      </c>
      <c r="K155" s="203"/>
      <c r="L155" s="38"/>
      <c r="M155" s="204" t="s">
        <v>1</v>
      </c>
      <c r="N155" s="205" t="s">
        <v>43</v>
      </c>
      <c r="O155" s="81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08" t="s">
        <v>89</v>
      </c>
      <c r="AT155" s="208" t="s">
        <v>139</v>
      </c>
      <c r="AU155" s="208" t="s">
        <v>94</v>
      </c>
      <c r="AY155" s="18" t="s">
        <v>137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94</v>
      </c>
      <c r="BK155" s="209">
        <f>ROUND(I155*H155,2)</f>
        <v>0</v>
      </c>
      <c r="BL155" s="18" t="s">
        <v>89</v>
      </c>
      <c r="BM155" s="208" t="s">
        <v>180</v>
      </c>
    </row>
    <row r="156" s="14" customFormat="1">
      <c r="A156" s="14"/>
      <c r="B156" s="218"/>
      <c r="C156" s="14"/>
      <c r="D156" s="211" t="s">
        <v>144</v>
      </c>
      <c r="E156" s="219" t="s">
        <v>1</v>
      </c>
      <c r="F156" s="220" t="s">
        <v>92</v>
      </c>
      <c r="G156" s="14"/>
      <c r="H156" s="221">
        <v>1170.4000000000001</v>
      </c>
      <c r="I156" s="222"/>
      <c r="J156" s="14"/>
      <c r="K156" s="14"/>
      <c r="L156" s="218"/>
      <c r="M156" s="223"/>
      <c r="N156" s="224"/>
      <c r="O156" s="224"/>
      <c r="P156" s="224"/>
      <c r="Q156" s="224"/>
      <c r="R156" s="224"/>
      <c r="S156" s="224"/>
      <c r="T156" s="22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19" t="s">
        <v>144</v>
      </c>
      <c r="AU156" s="219" t="s">
        <v>94</v>
      </c>
      <c r="AV156" s="14" t="s">
        <v>94</v>
      </c>
      <c r="AW156" s="14" t="s">
        <v>32</v>
      </c>
      <c r="AX156" s="14" t="s">
        <v>82</v>
      </c>
      <c r="AY156" s="219" t="s">
        <v>137</v>
      </c>
    </row>
    <row r="157" s="2" customFormat="1" ht="21.75" customHeight="1">
      <c r="A157" s="37"/>
      <c r="B157" s="160"/>
      <c r="C157" s="234" t="s">
        <v>181</v>
      </c>
      <c r="D157" s="234" t="s">
        <v>168</v>
      </c>
      <c r="E157" s="235" t="s">
        <v>182</v>
      </c>
      <c r="F157" s="236" t="s">
        <v>183</v>
      </c>
      <c r="G157" s="237" t="s">
        <v>184</v>
      </c>
      <c r="H157" s="238">
        <v>1.1699999999999999</v>
      </c>
      <c r="I157" s="239"/>
      <c r="J157" s="240">
        <f>ROUND(I157*H157,2)</f>
        <v>0</v>
      </c>
      <c r="K157" s="241"/>
      <c r="L157" s="242"/>
      <c r="M157" s="243" t="s">
        <v>1</v>
      </c>
      <c r="N157" s="244" t="s">
        <v>43</v>
      </c>
      <c r="O157" s="81"/>
      <c r="P157" s="206">
        <f>O157*H157</f>
        <v>0</v>
      </c>
      <c r="Q157" s="206">
        <v>1</v>
      </c>
      <c r="R157" s="206">
        <f>Q157*H157</f>
        <v>1.1699999999999999</v>
      </c>
      <c r="S157" s="206">
        <v>0</v>
      </c>
      <c r="T157" s="20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08" t="s">
        <v>171</v>
      </c>
      <c r="AT157" s="208" t="s">
        <v>168</v>
      </c>
      <c r="AU157" s="208" t="s">
        <v>94</v>
      </c>
      <c r="AY157" s="18" t="s">
        <v>137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94</v>
      </c>
      <c r="BK157" s="209">
        <f>ROUND(I157*H157,2)</f>
        <v>0</v>
      </c>
      <c r="BL157" s="18" t="s">
        <v>89</v>
      </c>
      <c r="BM157" s="208" t="s">
        <v>185</v>
      </c>
    </row>
    <row r="158" s="2" customFormat="1" ht="37.8" customHeight="1">
      <c r="A158" s="37"/>
      <c r="B158" s="160"/>
      <c r="C158" s="196" t="s">
        <v>187</v>
      </c>
      <c r="D158" s="196" t="s">
        <v>139</v>
      </c>
      <c r="E158" s="197" t="s">
        <v>188</v>
      </c>
      <c r="F158" s="198" t="s">
        <v>189</v>
      </c>
      <c r="G158" s="199" t="s">
        <v>190</v>
      </c>
      <c r="H158" s="200">
        <v>11704</v>
      </c>
      <c r="I158" s="201"/>
      <c r="J158" s="202">
        <f>ROUND(I158*H158,2)</f>
        <v>0</v>
      </c>
      <c r="K158" s="203"/>
      <c r="L158" s="38"/>
      <c r="M158" s="204" t="s">
        <v>1</v>
      </c>
      <c r="N158" s="205" t="s">
        <v>43</v>
      </c>
      <c r="O158" s="81"/>
      <c r="P158" s="206">
        <f>O158*H158</f>
        <v>0</v>
      </c>
      <c r="Q158" s="206">
        <v>3.4999999999999999E-06</v>
      </c>
      <c r="R158" s="206">
        <f>Q158*H158</f>
        <v>0.040964</v>
      </c>
      <c r="S158" s="206">
        <v>0</v>
      </c>
      <c r="T158" s="20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08" t="s">
        <v>89</v>
      </c>
      <c r="AT158" s="208" t="s">
        <v>139</v>
      </c>
      <c r="AU158" s="208" t="s">
        <v>94</v>
      </c>
      <c r="AY158" s="18" t="s">
        <v>137</v>
      </c>
      <c r="BE158" s="209">
        <f>IF(N158="základná",J158,0)</f>
        <v>0</v>
      </c>
      <c r="BF158" s="209">
        <f>IF(N158="znížená",J158,0)</f>
        <v>0</v>
      </c>
      <c r="BG158" s="209">
        <f>IF(N158="zákl. prenesená",J158,0)</f>
        <v>0</v>
      </c>
      <c r="BH158" s="209">
        <f>IF(N158="zníž. prenesená",J158,0)</f>
        <v>0</v>
      </c>
      <c r="BI158" s="209">
        <f>IF(N158="nulová",J158,0)</f>
        <v>0</v>
      </c>
      <c r="BJ158" s="18" t="s">
        <v>94</v>
      </c>
      <c r="BK158" s="209">
        <f>ROUND(I158*H158,2)</f>
        <v>0</v>
      </c>
      <c r="BL158" s="18" t="s">
        <v>89</v>
      </c>
      <c r="BM158" s="208" t="s">
        <v>191</v>
      </c>
    </row>
    <row r="159" s="12" customFormat="1" ht="22.8" customHeight="1">
      <c r="A159" s="12"/>
      <c r="B159" s="183"/>
      <c r="C159" s="12"/>
      <c r="D159" s="184" t="s">
        <v>76</v>
      </c>
      <c r="E159" s="194" t="s">
        <v>181</v>
      </c>
      <c r="F159" s="194" t="s">
        <v>194</v>
      </c>
      <c r="G159" s="12"/>
      <c r="H159" s="12"/>
      <c r="I159" s="186"/>
      <c r="J159" s="195">
        <f>BK159</f>
        <v>0</v>
      </c>
      <c r="K159" s="12"/>
      <c r="L159" s="183"/>
      <c r="M159" s="188"/>
      <c r="N159" s="189"/>
      <c r="O159" s="189"/>
      <c r="P159" s="190">
        <f>SUM(P160:P168)</f>
        <v>0</v>
      </c>
      <c r="Q159" s="189"/>
      <c r="R159" s="190">
        <f>SUM(R160:R168)</f>
        <v>0.0491568</v>
      </c>
      <c r="S159" s="189"/>
      <c r="T159" s="191">
        <f>SUM(T160:T168)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4" t="s">
        <v>82</v>
      </c>
      <c r="AT159" s="192" t="s">
        <v>76</v>
      </c>
      <c r="AU159" s="192" t="s">
        <v>82</v>
      </c>
      <c r="AY159" s="184" t="s">
        <v>137</v>
      </c>
      <c r="BK159" s="193">
        <f>SUM(BK160:BK168)</f>
        <v>0</v>
      </c>
    </row>
    <row r="160" s="2" customFormat="1" ht="24.15" customHeight="1">
      <c r="A160" s="37"/>
      <c r="B160" s="160"/>
      <c r="C160" s="196" t="s">
        <v>195</v>
      </c>
      <c r="D160" s="196" t="s">
        <v>139</v>
      </c>
      <c r="E160" s="197" t="s">
        <v>196</v>
      </c>
      <c r="F160" s="198" t="s">
        <v>197</v>
      </c>
      <c r="G160" s="199" t="s">
        <v>142</v>
      </c>
      <c r="H160" s="200">
        <v>1170.4000000000001</v>
      </c>
      <c r="I160" s="201"/>
      <c r="J160" s="202">
        <f>ROUND(I160*H160,2)</f>
        <v>0</v>
      </c>
      <c r="K160" s="203"/>
      <c r="L160" s="38"/>
      <c r="M160" s="204" t="s">
        <v>1</v>
      </c>
      <c r="N160" s="205" t="s">
        <v>43</v>
      </c>
      <c r="O160" s="81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08" t="s">
        <v>89</v>
      </c>
      <c r="AT160" s="208" t="s">
        <v>139</v>
      </c>
      <c r="AU160" s="208" t="s">
        <v>94</v>
      </c>
      <c r="AY160" s="18" t="s">
        <v>137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94</v>
      </c>
      <c r="BK160" s="209">
        <f>ROUND(I160*H160,2)</f>
        <v>0</v>
      </c>
      <c r="BL160" s="18" t="s">
        <v>89</v>
      </c>
      <c r="BM160" s="208" t="s">
        <v>198</v>
      </c>
    </row>
    <row r="161" s="14" customFormat="1">
      <c r="A161" s="14"/>
      <c r="B161" s="218"/>
      <c r="C161" s="14"/>
      <c r="D161" s="211" t="s">
        <v>144</v>
      </c>
      <c r="E161" s="219" t="s">
        <v>1</v>
      </c>
      <c r="F161" s="220" t="s">
        <v>92</v>
      </c>
      <c r="G161" s="14"/>
      <c r="H161" s="221">
        <v>1170.4000000000001</v>
      </c>
      <c r="I161" s="222"/>
      <c r="J161" s="14"/>
      <c r="K161" s="14"/>
      <c r="L161" s="218"/>
      <c r="M161" s="223"/>
      <c r="N161" s="224"/>
      <c r="O161" s="224"/>
      <c r="P161" s="224"/>
      <c r="Q161" s="224"/>
      <c r="R161" s="224"/>
      <c r="S161" s="224"/>
      <c r="T161" s="22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19" t="s">
        <v>144</v>
      </c>
      <c r="AU161" s="219" t="s">
        <v>94</v>
      </c>
      <c r="AV161" s="14" t="s">
        <v>94</v>
      </c>
      <c r="AW161" s="14" t="s">
        <v>32</v>
      </c>
      <c r="AX161" s="14" t="s">
        <v>82</v>
      </c>
      <c r="AY161" s="219" t="s">
        <v>137</v>
      </c>
    </row>
    <row r="162" s="2" customFormat="1" ht="16.5" customHeight="1">
      <c r="A162" s="37"/>
      <c r="B162" s="160"/>
      <c r="C162" s="196" t="s">
        <v>199</v>
      </c>
      <c r="D162" s="196" t="s">
        <v>139</v>
      </c>
      <c r="E162" s="197" t="s">
        <v>200</v>
      </c>
      <c r="F162" s="198" t="s">
        <v>201</v>
      </c>
      <c r="G162" s="199" t="s">
        <v>142</v>
      </c>
      <c r="H162" s="200">
        <v>1170.4000000000001</v>
      </c>
      <c r="I162" s="201"/>
      <c r="J162" s="202">
        <f>ROUND(I162*H162,2)</f>
        <v>0</v>
      </c>
      <c r="K162" s="203"/>
      <c r="L162" s="38"/>
      <c r="M162" s="204" t="s">
        <v>1</v>
      </c>
      <c r="N162" s="205" t="s">
        <v>43</v>
      </c>
      <c r="O162" s="81"/>
      <c r="P162" s="206">
        <f>O162*H162</f>
        <v>0</v>
      </c>
      <c r="Q162" s="206">
        <v>4.1999999999999998E-05</v>
      </c>
      <c r="R162" s="206">
        <f>Q162*H162</f>
        <v>0.0491568</v>
      </c>
      <c r="S162" s="206">
        <v>0</v>
      </c>
      <c r="T162" s="20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08" t="s">
        <v>89</v>
      </c>
      <c r="AT162" s="208" t="s">
        <v>139</v>
      </c>
      <c r="AU162" s="208" t="s">
        <v>94</v>
      </c>
      <c r="AY162" s="18" t="s">
        <v>137</v>
      </c>
      <c r="BE162" s="209">
        <f>IF(N162="základná",J162,0)</f>
        <v>0</v>
      </c>
      <c r="BF162" s="209">
        <f>IF(N162="znížená",J162,0)</f>
        <v>0</v>
      </c>
      <c r="BG162" s="209">
        <f>IF(N162="zákl. prenesená",J162,0)</f>
        <v>0</v>
      </c>
      <c r="BH162" s="209">
        <f>IF(N162="zníž. prenesená",J162,0)</f>
        <v>0</v>
      </c>
      <c r="BI162" s="209">
        <f>IF(N162="nulová",J162,0)</f>
        <v>0</v>
      </c>
      <c r="BJ162" s="18" t="s">
        <v>94</v>
      </c>
      <c r="BK162" s="209">
        <f>ROUND(I162*H162,2)</f>
        <v>0</v>
      </c>
      <c r="BL162" s="18" t="s">
        <v>89</v>
      </c>
      <c r="BM162" s="208" t="s">
        <v>202</v>
      </c>
    </row>
    <row r="163" s="13" customFormat="1">
      <c r="A163" s="13"/>
      <c r="B163" s="210"/>
      <c r="C163" s="13"/>
      <c r="D163" s="211" t="s">
        <v>144</v>
      </c>
      <c r="E163" s="212" t="s">
        <v>1</v>
      </c>
      <c r="F163" s="213" t="s">
        <v>203</v>
      </c>
      <c r="G163" s="13"/>
      <c r="H163" s="212" t="s">
        <v>1</v>
      </c>
      <c r="I163" s="214"/>
      <c r="J163" s="13"/>
      <c r="K163" s="13"/>
      <c r="L163" s="210"/>
      <c r="M163" s="215"/>
      <c r="N163" s="216"/>
      <c r="O163" s="216"/>
      <c r="P163" s="216"/>
      <c r="Q163" s="216"/>
      <c r="R163" s="216"/>
      <c r="S163" s="216"/>
      <c r="T163" s="21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12" t="s">
        <v>144</v>
      </c>
      <c r="AU163" s="212" t="s">
        <v>94</v>
      </c>
      <c r="AV163" s="13" t="s">
        <v>82</v>
      </c>
      <c r="AW163" s="13" t="s">
        <v>32</v>
      </c>
      <c r="AX163" s="13" t="s">
        <v>77</v>
      </c>
      <c r="AY163" s="212" t="s">
        <v>137</v>
      </c>
    </row>
    <row r="164" s="14" customFormat="1">
      <c r="A164" s="14"/>
      <c r="B164" s="218"/>
      <c r="C164" s="14"/>
      <c r="D164" s="211" t="s">
        <v>144</v>
      </c>
      <c r="E164" s="219" t="s">
        <v>1</v>
      </c>
      <c r="F164" s="220" t="s">
        <v>92</v>
      </c>
      <c r="G164" s="14"/>
      <c r="H164" s="221">
        <v>1170.4000000000001</v>
      </c>
      <c r="I164" s="222"/>
      <c r="J164" s="14"/>
      <c r="K164" s="14"/>
      <c r="L164" s="218"/>
      <c r="M164" s="223"/>
      <c r="N164" s="224"/>
      <c r="O164" s="224"/>
      <c r="P164" s="224"/>
      <c r="Q164" s="224"/>
      <c r="R164" s="224"/>
      <c r="S164" s="224"/>
      <c r="T164" s="22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19" t="s">
        <v>144</v>
      </c>
      <c r="AU164" s="219" t="s">
        <v>94</v>
      </c>
      <c r="AV164" s="14" t="s">
        <v>94</v>
      </c>
      <c r="AW164" s="14" t="s">
        <v>32</v>
      </c>
      <c r="AX164" s="14" t="s">
        <v>77</v>
      </c>
      <c r="AY164" s="219" t="s">
        <v>137</v>
      </c>
    </row>
    <row r="165" s="15" customFormat="1">
      <c r="A165" s="15"/>
      <c r="B165" s="226"/>
      <c r="C165" s="15"/>
      <c r="D165" s="211" t="s">
        <v>144</v>
      </c>
      <c r="E165" s="227" t="s">
        <v>1</v>
      </c>
      <c r="F165" s="228" t="s">
        <v>154</v>
      </c>
      <c r="G165" s="15"/>
      <c r="H165" s="229">
        <v>1170.4000000000001</v>
      </c>
      <c r="I165" s="230"/>
      <c r="J165" s="15"/>
      <c r="K165" s="15"/>
      <c r="L165" s="226"/>
      <c r="M165" s="231"/>
      <c r="N165" s="232"/>
      <c r="O165" s="232"/>
      <c r="P165" s="232"/>
      <c r="Q165" s="232"/>
      <c r="R165" s="232"/>
      <c r="S165" s="232"/>
      <c r="T165" s="233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27" t="s">
        <v>144</v>
      </c>
      <c r="AU165" s="227" t="s">
        <v>94</v>
      </c>
      <c r="AV165" s="15" t="s">
        <v>89</v>
      </c>
      <c r="AW165" s="15" t="s">
        <v>32</v>
      </c>
      <c r="AX165" s="15" t="s">
        <v>82</v>
      </c>
      <c r="AY165" s="227" t="s">
        <v>137</v>
      </c>
    </row>
    <row r="166" s="2" customFormat="1" ht="24.15" customHeight="1">
      <c r="A166" s="37"/>
      <c r="B166" s="160"/>
      <c r="C166" s="196" t="s">
        <v>204</v>
      </c>
      <c r="D166" s="196" t="s">
        <v>139</v>
      </c>
      <c r="E166" s="197" t="s">
        <v>205</v>
      </c>
      <c r="F166" s="198" t="s">
        <v>206</v>
      </c>
      <c r="G166" s="199" t="s">
        <v>142</v>
      </c>
      <c r="H166" s="200">
        <v>1170.4000000000001</v>
      </c>
      <c r="I166" s="201"/>
      <c r="J166" s="202">
        <f>ROUND(I166*H166,2)</f>
        <v>0</v>
      </c>
      <c r="K166" s="203"/>
      <c r="L166" s="38"/>
      <c r="M166" s="204" t="s">
        <v>1</v>
      </c>
      <c r="N166" s="205" t="s">
        <v>43</v>
      </c>
      <c r="O166" s="81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08" t="s">
        <v>89</v>
      </c>
      <c r="AT166" s="208" t="s">
        <v>139</v>
      </c>
      <c r="AU166" s="208" t="s">
        <v>94</v>
      </c>
      <c r="AY166" s="18" t="s">
        <v>137</v>
      </c>
      <c r="BE166" s="209">
        <f>IF(N166="základná",J166,0)</f>
        <v>0</v>
      </c>
      <c r="BF166" s="209">
        <f>IF(N166="znížená",J166,0)</f>
        <v>0</v>
      </c>
      <c r="BG166" s="209">
        <f>IF(N166="zákl. prenesená",J166,0)</f>
        <v>0</v>
      </c>
      <c r="BH166" s="209">
        <f>IF(N166="zníž. prenesená",J166,0)</f>
        <v>0</v>
      </c>
      <c r="BI166" s="209">
        <f>IF(N166="nulová",J166,0)</f>
        <v>0</v>
      </c>
      <c r="BJ166" s="18" t="s">
        <v>94</v>
      </c>
      <c r="BK166" s="209">
        <f>ROUND(I166*H166,2)</f>
        <v>0</v>
      </c>
      <c r="BL166" s="18" t="s">
        <v>89</v>
      </c>
      <c r="BM166" s="208" t="s">
        <v>207</v>
      </c>
    </row>
    <row r="167" s="13" customFormat="1">
      <c r="A167" s="13"/>
      <c r="B167" s="210"/>
      <c r="C167" s="13"/>
      <c r="D167" s="211" t="s">
        <v>144</v>
      </c>
      <c r="E167" s="212" t="s">
        <v>1</v>
      </c>
      <c r="F167" s="213" t="s">
        <v>208</v>
      </c>
      <c r="G167" s="13"/>
      <c r="H167" s="212" t="s">
        <v>1</v>
      </c>
      <c r="I167" s="214"/>
      <c r="J167" s="13"/>
      <c r="K167" s="13"/>
      <c r="L167" s="210"/>
      <c r="M167" s="215"/>
      <c r="N167" s="216"/>
      <c r="O167" s="216"/>
      <c r="P167" s="216"/>
      <c r="Q167" s="216"/>
      <c r="R167" s="216"/>
      <c r="S167" s="216"/>
      <c r="T167" s="21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12" t="s">
        <v>144</v>
      </c>
      <c r="AU167" s="212" t="s">
        <v>94</v>
      </c>
      <c r="AV167" s="13" t="s">
        <v>82</v>
      </c>
      <c r="AW167" s="13" t="s">
        <v>32</v>
      </c>
      <c r="AX167" s="13" t="s">
        <v>77</v>
      </c>
      <c r="AY167" s="212" t="s">
        <v>137</v>
      </c>
    </row>
    <row r="168" s="14" customFormat="1">
      <c r="A168" s="14"/>
      <c r="B168" s="218"/>
      <c r="C168" s="14"/>
      <c r="D168" s="211" t="s">
        <v>144</v>
      </c>
      <c r="E168" s="219" t="s">
        <v>1</v>
      </c>
      <c r="F168" s="220" t="s">
        <v>92</v>
      </c>
      <c r="G168" s="14"/>
      <c r="H168" s="221">
        <v>1170.4000000000001</v>
      </c>
      <c r="I168" s="222"/>
      <c r="J168" s="14"/>
      <c r="K168" s="14"/>
      <c r="L168" s="218"/>
      <c r="M168" s="223"/>
      <c r="N168" s="224"/>
      <c r="O168" s="224"/>
      <c r="P168" s="224"/>
      <c r="Q168" s="224"/>
      <c r="R168" s="224"/>
      <c r="S168" s="224"/>
      <c r="T168" s="22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19" t="s">
        <v>144</v>
      </c>
      <c r="AU168" s="219" t="s">
        <v>94</v>
      </c>
      <c r="AV168" s="14" t="s">
        <v>94</v>
      </c>
      <c r="AW168" s="14" t="s">
        <v>32</v>
      </c>
      <c r="AX168" s="14" t="s">
        <v>82</v>
      </c>
      <c r="AY168" s="219" t="s">
        <v>137</v>
      </c>
    </row>
    <row r="169" s="12" customFormat="1" ht="22.8" customHeight="1">
      <c r="A169" s="12"/>
      <c r="B169" s="183"/>
      <c r="C169" s="12"/>
      <c r="D169" s="184" t="s">
        <v>76</v>
      </c>
      <c r="E169" s="194" t="s">
        <v>209</v>
      </c>
      <c r="F169" s="194" t="s">
        <v>210</v>
      </c>
      <c r="G169" s="12"/>
      <c r="H169" s="12"/>
      <c r="I169" s="186"/>
      <c r="J169" s="195">
        <f>BK169</f>
        <v>0</v>
      </c>
      <c r="K169" s="12"/>
      <c r="L169" s="183"/>
      <c r="M169" s="188"/>
      <c r="N169" s="189"/>
      <c r="O169" s="189"/>
      <c r="P169" s="190">
        <f>SUM(P170:P176)</f>
        <v>0</v>
      </c>
      <c r="Q169" s="189"/>
      <c r="R169" s="190">
        <f>SUM(R170:R176)</f>
        <v>0</v>
      </c>
      <c r="S169" s="189"/>
      <c r="T169" s="191">
        <f>SUM(T170:T176)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84" t="s">
        <v>82</v>
      </c>
      <c r="AT169" s="192" t="s">
        <v>76</v>
      </c>
      <c r="AU169" s="192" t="s">
        <v>82</v>
      </c>
      <c r="AY169" s="184" t="s">
        <v>137</v>
      </c>
      <c r="BK169" s="193">
        <f>SUM(BK170:BK176)</f>
        <v>0</v>
      </c>
    </row>
    <row r="170" s="2" customFormat="1" ht="21.75" customHeight="1">
      <c r="A170" s="37"/>
      <c r="B170" s="160"/>
      <c r="C170" s="196" t="s">
        <v>211</v>
      </c>
      <c r="D170" s="196" t="s">
        <v>139</v>
      </c>
      <c r="E170" s="197" t="s">
        <v>212</v>
      </c>
      <c r="F170" s="198" t="s">
        <v>213</v>
      </c>
      <c r="G170" s="199" t="s">
        <v>184</v>
      </c>
      <c r="H170" s="200">
        <v>30.43</v>
      </c>
      <c r="I170" s="201"/>
      <c r="J170" s="202">
        <f>ROUND(I170*H170,2)</f>
        <v>0</v>
      </c>
      <c r="K170" s="203"/>
      <c r="L170" s="38"/>
      <c r="M170" s="204" t="s">
        <v>1</v>
      </c>
      <c r="N170" s="205" t="s">
        <v>43</v>
      </c>
      <c r="O170" s="81"/>
      <c r="P170" s="206">
        <f>O170*H170</f>
        <v>0</v>
      </c>
      <c r="Q170" s="206">
        <v>0</v>
      </c>
      <c r="R170" s="206">
        <f>Q170*H170</f>
        <v>0</v>
      </c>
      <c r="S170" s="206">
        <v>0</v>
      </c>
      <c r="T170" s="20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08" t="s">
        <v>89</v>
      </c>
      <c r="AT170" s="208" t="s">
        <v>139</v>
      </c>
      <c r="AU170" s="208" t="s">
        <v>94</v>
      </c>
      <c r="AY170" s="18" t="s">
        <v>137</v>
      </c>
      <c r="BE170" s="209">
        <f>IF(N170="základná",J170,0)</f>
        <v>0</v>
      </c>
      <c r="BF170" s="209">
        <f>IF(N170="znížená",J170,0)</f>
        <v>0</v>
      </c>
      <c r="BG170" s="209">
        <f>IF(N170="zákl. prenesená",J170,0)</f>
        <v>0</v>
      </c>
      <c r="BH170" s="209">
        <f>IF(N170="zníž. prenesená",J170,0)</f>
        <v>0</v>
      </c>
      <c r="BI170" s="209">
        <f>IF(N170="nulová",J170,0)</f>
        <v>0</v>
      </c>
      <c r="BJ170" s="18" t="s">
        <v>94</v>
      </c>
      <c r="BK170" s="209">
        <f>ROUND(I170*H170,2)</f>
        <v>0</v>
      </c>
      <c r="BL170" s="18" t="s">
        <v>89</v>
      </c>
      <c r="BM170" s="208" t="s">
        <v>214</v>
      </c>
    </row>
    <row r="171" s="2" customFormat="1" ht="24.15" customHeight="1">
      <c r="A171" s="37"/>
      <c r="B171" s="160"/>
      <c r="C171" s="196" t="s">
        <v>215</v>
      </c>
      <c r="D171" s="196" t="s">
        <v>139</v>
      </c>
      <c r="E171" s="197" t="s">
        <v>216</v>
      </c>
      <c r="F171" s="198" t="s">
        <v>217</v>
      </c>
      <c r="G171" s="199" t="s">
        <v>184</v>
      </c>
      <c r="H171" s="200">
        <v>243.44</v>
      </c>
      <c r="I171" s="201"/>
      <c r="J171" s="202">
        <f>ROUND(I171*H171,2)</f>
        <v>0</v>
      </c>
      <c r="K171" s="203"/>
      <c r="L171" s="38"/>
      <c r="M171" s="204" t="s">
        <v>1</v>
      </c>
      <c r="N171" s="205" t="s">
        <v>43</v>
      </c>
      <c r="O171" s="81"/>
      <c r="P171" s="206">
        <f>O171*H171</f>
        <v>0</v>
      </c>
      <c r="Q171" s="206">
        <v>0</v>
      </c>
      <c r="R171" s="206">
        <f>Q171*H171</f>
        <v>0</v>
      </c>
      <c r="S171" s="206">
        <v>0</v>
      </c>
      <c r="T171" s="20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08" t="s">
        <v>89</v>
      </c>
      <c r="AT171" s="208" t="s">
        <v>139</v>
      </c>
      <c r="AU171" s="208" t="s">
        <v>94</v>
      </c>
      <c r="AY171" s="18" t="s">
        <v>137</v>
      </c>
      <c r="BE171" s="209">
        <f>IF(N171="základná",J171,0)</f>
        <v>0</v>
      </c>
      <c r="BF171" s="209">
        <f>IF(N171="znížená",J171,0)</f>
        <v>0</v>
      </c>
      <c r="BG171" s="209">
        <f>IF(N171="zákl. prenesená",J171,0)</f>
        <v>0</v>
      </c>
      <c r="BH171" s="209">
        <f>IF(N171="zníž. prenesená",J171,0)</f>
        <v>0</v>
      </c>
      <c r="BI171" s="209">
        <f>IF(N171="nulová",J171,0)</f>
        <v>0</v>
      </c>
      <c r="BJ171" s="18" t="s">
        <v>94</v>
      </c>
      <c r="BK171" s="209">
        <f>ROUND(I171*H171,2)</f>
        <v>0</v>
      </c>
      <c r="BL171" s="18" t="s">
        <v>89</v>
      </c>
      <c r="BM171" s="208" t="s">
        <v>218</v>
      </c>
    </row>
    <row r="172" s="14" customFormat="1">
      <c r="A172" s="14"/>
      <c r="B172" s="218"/>
      <c r="C172" s="14"/>
      <c r="D172" s="211" t="s">
        <v>144</v>
      </c>
      <c r="E172" s="14"/>
      <c r="F172" s="220" t="s">
        <v>250</v>
      </c>
      <c r="G172" s="14"/>
      <c r="H172" s="221">
        <v>243.44</v>
      </c>
      <c r="I172" s="222"/>
      <c r="J172" s="14"/>
      <c r="K172" s="14"/>
      <c r="L172" s="218"/>
      <c r="M172" s="223"/>
      <c r="N172" s="224"/>
      <c r="O172" s="224"/>
      <c r="P172" s="224"/>
      <c r="Q172" s="224"/>
      <c r="R172" s="224"/>
      <c r="S172" s="224"/>
      <c r="T172" s="22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19" t="s">
        <v>144</v>
      </c>
      <c r="AU172" s="219" t="s">
        <v>94</v>
      </c>
      <c r="AV172" s="14" t="s">
        <v>94</v>
      </c>
      <c r="AW172" s="14" t="s">
        <v>3</v>
      </c>
      <c r="AX172" s="14" t="s">
        <v>82</v>
      </c>
      <c r="AY172" s="219" t="s">
        <v>137</v>
      </c>
    </row>
    <row r="173" s="2" customFormat="1" ht="24.15" customHeight="1">
      <c r="A173" s="37"/>
      <c r="B173" s="160"/>
      <c r="C173" s="196" t="s">
        <v>220</v>
      </c>
      <c r="D173" s="196" t="s">
        <v>139</v>
      </c>
      <c r="E173" s="197" t="s">
        <v>221</v>
      </c>
      <c r="F173" s="198" t="s">
        <v>222</v>
      </c>
      <c r="G173" s="199" t="s">
        <v>184</v>
      </c>
      <c r="H173" s="200">
        <v>30.43</v>
      </c>
      <c r="I173" s="201"/>
      <c r="J173" s="202">
        <f>ROUND(I173*H173,2)</f>
        <v>0</v>
      </c>
      <c r="K173" s="203"/>
      <c r="L173" s="38"/>
      <c r="M173" s="204" t="s">
        <v>1</v>
      </c>
      <c r="N173" s="205" t="s">
        <v>43</v>
      </c>
      <c r="O173" s="81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08" t="s">
        <v>89</v>
      </c>
      <c r="AT173" s="208" t="s">
        <v>139</v>
      </c>
      <c r="AU173" s="208" t="s">
        <v>94</v>
      </c>
      <c r="AY173" s="18" t="s">
        <v>137</v>
      </c>
      <c r="BE173" s="209">
        <f>IF(N173="základná",J173,0)</f>
        <v>0</v>
      </c>
      <c r="BF173" s="209">
        <f>IF(N173="znížená",J173,0)</f>
        <v>0</v>
      </c>
      <c r="BG173" s="209">
        <f>IF(N173="zákl. prenesená",J173,0)</f>
        <v>0</v>
      </c>
      <c r="BH173" s="209">
        <f>IF(N173="zníž. prenesená",J173,0)</f>
        <v>0</v>
      </c>
      <c r="BI173" s="209">
        <f>IF(N173="nulová",J173,0)</f>
        <v>0</v>
      </c>
      <c r="BJ173" s="18" t="s">
        <v>94</v>
      </c>
      <c r="BK173" s="209">
        <f>ROUND(I173*H173,2)</f>
        <v>0</v>
      </c>
      <c r="BL173" s="18" t="s">
        <v>89</v>
      </c>
      <c r="BM173" s="208" t="s">
        <v>223</v>
      </c>
    </row>
    <row r="174" s="2" customFormat="1" ht="24.15" customHeight="1">
      <c r="A174" s="37"/>
      <c r="B174" s="160"/>
      <c r="C174" s="196" t="s">
        <v>224</v>
      </c>
      <c r="D174" s="196" t="s">
        <v>139</v>
      </c>
      <c r="E174" s="197" t="s">
        <v>225</v>
      </c>
      <c r="F174" s="198" t="s">
        <v>226</v>
      </c>
      <c r="G174" s="199" t="s">
        <v>184</v>
      </c>
      <c r="H174" s="200">
        <v>439.40899999999999</v>
      </c>
      <c r="I174" s="201"/>
      <c r="J174" s="202">
        <f>ROUND(I174*H174,2)</f>
        <v>0</v>
      </c>
      <c r="K174" s="203"/>
      <c r="L174" s="38"/>
      <c r="M174" s="204" t="s">
        <v>1</v>
      </c>
      <c r="N174" s="205" t="s">
        <v>43</v>
      </c>
      <c r="O174" s="81"/>
      <c r="P174" s="206">
        <f>O174*H174</f>
        <v>0</v>
      </c>
      <c r="Q174" s="206">
        <v>0</v>
      </c>
      <c r="R174" s="206">
        <f>Q174*H174</f>
        <v>0</v>
      </c>
      <c r="S174" s="206">
        <v>0</v>
      </c>
      <c r="T174" s="20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08" t="s">
        <v>89</v>
      </c>
      <c r="AT174" s="208" t="s">
        <v>139</v>
      </c>
      <c r="AU174" s="208" t="s">
        <v>94</v>
      </c>
      <c r="AY174" s="18" t="s">
        <v>137</v>
      </c>
      <c r="BE174" s="209">
        <f>IF(N174="základná",J174,0)</f>
        <v>0</v>
      </c>
      <c r="BF174" s="209">
        <f>IF(N174="znížená",J174,0)</f>
        <v>0</v>
      </c>
      <c r="BG174" s="209">
        <f>IF(N174="zákl. prenesená",J174,0)</f>
        <v>0</v>
      </c>
      <c r="BH174" s="209">
        <f>IF(N174="zníž. prenesená",J174,0)</f>
        <v>0</v>
      </c>
      <c r="BI174" s="209">
        <f>IF(N174="nulová",J174,0)</f>
        <v>0</v>
      </c>
      <c r="BJ174" s="18" t="s">
        <v>94</v>
      </c>
      <c r="BK174" s="209">
        <f>ROUND(I174*H174,2)</f>
        <v>0</v>
      </c>
      <c r="BL174" s="18" t="s">
        <v>89</v>
      </c>
      <c r="BM174" s="208" t="s">
        <v>227</v>
      </c>
    </row>
    <row r="175" s="14" customFormat="1">
      <c r="A175" s="14"/>
      <c r="B175" s="218"/>
      <c r="C175" s="14"/>
      <c r="D175" s="211" t="s">
        <v>144</v>
      </c>
      <c r="E175" s="14"/>
      <c r="F175" s="220" t="s">
        <v>251</v>
      </c>
      <c r="G175" s="14"/>
      <c r="H175" s="221">
        <v>439.40899999999999</v>
      </c>
      <c r="I175" s="222"/>
      <c r="J175" s="14"/>
      <c r="K175" s="14"/>
      <c r="L175" s="218"/>
      <c r="M175" s="223"/>
      <c r="N175" s="224"/>
      <c r="O175" s="224"/>
      <c r="P175" s="224"/>
      <c r="Q175" s="224"/>
      <c r="R175" s="224"/>
      <c r="S175" s="224"/>
      <c r="T175" s="22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19" t="s">
        <v>144</v>
      </c>
      <c r="AU175" s="219" t="s">
        <v>94</v>
      </c>
      <c r="AV175" s="14" t="s">
        <v>94</v>
      </c>
      <c r="AW175" s="14" t="s">
        <v>3</v>
      </c>
      <c r="AX175" s="14" t="s">
        <v>82</v>
      </c>
      <c r="AY175" s="219" t="s">
        <v>137</v>
      </c>
    </row>
    <row r="176" s="2" customFormat="1" ht="24.15" customHeight="1">
      <c r="A176" s="37"/>
      <c r="B176" s="160"/>
      <c r="C176" s="196" t="s">
        <v>229</v>
      </c>
      <c r="D176" s="196" t="s">
        <v>139</v>
      </c>
      <c r="E176" s="197" t="s">
        <v>230</v>
      </c>
      <c r="F176" s="198" t="s">
        <v>231</v>
      </c>
      <c r="G176" s="199" t="s">
        <v>184</v>
      </c>
      <c r="H176" s="200">
        <v>30.43</v>
      </c>
      <c r="I176" s="201"/>
      <c r="J176" s="202">
        <f>ROUND(I176*H176,2)</f>
        <v>0</v>
      </c>
      <c r="K176" s="203"/>
      <c r="L176" s="38"/>
      <c r="M176" s="204" t="s">
        <v>1</v>
      </c>
      <c r="N176" s="205" t="s">
        <v>43</v>
      </c>
      <c r="O176" s="81"/>
      <c r="P176" s="206">
        <f>O176*H176</f>
        <v>0</v>
      </c>
      <c r="Q176" s="206">
        <v>0</v>
      </c>
      <c r="R176" s="206">
        <f>Q176*H176</f>
        <v>0</v>
      </c>
      <c r="S176" s="206">
        <v>0</v>
      </c>
      <c r="T176" s="20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08" t="s">
        <v>89</v>
      </c>
      <c r="AT176" s="208" t="s">
        <v>139</v>
      </c>
      <c r="AU176" s="208" t="s">
        <v>94</v>
      </c>
      <c r="AY176" s="18" t="s">
        <v>137</v>
      </c>
      <c r="BE176" s="209">
        <f>IF(N176="základná",J176,0)</f>
        <v>0</v>
      </c>
      <c r="BF176" s="209">
        <f>IF(N176="znížená",J176,0)</f>
        <v>0</v>
      </c>
      <c r="BG176" s="209">
        <f>IF(N176="zákl. prenesená",J176,0)</f>
        <v>0</v>
      </c>
      <c r="BH176" s="209">
        <f>IF(N176="zníž. prenesená",J176,0)</f>
        <v>0</v>
      </c>
      <c r="BI176" s="209">
        <f>IF(N176="nulová",J176,0)</f>
        <v>0</v>
      </c>
      <c r="BJ176" s="18" t="s">
        <v>94</v>
      </c>
      <c r="BK176" s="209">
        <f>ROUND(I176*H176,2)</f>
        <v>0</v>
      </c>
      <c r="BL176" s="18" t="s">
        <v>89</v>
      </c>
      <c r="BM176" s="208" t="s">
        <v>232</v>
      </c>
    </row>
    <row r="177" s="12" customFormat="1" ht="22.8" customHeight="1">
      <c r="A177" s="12"/>
      <c r="B177" s="183"/>
      <c r="C177" s="12"/>
      <c r="D177" s="184" t="s">
        <v>76</v>
      </c>
      <c r="E177" s="194" t="s">
        <v>233</v>
      </c>
      <c r="F177" s="194" t="s">
        <v>234</v>
      </c>
      <c r="G177" s="12"/>
      <c r="H177" s="12"/>
      <c r="I177" s="186"/>
      <c r="J177" s="195">
        <f>BK177</f>
        <v>0</v>
      </c>
      <c r="K177" s="12"/>
      <c r="L177" s="183"/>
      <c r="M177" s="188"/>
      <c r="N177" s="189"/>
      <c r="O177" s="189"/>
      <c r="P177" s="190">
        <f>P178</f>
        <v>0</v>
      </c>
      <c r="Q177" s="189"/>
      <c r="R177" s="190">
        <f>R178</f>
        <v>0</v>
      </c>
      <c r="S177" s="189"/>
      <c r="T177" s="191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84" t="s">
        <v>82</v>
      </c>
      <c r="AT177" s="192" t="s">
        <v>76</v>
      </c>
      <c r="AU177" s="192" t="s">
        <v>82</v>
      </c>
      <c r="AY177" s="184" t="s">
        <v>137</v>
      </c>
      <c r="BK177" s="193">
        <f>BK178</f>
        <v>0</v>
      </c>
    </row>
    <row r="178" s="2" customFormat="1" ht="24.15" customHeight="1">
      <c r="A178" s="37"/>
      <c r="B178" s="160"/>
      <c r="C178" s="196" t="s">
        <v>235</v>
      </c>
      <c r="D178" s="196" t="s">
        <v>139</v>
      </c>
      <c r="E178" s="197" t="s">
        <v>236</v>
      </c>
      <c r="F178" s="198" t="s">
        <v>237</v>
      </c>
      <c r="G178" s="199" t="s">
        <v>184</v>
      </c>
      <c r="H178" s="200">
        <v>399.89299999999997</v>
      </c>
      <c r="I178" s="201"/>
      <c r="J178" s="202">
        <f>ROUND(I178*H178,2)</f>
        <v>0</v>
      </c>
      <c r="K178" s="203"/>
      <c r="L178" s="38"/>
      <c r="M178" s="204" t="s">
        <v>1</v>
      </c>
      <c r="N178" s="205" t="s">
        <v>43</v>
      </c>
      <c r="O178" s="81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08" t="s">
        <v>89</v>
      </c>
      <c r="AT178" s="208" t="s">
        <v>139</v>
      </c>
      <c r="AU178" s="208" t="s">
        <v>94</v>
      </c>
      <c r="AY178" s="18" t="s">
        <v>137</v>
      </c>
      <c r="BE178" s="209">
        <f>IF(N178="základná",J178,0)</f>
        <v>0</v>
      </c>
      <c r="BF178" s="209">
        <f>IF(N178="znížená",J178,0)</f>
        <v>0</v>
      </c>
      <c r="BG178" s="209">
        <f>IF(N178="zákl. prenesená",J178,0)</f>
        <v>0</v>
      </c>
      <c r="BH178" s="209">
        <f>IF(N178="zníž. prenesená",J178,0)</f>
        <v>0</v>
      </c>
      <c r="BI178" s="209">
        <f>IF(N178="nulová",J178,0)</f>
        <v>0</v>
      </c>
      <c r="BJ178" s="18" t="s">
        <v>94</v>
      </c>
      <c r="BK178" s="209">
        <f>ROUND(I178*H178,2)</f>
        <v>0</v>
      </c>
      <c r="BL178" s="18" t="s">
        <v>89</v>
      </c>
      <c r="BM178" s="208" t="s">
        <v>238</v>
      </c>
    </row>
    <row r="179" s="12" customFormat="1" ht="25.92" customHeight="1">
      <c r="A179" s="12"/>
      <c r="B179" s="183"/>
      <c r="C179" s="12"/>
      <c r="D179" s="184" t="s">
        <v>76</v>
      </c>
      <c r="E179" s="185" t="s">
        <v>239</v>
      </c>
      <c r="F179" s="185" t="s">
        <v>240</v>
      </c>
      <c r="G179" s="12"/>
      <c r="H179" s="12"/>
      <c r="I179" s="186"/>
      <c r="J179" s="187">
        <f>BK179</f>
        <v>0</v>
      </c>
      <c r="K179" s="12"/>
      <c r="L179" s="183"/>
      <c r="M179" s="188"/>
      <c r="N179" s="189"/>
      <c r="O179" s="189"/>
      <c r="P179" s="190">
        <f>P180</f>
        <v>0</v>
      </c>
      <c r="Q179" s="189"/>
      <c r="R179" s="190">
        <f>R180</f>
        <v>0</v>
      </c>
      <c r="S179" s="189"/>
      <c r="T179" s="191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84" t="s">
        <v>89</v>
      </c>
      <c r="AT179" s="192" t="s">
        <v>76</v>
      </c>
      <c r="AU179" s="192" t="s">
        <v>77</v>
      </c>
      <c r="AY179" s="184" t="s">
        <v>137</v>
      </c>
      <c r="BK179" s="193">
        <f>BK180</f>
        <v>0</v>
      </c>
    </row>
    <row r="180" s="2" customFormat="1" ht="21.75" customHeight="1">
      <c r="A180" s="37"/>
      <c r="B180" s="160"/>
      <c r="C180" s="196" t="s">
        <v>241</v>
      </c>
      <c r="D180" s="196" t="s">
        <v>139</v>
      </c>
      <c r="E180" s="197" t="s">
        <v>242</v>
      </c>
      <c r="F180" s="198" t="s">
        <v>243</v>
      </c>
      <c r="G180" s="199" t="s">
        <v>244</v>
      </c>
      <c r="H180" s="245"/>
      <c r="I180" s="201"/>
      <c r="J180" s="202">
        <f>ROUND(I180*H180,2)</f>
        <v>0</v>
      </c>
      <c r="K180" s="203"/>
      <c r="L180" s="38"/>
      <c r="M180" s="246" t="s">
        <v>1</v>
      </c>
      <c r="N180" s="247" t="s">
        <v>43</v>
      </c>
      <c r="O180" s="248"/>
      <c r="P180" s="249">
        <f>O180*H180</f>
        <v>0</v>
      </c>
      <c r="Q180" s="249">
        <v>0</v>
      </c>
      <c r="R180" s="249">
        <f>Q180*H180</f>
        <v>0</v>
      </c>
      <c r="S180" s="249">
        <v>0</v>
      </c>
      <c r="T180" s="250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08" t="s">
        <v>245</v>
      </c>
      <c r="AT180" s="208" t="s">
        <v>139</v>
      </c>
      <c r="AU180" s="208" t="s">
        <v>82</v>
      </c>
      <c r="AY180" s="18" t="s">
        <v>137</v>
      </c>
      <c r="BE180" s="209">
        <f>IF(N180="základná",J180,0)</f>
        <v>0</v>
      </c>
      <c r="BF180" s="209">
        <f>IF(N180="znížená",J180,0)</f>
        <v>0</v>
      </c>
      <c r="BG180" s="209">
        <f>IF(N180="zákl. prenesená",J180,0)</f>
        <v>0</v>
      </c>
      <c r="BH180" s="209">
        <f>IF(N180="zníž. prenesená",J180,0)</f>
        <v>0</v>
      </c>
      <c r="BI180" s="209">
        <f>IF(N180="nulová",J180,0)</f>
        <v>0</v>
      </c>
      <c r="BJ180" s="18" t="s">
        <v>94</v>
      </c>
      <c r="BK180" s="209">
        <f>ROUND(I180*H180,2)</f>
        <v>0</v>
      </c>
      <c r="BL180" s="18" t="s">
        <v>245</v>
      </c>
      <c r="BM180" s="208" t="s">
        <v>246</v>
      </c>
    </row>
    <row r="181" s="2" customFormat="1" ht="6.96" customHeight="1">
      <c r="A181" s="37"/>
      <c r="B181" s="64"/>
      <c r="C181" s="65"/>
      <c r="D181" s="65"/>
      <c r="E181" s="65"/>
      <c r="F181" s="65"/>
      <c r="G181" s="65"/>
      <c r="H181" s="65"/>
      <c r="I181" s="65"/>
      <c r="J181" s="65"/>
      <c r="K181" s="65"/>
      <c r="L181" s="38"/>
      <c r="M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</row>
  </sheetData>
  <autoFilter ref="C132:K180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  <c r="AZ2" s="124" t="s">
        <v>92</v>
      </c>
      <c r="BA2" s="124" t="s">
        <v>1</v>
      </c>
      <c r="BB2" s="124" t="s">
        <v>1</v>
      </c>
      <c r="BC2" s="124" t="s">
        <v>252</v>
      </c>
      <c r="BD2" s="124" t="s">
        <v>94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="1" customFormat="1" ht="24.96" customHeight="1">
      <c r="B4" s="21"/>
      <c r="D4" s="22" t="s">
        <v>95</v>
      </c>
      <c r="L4" s="21"/>
      <c r="M4" s="125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6" t="str">
        <f>'Rekapitulácia stavby'!K6</f>
        <v>REKONŠTRUKCIA PODLÁH V MAŠTALIACH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96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253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22. 1. 2025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25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28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27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27</v>
      </c>
      <c r="J21" s="26" t="str">
        <f>IF('Rekapitulácia stavby'!AN17="","",'Rekapitulácia stavby'!AN17)</f>
        <v/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27</v>
      </c>
      <c r="J24" s="26" t="str">
        <f>IF('Rekapitulácia stavby'!AN20="","",'Rekapitulácia stavby'!AN20)</f>
        <v/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31.25" customHeight="1">
      <c r="A27" s="127"/>
      <c r="B27" s="128"/>
      <c r="C27" s="127"/>
      <c r="D27" s="127"/>
      <c r="E27" s="35" t="s">
        <v>98</v>
      </c>
      <c r="F27" s="35"/>
      <c r="G27" s="35"/>
      <c r="H27" s="35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26" t="s">
        <v>99</v>
      </c>
      <c r="E30" s="37"/>
      <c r="F30" s="37"/>
      <c r="G30" s="37"/>
      <c r="H30" s="37"/>
      <c r="I30" s="37"/>
      <c r="J30" s="130">
        <f>J96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31" t="s">
        <v>100</v>
      </c>
      <c r="E31" s="37"/>
      <c r="F31" s="37"/>
      <c r="G31" s="37"/>
      <c r="H31" s="37"/>
      <c r="I31" s="37"/>
      <c r="J31" s="130">
        <f>J106</f>
        <v>0</v>
      </c>
      <c r="K31" s="37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37</v>
      </c>
      <c r="E32" s="37"/>
      <c r="F32" s="37"/>
      <c r="G32" s="37"/>
      <c r="H32" s="37"/>
      <c r="I32" s="37"/>
      <c r="J32" s="100">
        <f>ROUND(J30 + J31, 2)</f>
        <v>0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94"/>
      <c r="E33" s="94"/>
      <c r="F33" s="94"/>
      <c r="G33" s="94"/>
      <c r="H33" s="94"/>
      <c r="I33" s="94"/>
      <c r="J33" s="94"/>
      <c r="K33" s="94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39</v>
      </c>
      <c r="G34" s="37"/>
      <c r="H34" s="37"/>
      <c r="I34" s="42" t="s">
        <v>38</v>
      </c>
      <c r="J34" s="42" t="s">
        <v>40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41</v>
      </c>
      <c r="E35" s="44" t="s">
        <v>42</v>
      </c>
      <c r="F35" s="134">
        <f>ROUND((SUM(BE106:BE113) + SUM(BE133:BE180)),  2)</f>
        <v>0</v>
      </c>
      <c r="G35" s="135"/>
      <c r="H35" s="135"/>
      <c r="I35" s="136">
        <v>0.23000000000000001</v>
      </c>
      <c r="J35" s="134">
        <f>ROUND(((SUM(BE106:BE113) + SUM(BE133:BE180))*I35),  2)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44" t="s">
        <v>43</v>
      </c>
      <c r="F36" s="134">
        <f>ROUND((SUM(BF106:BF113) + SUM(BF133:BF180)),  2)</f>
        <v>0</v>
      </c>
      <c r="G36" s="135"/>
      <c r="H36" s="135"/>
      <c r="I36" s="136">
        <v>0.23000000000000001</v>
      </c>
      <c r="J36" s="134">
        <f>ROUND(((SUM(BF106:BF113) + SUM(BF133:BF180))*I36),  2)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37">
        <f>ROUND((SUM(BG106:BG113) + SUM(BG133:BG180)),  2)</f>
        <v>0</v>
      </c>
      <c r="G37" s="37"/>
      <c r="H37" s="37"/>
      <c r="I37" s="138">
        <v>0.23000000000000001</v>
      </c>
      <c r="J37" s="137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45</v>
      </c>
      <c r="F38" s="137">
        <f>ROUND((SUM(BH106:BH113) + SUM(BH133:BH180)),  2)</f>
        <v>0</v>
      </c>
      <c r="G38" s="37"/>
      <c r="H38" s="37"/>
      <c r="I38" s="138">
        <v>0.23000000000000001</v>
      </c>
      <c r="J38" s="137">
        <f>0</f>
        <v>0</v>
      </c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44" t="s">
        <v>46</v>
      </c>
      <c r="F39" s="134">
        <f>ROUND((SUM(BI106:BI113) + SUM(BI133:BI180)),  2)</f>
        <v>0</v>
      </c>
      <c r="G39" s="135"/>
      <c r="H39" s="135"/>
      <c r="I39" s="136">
        <v>0</v>
      </c>
      <c r="J39" s="134">
        <f>0</f>
        <v>0</v>
      </c>
      <c r="K39" s="37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9"/>
      <c r="D41" s="140" t="s">
        <v>47</v>
      </c>
      <c r="E41" s="85"/>
      <c r="F41" s="85"/>
      <c r="G41" s="141" t="s">
        <v>48</v>
      </c>
      <c r="H41" s="142" t="s">
        <v>49</v>
      </c>
      <c r="I41" s="85"/>
      <c r="J41" s="143">
        <f>SUM(J32:J39)</f>
        <v>0</v>
      </c>
      <c r="K41" s="144"/>
      <c r="L41" s="59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9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50</v>
      </c>
      <c r="E50" s="61"/>
      <c r="F50" s="61"/>
      <c r="G50" s="60" t="s">
        <v>51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52</v>
      </c>
      <c r="E61" s="40"/>
      <c r="F61" s="145" t="s">
        <v>53</v>
      </c>
      <c r="G61" s="62" t="s">
        <v>52</v>
      </c>
      <c r="H61" s="40"/>
      <c r="I61" s="40"/>
      <c r="J61" s="146" t="s">
        <v>53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54</v>
      </c>
      <c r="E65" s="63"/>
      <c r="F65" s="63"/>
      <c r="G65" s="60" t="s">
        <v>55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52</v>
      </c>
      <c r="E76" s="40"/>
      <c r="F76" s="145" t="s">
        <v>53</v>
      </c>
      <c r="G76" s="62" t="s">
        <v>52</v>
      </c>
      <c r="H76" s="40"/>
      <c r="I76" s="40"/>
      <c r="J76" s="146" t="s">
        <v>53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101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6" t="str">
        <f>E7</f>
        <v>REKONŠTRUKCIA PODLÁH V MAŠTALIACH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96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71" t="str">
        <f>E9</f>
        <v>4 - Kravín č. 4 - kŕmno-hnojné chodby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19</v>
      </c>
      <c r="D89" s="37"/>
      <c r="E89" s="37"/>
      <c r="F89" s="26" t="str">
        <f>F12</f>
        <v>Jasová</v>
      </c>
      <c r="G89" s="37"/>
      <c r="H89" s="37"/>
      <c r="I89" s="31" t="s">
        <v>21</v>
      </c>
      <c r="J89" s="73" t="str">
        <f>IF(J12="","",J12)</f>
        <v>22. 1. 2025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>AgroContract mliečna farma, a.s., Jasová 736</v>
      </c>
      <c r="G91" s="37"/>
      <c r="H91" s="37"/>
      <c r="I91" s="31" t="s">
        <v>31</v>
      </c>
      <c r="J91" s="35" t="str">
        <f>E21</f>
        <v xml:space="preserve"> 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 xml:space="preserve"> 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47" t="s">
        <v>102</v>
      </c>
      <c r="D94" s="139"/>
      <c r="E94" s="139"/>
      <c r="F94" s="139"/>
      <c r="G94" s="139"/>
      <c r="H94" s="139"/>
      <c r="I94" s="139"/>
      <c r="J94" s="148" t="s">
        <v>103</v>
      </c>
      <c r="K94" s="139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49" t="s">
        <v>104</v>
      </c>
      <c r="D96" s="37"/>
      <c r="E96" s="37"/>
      <c r="F96" s="37"/>
      <c r="G96" s="37"/>
      <c r="H96" s="37"/>
      <c r="I96" s="37"/>
      <c r="J96" s="100">
        <f>J133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105</v>
      </c>
    </row>
    <row r="97" hidden="1" s="9" customFormat="1" ht="24.96" customHeight="1">
      <c r="A97" s="9"/>
      <c r="B97" s="150"/>
      <c r="C97" s="9"/>
      <c r="D97" s="151" t="s">
        <v>106</v>
      </c>
      <c r="E97" s="152"/>
      <c r="F97" s="152"/>
      <c r="G97" s="152"/>
      <c r="H97" s="152"/>
      <c r="I97" s="152"/>
      <c r="J97" s="153">
        <f>J134</f>
        <v>0</v>
      </c>
      <c r="K97" s="9"/>
      <c r="L97" s="15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54"/>
      <c r="C98" s="10"/>
      <c r="D98" s="155" t="s">
        <v>107</v>
      </c>
      <c r="E98" s="156"/>
      <c r="F98" s="156"/>
      <c r="G98" s="156"/>
      <c r="H98" s="156"/>
      <c r="I98" s="156"/>
      <c r="J98" s="157">
        <f>J135</f>
        <v>0</v>
      </c>
      <c r="K98" s="10"/>
      <c r="L98" s="15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54"/>
      <c r="C99" s="10"/>
      <c r="D99" s="155" t="s">
        <v>108</v>
      </c>
      <c r="E99" s="156"/>
      <c r="F99" s="156"/>
      <c r="G99" s="156"/>
      <c r="H99" s="156"/>
      <c r="I99" s="156"/>
      <c r="J99" s="157">
        <f>J139</f>
        <v>0</v>
      </c>
      <c r="K99" s="10"/>
      <c r="L99" s="15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54"/>
      <c r="C100" s="10"/>
      <c r="D100" s="155" t="s">
        <v>109</v>
      </c>
      <c r="E100" s="156"/>
      <c r="F100" s="156"/>
      <c r="G100" s="156"/>
      <c r="H100" s="156"/>
      <c r="I100" s="156"/>
      <c r="J100" s="157">
        <f>J159</f>
        <v>0</v>
      </c>
      <c r="K100" s="10"/>
      <c r="L100" s="15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4"/>
      <c r="C101" s="10"/>
      <c r="D101" s="155" t="s">
        <v>110</v>
      </c>
      <c r="E101" s="156"/>
      <c r="F101" s="156"/>
      <c r="G101" s="156"/>
      <c r="H101" s="156"/>
      <c r="I101" s="156"/>
      <c r="J101" s="157">
        <f>J169</f>
        <v>0</v>
      </c>
      <c r="K101" s="10"/>
      <c r="L101" s="15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4"/>
      <c r="C102" s="10"/>
      <c r="D102" s="155" t="s">
        <v>111</v>
      </c>
      <c r="E102" s="156"/>
      <c r="F102" s="156"/>
      <c r="G102" s="156"/>
      <c r="H102" s="156"/>
      <c r="I102" s="156"/>
      <c r="J102" s="157">
        <f>J177</f>
        <v>0</v>
      </c>
      <c r="K102" s="10"/>
      <c r="L102" s="15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50"/>
      <c r="C103" s="9"/>
      <c r="D103" s="151" t="s">
        <v>112</v>
      </c>
      <c r="E103" s="152"/>
      <c r="F103" s="152"/>
      <c r="G103" s="152"/>
      <c r="H103" s="152"/>
      <c r="I103" s="152"/>
      <c r="J103" s="153">
        <f>J179</f>
        <v>0</v>
      </c>
      <c r="K103" s="9"/>
      <c r="L103" s="15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9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hidden="1" s="2" customFormat="1" ht="6.96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 s="2" customFormat="1" ht="29.28" customHeight="1">
      <c r="A106" s="37"/>
      <c r="B106" s="38"/>
      <c r="C106" s="149" t="s">
        <v>113</v>
      </c>
      <c r="D106" s="37"/>
      <c r="E106" s="37"/>
      <c r="F106" s="37"/>
      <c r="G106" s="37"/>
      <c r="H106" s="37"/>
      <c r="I106" s="37"/>
      <c r="J106" s="158">
        <f>ROUND(J107 + J108 + J109 + J110 + J111 + J112,2)</f>
        <v>0</v>
      </c>
      <c r="K106" s="37"/>
      <c r="L106" s="59"/>
      <c r="N106" s="159" t="s">
        <v>41</v>
      </c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 s="2" customFormat="1" ht="18" customHeight="1">
      <c r="A107" s="37"/>
      <c r="B107" s="160"/>
      <c r="C107" s="161"/>
      <c r="D107" s="162" t="s">
        <v>114</v>
      </c>
      <c r="E107" s="163"/>
      <c r="F107" s="163"/>
      <c r="G107" s="161"/>
      <c r="H107" s="161"/>
      <c r="I107" s="161"/>
      <c r="J107" s="164">
        <v>0</v>
      </c>
      <c r="K107" s="161"/>
      <c r="L107" s="165"/>
      <c r="M107" s="166"/>
      <c r="N107" s="167" t="s">
        <v>43</v>
      </c>
      <c r="O107" s="166"/>
      <c r="P107" s="166"/>
      <c r="Q107" s="166"/>
      <c r="R107" s="166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  <c r="AP107" s="166"/>
      <c r="AQ107" s="166"/>
      <c r="AR107" s="166"/>
      <c r="AS107" s="166"/>
      <c r="AT107" s="166"/>
      <c r="AU107" s="166"/>
      <c r="AV107" s="166"/>
      <c r="AW107" s="166"/>
      <c r="AX107" s="166"/>
      <c r="AY107" s="168" t="s">
        <v>115</v>
      </c>
      <c r="AZ107" s="166"/>
      <c r="BA107" s="166"/>
      <c r="BB107" s="166"/>
      <c r="BC107" s="166"/>
      <c r="BD107" s="166"/>
      <c r="BE107" s="169">
        <f>IF(N107="základná",J107,0)</f>
        <v>0</v>
      </c>
      <c r="BF107" s="169">
        <f>IF(N107="znížená",J107,0)</f>
        <v>0</v>
      </c>
      <c r="BG107" s="169">
        <f>IF(N107="zákl. prenesená",J107,0)</f>
        <v>0</v>
      </c>
      <c r="BH107" s="169">
        <f>IF(N107="zníž. prenesená",J107,0)</f>
        <v>0</v>
      </c>
      <c r="BI107" s="169">
        <f>IF(N107="nulová",J107,0)</f>
        <v>0</v>
      </c>
      <c r="BJ107" s="168" t="s">
        <v>94</v>
      </c>
      <c r="BK107" s="166"/>
      <c r="BL107" s="166"/>
      <c r="BM107" s="166"/>
    </row>
    <row r="108" hidden="1" s="2" customFormat="1" ht="18" customHeight="1">
      <c r="A108" s="37"/>
      <c r="B108" s="160"/>
      <c r="C108" s="161"/>
      <c r="D108" s="162" t="s">
        <v>116</v>
      </c>
      <c r="E108" s="163"/>
      <c r="F108" s="163"/>
      <c r="G108" s="161"/>
      <c r="H108" s="161"/>
      <c r="I108" s="161"/>
      <c r="J108" s="164">
        <v>0</v>
      </c>
      <c r="K108" s="161"/>
      <c r="L108" s="165"/>
      <c r="M108" s="166"/>
      <c r="N108" s="167" t="s">
        <v>43</v>
      </c>
      <c r="O108" s="166"/>
      <c r="P108" s="166"/>
      <c r="Q108" s="166"/>
      <c r="R108" s="166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8" t="s">
        <v>115</v>
      </c>
      <c r="AZ108" s="166"/>
      <c r="BA108" s="166"/>
      <c r="BB108" s="166"/>
      <c r="BC108" s="166"/>
      <c r="BD108" s="166"/>
      <c r="BE108" s="169">
        <f>IF(N108="základná",J108,0)</f>
        <v>0</v>
      </c>
      <c r="BF108" s="169">
        <f>IF(N108="znížená",J108,0)</f>
        <v>0</v>
      </c>
      <c r="BG108" s="169">
        <f>IF(N108="zákl. prenesená",J108,0)</f>
        <v>0</v>
      </c>
      <c r="BH108" s="169">
        <f>IF(N108="zníž. prenesená",J108,0)</f>
        <v>0</v>
      </c>
      <c r="BI108" s="169">
        <f>IF(N108="nulová",J108,0)</f>
        <v>0</v>
      </c>
      <c r="BJ108" s="168" t="s">
        <v>94</v>
      </c>
      <c r="BK108" s="166"/>
      <c r="BL108" s="166"/>
      <c r="BM108" s="166"/>
    </row>
    <row r="109" hidden="1" s="2" customFormat="1" ht="18" customHeight="1">
      <c r="A109" s="37"/>
      <c r="B109" s="160"/>
      <c r="C109" s="161"/>
      <c r="D109" s="162" t="s">
        <v>117</v>
      </c>
      <c r="E109" s="163"/>
      <c r="F109" s="163"/>
      <c r="G109" s="161"/>
      <c r="H109" s="161"/>
      <c r="I109" s="161"/>
      <c r="J109" s="164">
        <v>0</v>
      </c>
      <c r="K109" s="161"/>
      <c r="L109" s="165"/>
      <c r="M109" s="166"/>
      <c r="N109" s="167" t="s">
        <v>43</v>
      </c>
      <c r="O109" s="166"/>
      <c r="P109" s="166"/>
      <c r="Q109" s="166"/>
      <c r="R109" s="166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6"/>
      <c r="AS109" s="166"/>
      <c r="AT109" s="166"/>
      <c r="AU109" s="166"/>
      <c r="AV109" s="166"/>
      <c r="AW109" s="166"/>
      <c r="AX109" s="166"/>
      <c r="AY109" s="168" t="s">
        <v>115</v>
      </c>
      <c r="AZ109" s="166"/>
      <c r="BA109" s="166"/>
      <c r="BB109" s="166"/>
      <c r="BC109" s="166"/>
      <c r="BD109" s="166"/>
      <c r="BE109" s="169">
        <f>IF(N109="základná",J109,0)</f>
        <v>0</v>
      </c>
      <c r="BF109" s="169">
        <f>IF(N109="znížená",J109,0)</f>
        <v>0</v>
      </c>
      <c r="BG109" s="169">
        <f>IF(N109="zákl. prenesená",J109,0)</f>
        <v>0</v>
      </c>
      <c r="BH109" s="169">
        <f>IF(N109="zníž. prenesená",J109,0)</f>
        <v>0</v>
      </c>
      <c r="BI109" s="169">
        <f>IF(N109="nulová",J109,0)</f>
        <v>0</v>
      </c>
      <c r="BJ109" s="168" t="s">
        <v>94</v>
      </c>
      <c r="BK109" s="166"/>
      <c r="BL109" s="166"/>
      <c r="BM109" s="166"/>
    </row>
    <row r="110" hidden="1" s="2" customFormat="1" ht="18" customHeight="1">
      <c r="A110" s="37"/>
      <c r="B110" s="160"/>
      <c r="C110" s="161"/>
      <c r="D110" s="162" t="s">
        <v>118</v>
      </c>
      <c r="E110" s="163"/>
      <c r="F110" s="163"/>
      <c r="G110" s="161"/>
      <c r="H110" s="161"/>
      <c r="I110" s="161"/>
      <c r="J110" s="164">
        <v>0</v>
      </c>
      <c r="K110" s="161"/>
      <c r="L110" s="165"/>
      <c r="M110" s="166"/>
      <c r="N110" s="167" t="s">
        <v>43</v>
      </c>
      <c r="O110" s="166"/>
      <c r="P110" s="166"/>
      <c r="Q110" s="166"/>
      <c r="R110" s="166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6"/>
      <c r="AG110" s="166"/>
      <c r="AH110" s="166"/>
      <c r="AI110" s="166"/>
      <c r="AJ110" s="166"/>
      <c r="AK110" s="166"/>
      <c r="AL110" s="166"/>
      <c r="AM110" s="166"/>
      <c r="AN110" s="166"/>
      <c r="AO110" s="166"/>
      <c r="AP110" s="166"/>
      <c r="AQ110" s="166"/>
      <c r="AR110" s="166"/>
      <c r="AS110" s="166"/>
      <c r="AT110" s="166"/>
      <c r="AU110" s="166"/>
      <c r="AV110" s="166"/>
      <c r="AW110" s="166"/>
      <c r="AX110" s="166"/>
      <c r="AY110" s="168" t="s">
        <v>115</v>
      </c>
      <c r="AZ110" s="166"/>
      <c r="BA110" s="166"/>
      <c r="BB110" s="166"/>
      <c r="BC110" s="166"/>
      <c r="BD110" s="166"/>
      <c r="BE110" s="169">
        <f>IF(N110="základná",J110,0)</f>
        <v>0</v>
      </c>
      <c r="BF110" s="169">
        <f>IF(N110="znížená",J110,0)</f>
        <v>0</v>
      </c>
      <c r="BG110" s="169">
        <f>IF(N110="zákl. prenesená",J110,0)</f>
        <v>0</v>
      </c>
      <c r="BH110" s="169">
        <f>IF(N110="zníž. prenesená",J110,0)</f>
        <v>0</v>
      </c>
      <c r="BI110" s="169">
        <f>IF(N110="nulová",J110,0)</f>
        <v>0</v>
      </c>
      <c r="BJ110" s="168" t="s">
        <v>94</v>
      </c>
      <c r="BK110" s="166"/>
      <c r="BL110" s="166"/>
      <c r="BM110" s="166"/>
    </row>
    <row r="111" hidden="1" s="2" customFormat="1" ht="18" customHeight="1">
      <c r="A111" s="37"/>
      <c r="B111" s="160"/>
      <c r="C111" s="161"/>
      <c r="D111" s="162" t="s">
        <v>119</v>
      </c>
      <c r="E111" s="163"/>
      <c r="F111" s="163"/>
      <c r="G111" s="161"/>
      <c r="H111" s="161"/>
      <c r="I111" s="161"/>
      <c r="J111" s="164">
        <v>0</v>
      </c>
      <c r="K111" s="161"/>
      <c r="L111" s="165"/>
      <c r="M111" s="166"/>
      <c r="N111" s="167" t="s">
        <v>43</v>
      </c>
      <c r="O111" s="166"/>
      <c r="P111" s="166"/>
      <c r="Q111" s="166"/>
      <c r="R111" s="166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166"/>
      <c r="AV111" s="166"/>
      <c r="AW111" s="166"/>
      <c r="AX111" s="166"/>
      <c r="AY111" s="168" t="s">
        <v>115</v>
      </c>
      <c r="AZ111" s="166"/>
      <c r="BA111" s="166"/>
      <c r="BB111" s="166"/>
      <c r="BC111" s="166"/>
      <c r="BD111" s="166"/>
      <c r="BE111" s="169">
        <f>IF(N111="základná",J111,0)</f>
        <v>0</v>
      </c>
      <c r="BF111" s="169">
        <f>IF(N111="znížená",J111,0)</f>
        <v>0</v>
      </c>
      <c r="BG111" s="169">
        <f>IF(N111="zákl. prenesená",J111,0)</f>
        <v>0</v>
      </c>
      <c r="BH111" s="169">
        <f>IF(N111="zníž. prenesená",J111,0)</f>
        <v>0</v>
      </c>
      <c r="BI111" s="169">
        <f>IF(N111="nulová",J111,0)</f>
        <v>0</v>
      </c>
      <c r="BJ111" s="168" t="s">
        <v>94</v>
      </c>
      <c r="BK111" s="166"/>
      <c r="BL111" s="166"/>
      <c r="BM111" s="166"/>
    </row>
    <row r="112" hidden="1" s="2" customFormat="1" ht="18" customHeight="1">
      <c r="A112" s="37"/>
      <c r="B112" s="160"/>
      <c r="C112" s="161"/>
      <c r="D112" s="163" t="s">
        <v>120</v>
      </c>
      <c r="E112" s="161"/>
      <c r="F112" s="161"/>
      <c r="G112" s="161"/>
      <c r="H112" s="161"/>
      <c r="I112" s="161"/>
      <c r="J112" s="164">
        <f>ROUND(J30*T112,2)</f>
        <v>0</v>
      </c>
      <c r="K112" s="161"/>
      <c r="L112" s="165"/>
      <c r="M112" s="166"/>
      <c r="N112" s="167" t="s">
        <v>43</v>
      </c>
      <c r="O112" s="166"/>
      <c r="P112" s="166"/>
      <c r="Q112" s="166"/>
      <c r="R112" s="166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6"/>
      <c r="AS112" s="166"/>
      <c r="AT112" s="166"/>
      <c r="AU112" s="166"/>
      <c r="AV112" s="166"/>
      <c r="AW112" s="166"/>
      <c r="AX112" s="166"/>
      <c r="AY112" s="168" t="s">
        <v>121</v>
      </c>
      <c r="AZ112" s="166"/>
      <c r="BA112" s="166"/>
      <c r="BB112" s="166"/>
      <c r="BC112" s="166"/>
      <c r="BD112" s="166"/>
      <c r="BE112" s="169">
        <f>IF(N112="základná",J112,0)</f>
        <v>0</v>
      </c>
      <c r="BF112" s="169">
        <f>IF(N112="znížená",J112,0)</f>
        <v>0</v>
      </c>
      <c r="BG112" s="169">
        <f>IF(N112="zákl. prenesená",J112,0)</f>
        <v>0</v>
      </c>
      <c r="BH112" s="169">
        <f>IF(N112="zníž. prenesená",J112,0)</f>
        <v>0</v>
      </c>
      <c r="BI112" s="169">
        <f>IF(N112="nulová",J112,0)</f>
        <v>0</v>
      </c>
      <c r="BJ112" s="168" t="s">
        <v>94</v>
      </c>
      <c r="BK112" s="166"/>
      <c r="BL112" s="166"/>
      <c r="BM112" s="166"/>
    </row>
    <row r="113" hidden="1" s="2" customForma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hidden="1" s="2" customFormat="1" ht="29.28" customHeight="1">
      <c r="A114" s="37"/>
      <c r="B114" s="38"/>
      <c r="C114" s="170" t="s">
        <v>122</v>
      </c>
      <c r="D114" s="139"/>
      <c r="E114" s="139"/>
      <c r="F114" s="139"/>
      <c r="G114" s="139"/>
      <c r="H114" s="139"/>
      <c r="I114" s="139"/>
      <c r="J114" s="171">
        <f>ROUND(J96+J106,2)</f>
        <v>0</v>
      </c>
      <c r="K114" s="139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hidden="1" s="2" customFormat="1" ht="6.96" customHeight="1">
      <c r="A115" s="37"/>
      <c r="B115" s="64"/>
      <c r="C115" s="65"/>
      <c r="D115" s="65"/>
      <c r="E115" s="65"/>
      <c r="F115" s="65"/>
      <c r="G115" s="65"/>
      <c r="H115" s="65"/>
      <c r="I115" s="65"/>
      <c r="J115" s="65"/>
      <c r="K115" s="65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hidden="1"/>
    <row r="117" hidden="1"/>
    <row r="118" hidden="1"/>
    <row r="119" s="2" customFormat="1" ht="6.96" customHeight="1">
      <c r="A119" s="37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4.96" customHeight="1">
      <c r="A120" s="37"/>
      <c r="B120" s="38"/>
      <c r="C120" s="22" t="s">
        <v>123</v>
      </c>
      <c r="D120" s="37"/>
      <c r="E120" s="37"/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15</v>
      </c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7"/>
      <c r="D123" s="37"/>
      <c r="E123" s="126" t="str">
        <f>E7</f>
        <v>REKONŠTRUKCIA PODLÁH V MAŠTALIACH</v>
      </c>
      <c r="F123" s="31"/>
      <c r="G123" s="31"/>
      <c r="H123" s="31"/>
      <c r="I123" s="37"/>
      <c r="J123" s="37"/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96</v>
      </c>
      <c r="D124" s="37"/>
      <c r="E124" s="37"/>
      <c r="F124" s="37"/>
      <c r="G124" s="37"/>
      <c r="H124" s="37"/>
      <c r="I124" s="37"/>
      <c r="J124" s="37"/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7"/>
      <c r="D125" s="37"/>
      <c r="E125" s="71" t="str">
        <f>E9</f>
        <v>4 - Kravín č. 4 - kŕmno-hnojné chodby</v>
      </c>
      <c r="F125" s="37"/>
      <c r="G125" s="37"/>
      <c r="H125" s="37"/>
      <c r="I125" s="37"/>
      <c r="J125" s="37"/>
      <c r="K125" s="37"/>
      <c r="L125" s="5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19</v>
      </c>
      <c r="D127" s="37"/>
      <c r="E127" s="37"/>
      <c r="F127" s="26" t="str">
        <f>F12</f>
        <v>Jasová</v>
      </c>
      <c r="G127" s="37"/>
      <c r="H127" s="37"/>
      <c r="I127" s="31" t="s">
        <v>21</v>
      </c>
      <c r="J127" s="73" t="str">
        <f>IF(J12="","",J12)</f>
        <v>22. 1. 2025</v>
      </c>
      <c r="K127" s="37"/>
      <c r="L127" s="59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9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23</v>
      </c>
      <c r="D129" s="37"/>
      <c r="E129" s="37"/>
      <c r="F129" s="26" t="str">
        <f>E15</f>
        <v>AgroContract mliečna farma, a.s., Jasová 736</v>
      </c>
      <c r="G129" s="37"/>
      <c r="H129" s="37"/>
      <c r="I129" s="31" t="s">
        <v>31</v>
      </c>
      <c r="J129" s="35" t="str">
        <f>E21</f>
        <v xml:space="preserve"> </v>
      </c>
      <c r="K129" s="37"/>
      <c r="L129" s="59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29</v>
      </c>
      <c r="D130" s="37"/>
      <c r="E130" s="37"/>
      <c r="F130" s="26" t="str">
        <f>IF(E18="","",E18)</f>
        <v>Vyplň údaj</v>
      </c>
      <c r="G130" s="37"/>
      <c r="H130" s="37"/>
      <c r="I130" s="31" t="s">
        <v>34</v>
      </c>
      <c r="J130" s="35" t="str">
        <f>E24</f>
        <v xml:space="preserve"> </v>
      </c>
      <c r="K130" s="37"/>
      <c r="L130" s="59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59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72"/>
      <c r="B132" s="173"/>
      <c r="C132" s="174" t="s">
        <v>124</v>
      </c>
      <c r="D132" s="175" t="s">
        <v>62</v>
      </c>
      <c r="E132" s="175" t="s">
        <v>58</v>
      </c>
      <c r="F132" s="175" t="s">
        <v>59</v>
      </c>
      <c r="G132" s="175" t="s">
        <v>125</v>
      </c>
      <c r="H132" s="175" t="s">
        <v>126</v>
      </c>
      <c r="I132" s="175" t="s">
        <v>127</v>
      </c>
      <c r="J132" s="176" t="s">
        <v>103</v>
      </c>
      <c r="K132" s="177" t="s">
        <v>128</v>
      </c>
      <c r="L132" s="178"/>
      <c r="M132" s="90" t="s">
        <v>1</v>
      </c>
      <c r="N132" s="91" t="s">
        <v>41</v>
      </c>
      <c r="O132" s="91" t="s">
        <v>129</v>
      </c>
      <c r="P132" s="91" t="s">
        <v>130</v>
      </c>
      <c r="Q132" s="91" t="s">
        <v>131</v>
      </c>
      <c r="R132" s="91" t="s">
        <v>132</v>
      </c>
      <c r="S132" s="91" t="s">
        <v>133</v>
      </c>
      <c r="T132" s="92" t="s">
        <v>134</v>
      </c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</row>
    <row r="133" s="2" customFormat="1" ht="22.8" customHeight="1">
      <c r="A133" s="37"/>
      <c r="B133" s="38"/>
      <c r="C133" s="97" t="s">
        <v>99</v>
      </c>
      <c r="D133" s="37"/>
      <c r="E133" s="37"/>
      <c r="F133" s="37"/>
      <c r="G133" s="37"/>
      <c r="H133" s="37"/>
      <c r="I133" s="37"/>
      <c r="J133" s="179">
        <f>BK133</f>
        <v>0</v>
      </c>
      <c r="K133" s="37"/>
      <c r="L133" s="38"/>
      <c r="M133" s="93"/>
      <c r="N133" s="77"/>
      <c r="O133" s="94"/>
      <c r="P133" s="180">
        <f>P134+P179</f>
        <v>0</v>
      </c>
      <c r="Q133" s="94"/>
      <c r="R133" s="180">
        <f>R134+R179</f>
        <v>418.17545601860002</v>
      </c>
      <c r="S133" s="94"/>
      <c r="T133" s="181">
        <f>T134+T179</f>
        <v>31.823999999999998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76</v>
      </c>
      <c r="AU133" s="18" t="s">
        <v>105</v>
      </c>
      <c r="BK133" s="182">
        <f>BK134+BK179</f>
        <v>0</v>
      </c>
    </row>
    <row r="134" s="12" customFormat="1" ht="25.92" customHeight="1">
      <c r="A134" s="12"/>
      <c r="B134" s="183"/>
      <c r="C134" s="12"/>
      <c r="D134" s="184" t="s">
        <v>76</v>
      </c>
      <c r="E134" s="185" t="s">
        <v>135</v>
      </c>
      <c r="F134" s="185" t="s">
        <v>136</v>
      </c>
      <c r="G134" s="12"/>
      <c r="H134" s="12"/>
      <c r="I134" s="186"/>
      <c r="J134" s="187">
        <f>BK134</f>
        <v>0</v>
      </c>
      <c r="K134" s="12"/>
      <c r="L134" s="183"/>
      <c r="M134" s="188"/>
      <c r="N134" s="189"/>
      <c r="O134" s="189"/>
      <c r="P134" s="190">
        <f>P135+P139+P159+P169+P177</f>
        <v>0</v>
      </c>
      <c r="Q134" s="189"/>
      <c r="R134" s="190">
        <f>R135+R139+R159+R169+R177</f>
        <v>418.17545601860002</v>
      </c>
      <c r="S134" s="189"/>
      <c r="T134" s="191">
        <f>T135+T139+T159+T169+T177</f>
        <v>31.823999999999998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84" t="s">
        <v>82</v>
      </c>
      <c r="AT134" s="192" t="s">
        <v>76</v>
      </c>
      <c r="AU134" s="192" t="s">
        <v>77</v>
      </c>
      <c r="AY134" s="184" t="s">
        <v>137</v>
      </c>
      <c r="BK134" s="193">
        <f>BK135+BK139+BK159+BK169+BK177</f>
        <v>0</v>
      </c>
    </row>
    <row r="135" s="12" customFormat="1" ht="22.8" customHeight="1">
      <c r="A135" s="12"/>
      <c r="B135" s="183"/>
      <c r="C135" s="12"/>
      <c r="D135" s="184" t="s">
        <v>76</v>
      </c>
      <c r="E135" s="194" t="s">
        <v>82</v>
      </c>
      <c r="F135" s="194" t="s">
        <v>138</v>
      </c>
      <c r="G135" s="12"/>
      <c r="H135" s="12"/>
      <c r="I135" s="186"/>
      <c r="J135" s="195">
        <f>BK135</f>
        <v>0</v>
      </c>
      <c r="K135" s="12"/>
      <c r="L135" s="183"/>
      <c r="M135" s="188"/>
      <c r="N135" s="189"/>
      <c r="O135" s="189"/>
      <c r="P135" s="190">
        <f>SUM(P136:P138)</f>
        <v>0</v>
      </c>
      <c r="Q135" s="189"/>
      <c r="R135" s="190">
        <f>SUM(R136:R138)</f>
        <v>0</v>
      </c>
      <c r="S135" s="189"/>
      <c r="T135" s="191">
        <f>SUM(T136:T138)</f>
        <v>31.823999999999998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84" t="s">
        <v>82</v>
      </c>
      <c r="AT135" s="192" t="s">
        <v>76</v>
      </c>
      <c r="AU135" s="192" t="s">
        <v>82</v>
      </c>
      <c r="AY135" s="184" t="s">
        <v>137</v>
      </c>
      <c r="BK135" s="193">
        <f>SUM(BK136:BK138)</f>
        <v>0</v>
      </c>
    </row>
    <row r="136" s="2" customFormat="1" ht="24.15" customHeight="1">
      <c r="A136" s="37"/>
      <c r="B136" s="160"/>
      <c r="C136" s="196" t="s">
        <v>82</v>
      </c>
      <c r="D136" s="196" t="s">
        <v>139</v>
      </c>
      <c r="E136" s="197" t="s">
        <v>140</v>
      </c>
      <c r="F136" s="198" t="s">
        <v>141</v>
      </c>
      <c r="G136" s="199" t="s">
        <v>142</v>
      </c>
      <c r="H136" s="200">
        <v>1224</v>
      </c>
      <c r="I136" s="201"/>
      <c r="J136" s="202">
        <f>ROUND(I136*H136,2)</f>
        <v>0</v>
      </c>
      <c r="K136" s="203"/>
      <c r="L136" s="38"/>
      <c r="M136" s="204" t="s">
        <v>1</v>
      </c>
      <c r="N136" s="205" t="s">
        <v>43</v>
      </c>
      <c r="O136" s="81"/>
      <c r="P136" s="206">
        <f>O136*H136</f>
        <v>0</v>
      </c>
      <c r="Q136" s="206">
        <v>0</v>
      </c>
      <c r="R136" s="206">
        <f>Q136*H136</f>
        <v>0</v>
      </c>
      <c r="S136" s="206">
        <v>0.025999999999999999</v>
      </c>
      <c r="T136" s="207">
        <f>S136*H136</f>
        <v>31.823999999999998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08" t="s">
        <v>89</v>
      </c>
      <c r="AT136" s="208" t="s">
        <v>139</v>
      </c>
      <c r="AU136" s="208" t="s">
        <v>94</v>
      </c>
      <c r="AY136" s="18" t="s">
        <v>137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94</v>
      </c>
      <c r="BK136" s="209">
        <f>ROUND(I136*H136,2)</f>
        <v>0</v>
      </c>
      <c r="BL136" s="18" t="s">
        <v>89</v>
      </c>
      <c r="BM136" s="208" t="s">
        <v>143</v>
      </c>
    </row>
    <row r="137" s="13" customFormat="1">
      <c r="A137" s="13"/>
      <c r="B137" s="210"/>
      <c r="C137" s="13"/>
      <c r="D137" s="211" t="s">
        <v>144</v>
      </c>
      <c r="E137" s="212" t="s">
        <v>1</v>
      </c>
      <c r="F137" s="213" t="s">
        <v>145</v>
      </c>
      <c r="G137" s="13"/>
      <c r="H137" s="212" t="s">
        <v>1</v>
      </c>
      <c r="I137" s="214"/>
      <c r="J137" s="13"/>
      <c r="K137" s="13"/>
      <c r="L137" s="210"/>
      <c r="M137" s="215"/>
      <c r="N137" s="216"/>
      <c r="O137" s="216"/>
      <c r="P137" s="216"/>
      <c r="Q137" s="216"/>
      <c r="R137" s="216"/>
      <c r="S137" s="216"/>
      <c r="T137" s="21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12" t="s">
        <v>144</v>
      </c>
      <c r="AU137" s="212" t="s">
        <v>94</v>
      </c>
      <c r="AV137" s="13" t="s">
        <v>82</v>
      </c>
      <c r="AW137" s="13" t="s">
        <v>32</v>
      </c>
      <c r="AX137" s="13" t="s">
        <v>77</v>
      </c>
      <c r="AY137" s="212" t="s">
        <v>137</v>
      </c>
    </row>
    <row r="138" s="14" customFormat="1">
      <c r="A138" s="14"/>
      <c r="B138" s="218"/>
      <c r="C138" s="14"/>
      <c r="D138" s="211" t="s">
        <v>144</v>
      </c>
      <c r="E138" s="219" t="s">
        <v>1</v>
      </c>
      <c r="F138" s="220" t="s">
        <v>92</v>
      </c>
      <c r="G138" s="14"/>
      <c r="H138" s="221">
        <v>1224</v>
      </c>
      <c r="I138" s="222"/>
      <c r="J138" s="14"/>
      <c r="K138" s="14"/>
      <c r="L138" s="218"/>
      <c r="M138" s="223"/>
      <c r="N138" s="224"/>
      <c r="O138" s="224"/>
      <c r="P138" s="224"/>
      <c r="Q138" s="224"/>
      <c r="R138" s="224"/>
      <c r="S138" s="224"/>
      <c r="T138" s="22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19" t="s">
        <v>144</v>
      </c>
      <c r="AU138" s="219" t="s">
        <v>94</v>
      </c>
      <c r="AV138" s="14" t="s">
        <v>94</v>
      </c>
      <c r="AW138" s="14" t="s">
        <v>32</v>
      </c>
      <c r="AX138" s="14" t="s">
        <v>82</v>
      </c>
      <c r="AY138" s="219" t="s">
        <v>137</v>
      </c>
    </row>
    <row r="139" s="12" customFormat="1" ht="22.8" customHeight="1">
      <c r="A139" s="12"/>
      <c r="B139" s="183"/>
      <c r="C139" s="12"/>
      <c r="D139" s="184" t="s">
        <v>76</v>
      </c>
      <c r="E139" s="194" t="s">
        <v>146</v>
      </c>
      <c r="F139" s="194" t="s">
        <v>147</v>
      </c>
      <c r="G139" s="12"/>
      <c r="H139" s="12"/>
      <c r="I139" s="186"/>
      <c r="J139" s="195">
        <f>BK139</f>
        <v>0</v>
      </c>
      <c r="K139" s="12"/>
      <c r="L139" s="183"/>
      <c r="M139" s="188"/>
      <c r="N139" s="189"/>
      <c r="O139" s="189"/>
      <c r="P139" s="190">
        <f>SUM(P140:P158)</f>
        <v>0</v>
      </c>
      <c r="Q139" s="189"/>
      <c r="R139" s="190">
        <f>SUM(R140:R158)</f>
        <v>418.12404801860004</v>
      </c>
      <c r="S139" s="189"/>
      <c r="T139" s="191">
        <f>SUM(T140:T158)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84" t="s">
        <v>82</v>
      </c>
      <c r="AT139" s="192" t="s">
        <v>76</v>
      </c>
      <c r="AU139" s="192" t="s">
        <v>82</v>
      </c>
      <c r="AY139" s="184" t="s">
        <v>137</v>
      </c>
      <c r="BK139" s="193">
        <f>SUM(BK140:BK158)</f>
        <v>0</v>
      </c>
    </row>
    <row r="140" s="2" customFormat="1" ht="24.15" customHeight="1">
      <c r="A140" s="37"/>
      <c r="B140" s="160"/>
      <c r="C140" s="196" t="s">
        <v>94</v>
      </c>
      <c r="D140" s="196" t="s">
        <v>139</v>
      </c>
      <c r="E140" s="197" t="s">
        <v>148</v>
      </c>
      <c r="F140" s="198" t="s">
        <v>149</v>
      </c>
      <c r="G140" s="199" t="s">
        <v>150</v>
      </c>
      <c r="H140" s="200">
        <v>183.59999999999999</v>
      </c>
      <c r="I140" s="201"/>
      <c r="J140" s="202">
        <f>ROUND(I140*H140,2)</f>
        <v>0</v>
      </c>
      <c r="K140" s="203"/>
      <c r="L140" s="38"/>
      <c r="M140" s="204" t="s">
        <v>1</v>
      </c>
      <c r="N140" s="205" t="s">
        <v>43</v>
      </c>
      <c r="O140" s="81"/>
      <c r="P140" s="206">
        <f>O140*H140</f>
        <v>0</v>
      </c>
      <c r="Q140" s="206">
        <v>2.2654865000000002</v>
      </c>
      <c r="R140" s="206">
        <f>Q140*H140</f>
        <v>415.9433214</v>
      </c>
      <c r="S140" s="206">
        <v>0</v>
      </c>
      <c r="T140" s="20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08" t="s">
        <v>89</v>
      </c>
      <c r="AT140" s="208" t="s">
        <v>139</v>
      </c>
      <c r="AU140" s="208" t="s">
        <v>94</v>
      </c>
      <c r="AY140" s="18" t="s">
        <v>137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94</v>
      </c>
      <c r="BK140" s="209">
        <f>ROUND(I140*H140,2)</f>
        <v>0</v>
      </c>
      <c r="BL140" s="18" t="s">
        <v>89</v>
      </c>
      <c r="BM140" s="208" t="s">
        <v>151</v>
      </c>
    </row>
    <row r="141" s="13" customFormat="1">
      <c r="A141" s="13"/>
      <c r="B141" s="210"/>
      <c r="C141" s="13"/>
      <c r="D141" s="211" t="s">
        <v>144</v>
      </c>
      <c r="E141" s="212" t="s">
        <v>1</v>
      </c>
      <c r="F141" s="213" t="s">
        <v>152</v>
      </c>
      <c r="G141" s="13"/>
      <c r="H141" s="212" t="s">
        <v>1</v>
      </c>
      <c r="I141" s="214"/>
      <c r="J141" s="13"/>
      <c r="K141" s="13"/>
      <c r="L141" s="210"/>
      <c r="M141" s="215"/>
      <c r="N141" s="216"/>
      <c r="O141" s="216"/>
      <c r="P141" s="216"/>
      <c r="Q141" s="216"/>
      <c r="R141" s="216"/>
      <c r="S141" s="216"/>
      <c r="T141" s="21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12" t="s">
        <v>144</v>
      </c>
      <c r="AU141" s="212" t="s">
        <v>94</v>
      </c>
      <c r="AV141" s="13" t="s">
        <v>82</v>
      </c>
      <c r="AW141" s="13" t="s">
        <v>32</v>
      </c>
      <c r="AX141" s="13" t="s">
        <v>77</v>
      </c>
      <c r="AY141" s="212" t="s">
        <v>137</v>
      </c>
    </row>
    <row r="142" s="14" customFormat="1">
      <c r="A142" s="14"/>
      <c r="B142" s="218"/>
      <c r="C142" s="14"/>
      <c r="D142" s="211" t="s">
        <v>144</v>
      </c>
      <c r="E142" s="219" t="s">
        <v>1</v>
      </c>
      <c r="F142" s="220" t="s">
        <v>254</v>
      </c>
      <c r="G142" s="14"/>
      <c r="H142" s="221">
        <v>1224</v>
      </c>
      <c r="I142" s="222"/>
      <c r="J142" s="14"/>
      <c r="K142" s="14"/>
      <c r="L142" s="218"/>
      <c r="M142" s="223"/>
      <c r="N142" s="224"/>
      <c r="O142" s="224"/>
      <c r="P142" s="224"/>
      <c r="Q142" s="224"/>
      <c r="R142" s="224"/>
      <c r="S142" s="224"/>
      <c r="T142" s="22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19" t="s">
        <v>144</v>
      </c>
      <c r="AU142" s="219" t="s">
        <v>94</v>
      </c>
      <c r="AV142" s="14" t="s">
        <v>94</v>
      </c>
      <c r="AW142" s="14" t="s">
        <v>32</v>
      </c>
      <c r="AX142" s="14" t="s">
        <v>77</v>
      </c>
      <c r="AY142" s="219" t="s">
        <v>137</v>
      </c>
    </row>
    <row r="143" s="15" customFormat="1">
      <c r="A143" s="15"/>
      <c r="B143" s="226"/>
      <c r="C143" s="15"/>
      <c r="D143" s="211" t="s">
        <v>144</v>
      </c>
      <c r="E143" s="227" t="s">
        <v>92</v>
      </c>
      <c r="F143" s="228" t="s">
        <v>154</v>
      </c>
      <c r="G143" s="15"/>
      <c r="H143" s="229">
        <v>1224</v>
      </c>
      <c r="I143" s="230"/>
      <c r="J143" s="15"/>
      <c r="K143" s="15"/>
      <c r="L143" s="226"/>
      <c r="M143" s="231"/>
      <c r="N143" s="232"/>
      <c r="O143" s="232"/>
      <c r="P143" s="232"/>
      <c r="Q143" s="232"/>
      <c r="R143" s="232"/>
      <c r="S143" s="232"/>
      <c r="T143" s="233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27" t="s">
        <v>144</v>
      </c>
      <c r="AU143" s="227" t="s">
        <v>94</v>
      </c>
      <c r="AV143" s="15" t="s">
        <v>89</v>
      </c>
      <c r="AW143" s="15" t="s">
        <v>32</v>
      </c>
      <c r="AX143" s="15" t="s">
        <v>77</v>
      </c>
      <c r="AY143" s="227" t="s">
        <v>137</v>
      </c>
    </row>
    <row r="144" s="14" customFormat="1">
      <c r="A144" s="14"/>
      <c r="B144" s="218"/>
      <c r="C144" s="14"/>
      <c r="D144" s="211" t="s">
        <v>144</v>
      </c>
      <c r="E144" s="219" t="s">
        <v>1</v>
      </c>
      <c r="F144" s="220" t="s">
        <v>155</v>
      </c>
      <c r="G144" s="14"/>
      <c r="H144" s="221">
        <v>183.59999999999999</v>
      </c>
      <c r="I144" s="222"/>
      <c r="J144" s="14"/>
      <c r="K144" s="14"/>
      <c r="L144" s="218"/>
      <c r="M144" s="223"/>
      <c r="N144" s="224"/>
      <c r="O144" s="224"/>
      <c r="P144" s="224"/>
      <c r="Q144" s="224"/>
      <c r="R144" s="224"/>
      <c r="S144" s="224"/>
      <c r="T144" s="22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19" t="s">
        <v>144</v>
      </c>
      <c r="AU144" s="219" t="s">
        <v>94</v>
      </c>
      <c r="AV144" s="14" t="s">
        <v>94</v>
      </c>
      <c r="AW144" s="14" t="s">
        <v>32</v>
      </c>
      <c r="AX144" s="14" t="s">
        <v>77</v>
      </c>
      <c r="AY144" s="219" t="s">
        <v>137</v>
      </c>
    </row>
    <row r="145" s="15" customFormat="1">
      <c r="A145" s="15"/>
      <c r="B145" s="226"/>
      <c r="C145" s="15"/>
      <c r="D145" s="211" t="s">
        <v>144</v>
      </c>
      <c r="E145" s="227" t="s">
        <v>1</v>
      </c>
      <c r="F145" s="228" t="s">
        <v>154</v>
      </c>
      <c r="G145" s="15"/>
      <c r="H145" s="229">
        <v>183.59999999999999</v>
      </c>
      <c r="I145" s="230"/>
      <c r="J145" s="15"/>
      <c r="K145" s="15"/>
      <c r="L145" s="226"/>
      <c r="M145" s="231"/>
      <c r="N145" s="232"/>
      <c r="O145" s="232"/>
      <c r="P145" s="232"/>
      <c r="Q145" s="232"/>
      <c r="R145" s="232"/>
      <c r="S145" s="232"/>
      <c r="T145" s="233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27" t="s">
        <v>144</v>
      </c>
      <c r="AU145" s="227" t="s">
        <v>94</v>
      </c>
      <c r="AV145" s="15" t="s">
        <v>89</v>
      </c>
      <c r="AW145" s="15" t="s">
        <v>32</v>
      </c>
      <c r="AX145" s="15" t="s">
        <v>82</v>
      </c>
      <c r="AY145" s="227" t="s">
        <v>137</v>
      </c>
    </row>
    <row r="146" s="2" customFormat="1" ht="21.75" customHeight="1">
      <c r="A146" s="37"/>
      <c r="B146" s="160"/>
      <c r="C146" s="196" t="s">
        <v>86</v>
      </c>
      <c r="D146" s="196" t="s">
        <v>139</v>
      </c>
      <c r="E146" s="197" t="s">
        <v>156</v>
      </c>
      <c r="F146" s="198" t="s">
        <v>157</v>
      </c>
      <c r="G146" s="199" t="s">
        <v>142</v>
      </c>
      <c r="H146" s="200">
        <v>14.609999999999999</v>
      </c>
      <c r="I146" s="201"/>
      <c r="J146" s="202">
        <f>ROUND(I146*H146,2)</f>
        <v>0</v>
      </c>
      <c r="K146" s="203"/>
      <c r="L146" s="38"/>
      <c r="M146" s="204" t="s">
        <v>1</v>
      </c>
      <c r="N146" s="205" t="s">
        <v>43</v>
      </c>
      <c r="O146" s="81"/>
      <c r="P146" s="206">
        <f>O146*H146</f>
        <v>0</v>
      </c>
      <c r="Q146" s="206">
        <v>0.045362260000000001</v>
      </c>
      <c r="R146" s="206">
        <f>Q146*H146</f>
        <v>0.66274261859999994</v>
      </c>
      <c r="S146" s="206">
        <v>0</v>
      </c>
      <c r="T146" s="20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08" t="s">
        <v>89</v>
      </c>
      <c r="AT146" s="208" t="s">
        <v>139</v>
      </c>
      <c r="AU146" s="208" t="s">
        <v>94</v>
      </c>
      <c r="AY146" s="18" t="s">
        <v>137</v>
      </c>
      <c r="BE146" s="209">
        <f>IF(N146="základná",J146,0)</f>
        <v>0</v>
      </c>
      <c r="BF146" s="209">
        <f>IF(N146="znížená",J146,0)</f>
        <v>0</v>
      </c>
      <c r="BG146" s="209">
        <f>IF(N146="zákl. prenesená",J146,0)</f>
        <v>0</v>
      </c>
      <c r="BH146" s="209">
        <f>IF(N146="zníž. prenesená",J146,0)</f>
        <v>0</v>
      </c>
      <c r="BI146" s="209">
        <f>IF(N146="nulová",J146,0)</f>
        <v>0</v>
      </c>
      <c r="BJ146" s="18" t="s">
        <v>94</v>
      </c>
      <c r="BK146" s="209">
        <f>ROUND(I146*H146,2)</f>
        <v>0</v>
      </c>
      <c r="BL146" s="18" t="s">
        <v>89</v>
      </c>
      <c r="BM146" s="208" t="s">
        <v>158</v>
      </c>
    </row>
    <row r="147" s="14" customFormat="1">
      <c r="A147" s="14"/>
      <c r="B147" s="218"/>
      <c r="C147" s="14"/>
      <c r="D147" s="211" t="s">
        <v>144</v>
      </c>
      <c r="E147" s="219" t="s">
        <v>1</v>
      </c>
      <c r="F147" s="220" t="s">
        <v>249</v>
      </c>
      <c r="G147" s="14"/>
      <c r="H147" s="221">
        <v>14.609999999999999</v>
      </c>
      <c r="I147" s="222"/>
      <c r="J147" s="14"/>
      <c r="K147" s="14"/>
      <c r="L147" s="218"/>
      <c r="M147" s="223"/>
      <c r="N147" s="224"/>
      <c r="O147" s="224"/>
      <c r="P147" s="224"/>
      <c r="Q147" s="224"/>
      <c r="R147" s="224"/>
      <c r="S147" s="224"/>
      <c r="T147" s="22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19" t="s">
        <v>144</v>
      </c>
      <c r="AU147" s="219" t="s">
        <v>94</v>
      </c>
      <c r="AV147" s="14" t="s">
        <v>94</v>
      </c>
      <c r="AW147" s="14" t="s">
        <v>32</v>
      </c>
      <c r="AX147" s="14" t="s">
        <v>82</v>
      </c>
      <c r="AY147" s="219" t="s">
        <v>137</v>
      </c>
    </row>
    <row r="148" s="2" customFormat="1" ht="21.75" customHeight="1">
      <c r="A148" s="37"/>
      <c r="B148" s="160"/>
      <c r="C148" s="196" t="s">
        <v>89</v>
      </c>
      <c r="D148" s="196" t="s">
        <v>139</v>
      </c>
      <c r="E148" s="197" t="s">
        <v>160</v>
      </c>
      <c r="F148" s="198" t="s">
        <v>161</v>
      </c>
      <c r="G148" s="199" t="s">
        <v>142</v>
      </c>
      <c r="H148" s="200">
        <v>14.609999999999999</v>
      </c>
      <c r="I148" s="201"/>
      <c r="J148" s="202">
        <f>ROUND(I148*H148,2)</f>
        <v>0</v>
      </c>
      <c r="K148" s="203"/>
      <c r="L148" s="38"/>
      <c r="M148" s="204" t="s">
        <v>1</v>
      </c>
      <c r="N148" s="205" t="s">
        <v>43</v>
      </c>
      <c r="O148" s="81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08" t="s">
        <v>89</v>
      </c>
      <c r="AT148" s="208" t="s">
        <v>139</v>
      </c>
      <c r="AU148" s="208" t="s">
        <v>94</v>
      </c>
      <c r="AY148" s="18" t="s">
        <v>137</v>
      </c>
      <c r="BE148" s="209">
        <f>IF(N148="základná",J148,0)</f>
        <v>0</v>
      </c>
      <c r="BF148" s="209">
        <f>IF(N148="znížená",J148,0)</f>
        <v>0</v>
      </c>
      <c r="BG148" s="209">
        <f>IF(N148="zákl. prenesená",J148,0)</f>
        <v>0</v>
      </c>
      <c r="BH148" s="209">
        <f>IF(N148="zníž. prenesená",J148,0)</f>
        <v>0</v>
      </c>
      <c r="BI148" s="209">
        <f>IF(N148="nulová",J148,0)</f>
        <v>0</v>
      </c>
      <c r="BJ148" s="18" t="s">
        <v>94</v>
      </c>
      <c r="BK148" s="209">
        <f>ROUND(I148*H148,2)</f>
        <v>0</v>
      </c>
      <c r="BL148" s="18" t="s">
        <v>89</v>
      </c>
      <c r="BM148" s="208" t="s">
        <v>162</v>
      </c>
    </row>
    <row r="149" s="2" customFormat="1" ht="24.15" customHeight="1">
      <c r="A149" s="37"/>
      <c r="B149" s="160"/>
      <c r="C149" s="196" t="s">
        <v>163</v>
      </c>
      <c r="D149" s="196" t="s">
        <v>139</v>
      </c>
      <c r="E149" s="197" t="s">
        <v>164</v>
      </c>
      <c r="F149" s="198" t="s">
        <v>165</v>
      </c>
      <c r="G149" s="199" t="s">
        <v>142</v>
      </c>
      <c r="H149" s="200">
        <v>1224</v>
      </c>
      <c r="I149" s="201"/>
      <c r="J149" s="202">
        <f>ROUND(I149*H149,2)</f>
        <v>0</v>
      </c>
      <c r="K149" s="203"/>
      <c r="L149" s="38"/>
      <c r="M149" s="204" t="s">
        <v>1</v>
      </c>
      <c r="N149" s="205" t="s">
        <v>43</v>
      </c>
      <c r="O149" s="81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08" t="s">
        <v>89</v>
      </c>
      <c r="AT149" s="208" t="s">
        <v>139</v>
      </c>
      <c r="AU149" s="208" t="s">
        <v>94</v>
      </c>
      <c r="AY149" s="18" t="s">
        <v>137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94</v>
      </c>
      <c r="BK149" s="209">
        <f>ROUND(I149*H149,2)</f>
        <v>0</v>
      </c>
      <c r="BL149" s="18" t="s">
        <v>89</v>
      </c>
      <c r="BM149" s="208" t="s">
        <v>166</v>
      </c>
    </row>
    <row r="150" s="13" customFormat="1">
      <c r="A150" s="13"/>
      <c r="B150" s="210"/>
      <c r="C150" s="13"/>
      <c r="D150" s="211" t="s">
        <v>144</v>
      </c>
      <c r="E150" s="212" t="s">
        <v>1</v>
      </c>
      <c r="F150" s="213" t="s">
        <v>167</v>
      </c>
      <c r="G150" s="13"/>
      <c r="H150" s="212" t="s">
        <v>1</v>
      </c>
      <c r="I150" s="214"/>
      <c r="J150" s="13"/>
      <c r="K150" s="13"/>
      <c r="L150" s="210"/>
      <c r="M150" s="215"/>
      <c r="N150" s="216"/>
      <c r="O150" s="216"/>
      <c r="P150" s="216"/>
      <c r="Q150" s="216"/>
      <c r="R150" s="216"/>
      <c r="S150" s="216"/>
      <c r="T150" s="21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12" t="s">
        <v>144</v>
      </c>
      <c r="AU150" s="212" t="s">
        <v>94</v>
      </c>
      <c r="AV150" s="13" t="s">
        <v>82</v>
      </c>
      <c r="AW150" s="13" t="s">
        <v>32</v>
      </c>
      <c r="AX150" s="13" t="s">
        <v>77</v>
      </c>
      <c r="AY150" s="212" t="s">
        <v>137</v>
      </c>
    </row>
    <row r="151" s="14" customFormat="1">
      <c r="A151" s="14"/>
      <c r="B151" s="218"/>
      <c r="C151" s="14"/>
      <c r="D151" s="211" t="s">
        <v>144</v>
      </c>
      <c r="E151" s="219" t="s">
        <v>1</v>
      </c>
      <c r="F151" s="220" t="s">
        <v>92</v>
      </c>
      <c r="G151" s="14"/>
      <c r="H151" s="221">
        <v>1224</v>
      </c>
      <c r="I151" s="222"/>
      <c r="J151" s="14"/>
      <c r="K151" s="14"/>
      <c r="L151" s="218"/>
      <c r="M151" s="223"/>
      <c r="N151" s="224"/>
      <c r="O151" s="224"/>
      <c r="P151" s="224"/>
      <c r="Q151" s="224"/>
      <c r="R151" s="224"/>
      <c r="S151" s="224"/>
      <c r="T151" s="22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19" t="s">
        <v>144</v>
      </c>
      <c r="AU151" s="219" t="s">
        <v>94</v>
      </c>
      <c r="AV151" s="14" t="s">
        <v>94</v>
      </c>
      <c r="AW151" s="14" t="s">
        <v>32</v>
      </c>
      <c r="AX151" s="14" t="s">
        <v>77</v>
      </c>
      <c r="AY151" s="219" t="s">
        <v>137</v>
      </c>
    </row>
    <row r="152" s="15" customFormat="1">
      <c r="A152" s="15"/>
      <c r="B152" s="226"/>
      <c r="C152" s="15"/>
      <c r="D152" s="211" t="s">
        <v>144</v>
      </c>
      <c r="E152" s="227" t="s">
        <v>1</v>
      </c>
      <c r="F152" s="228" t="s">
        <v>154</v>
      </c>
      <c r="G152" s="15"/>
      <c r="H152" s="229">
        <v>1224</v>
      </c>
      <c r="I152" s="230"/>
      <c r="J152" s="15"/>
      <c r="K152" s="15"/>
      <c r="L152" s="226"/>
      <c r="M152" s="231"/>
      <c r="N152" s="232"/>
      <c r="O152" s="232"/>
      <c r="P152" s="232"/>
      <c r="Q152" s="232"/>
      <c r="R152" s="232"/>
      <c r="S152" s="232"/>
      <c r="T152" s="233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27" t="s">
        <v>144</v>
      </c>
      <c r="AU152" s="227" t="s">
        <v>94</v>
      </c>
      <c r="AV152" s="15" t="s">
        <v>89</v>
      </c>
      <c r="AW152" s="15" t="s">
        <v>32</v>
      </c>
      <c r="AX152" s="15" t="s">
        <v>82</v>
      </c>
      <c r="AY152" s="227" t="s">
        <v>137</v>
      </c>
    </row>
    <row r="153" s="2" customFormat="1" ht="16.5" customHeight="1">
      <c r="A153" s="37"/>
      <c r="B153" s="160"/>
      <c r="C153" s="234" t="s">
        <v>146</v>
      </c>
      <c r="D153" s="234" t="s">
        <v>168</v>
      </c>
      <c r="E153" s="235" t="s">
        <v>169</v>
      </c>
      <c r="F153" s="236" t="s">
        <v>170</v>
      </c>
      <c r="G153" s="237" t="s">
        <v>150</v>
      </c>
      <c r="H153" s="238">
        <v>0.036999999999999998</v>
      </c>
      <c r="I153" s="239"/>
      <c r="J153" s="240">
        <f>ROUND(I153*H153,2)</f>
        <v>0</v>
      </c>
      <c r="K153" s="241"/>
      <c r="L153" s="242"/>
      <c r="M153" s="243" t="s">
        <v>1</v>
      </c>
      <c r="N153" s="244" t="s">
        <v>43</v>
      </c>
      <c r="O153" s="81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08" t="s">
        <v>171</v>
      </c>
      <c r="AT153" s="208" t="s">
        <v>168</v>
      </c>
      <c r="AU153" s="208" t="s">
        <v>94</v>
      </c>
      <c r="AY153" s="18" t="s">
        <v>137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94</v>
      </c>
      <c r="BK153" s="209">
        <f>ROUND(I153*H153,2)</f>
        <v>0</v>
      </c>
      <c r="BL153" s="18" t="s">
        <v>89</v>
      </c>
      <c r="BM153" s="208" t="s">
        <v>172</v>
      </c>
    </row>
    <row r="154" s="2" customFormat="1" ht="24.15" customHeight="1">
      <c r="A154" s="37"/>
      <c r="B154" s="160"/>
      <c r="C154" s="234" t="s">
        <v>173</v>
      </c>
      <c r="D154" s="234" t="s">
        <v>168</v>
      </c>
      <c r="E154" s="235" t="s">
        <v>174</v>
      </c>
      <c r="F154" s="236" t="s">
        <v>175</v>
      </c>
      <c r="G154" s="237" t="s">
        <v>176</v>
      </c>
      <c r="H154" s="238">
        <v>252.14400000000001</v>
      </c>
      <c r="I154" s="239"/>
      <c r="J154" s="240">
        <f>ROUND(I154*H154,2)</f>
        <v>0</v>
      </c>
      <c r="K154" s="241"/>
      <c r="L154" s="242"/>
      <c r="M154" s="243" t="s">
        <v>1</v>
      </c>
      <c r="N154" s="244" t="s">
        <v>43</v>
      </c>
      <c r="O154" s="81"/>
      <c r="P154" s="206">
        <f>O154*H154</f>
        <v>0</v>
      </c>
      <c r="Q154" s="206">
        <v>0.001</v>
      </c>
      <c r="R154" s="206">
        <f>Q154*H154</f>
        <v>0.25214400000000003</v>
      </c>
      <c r="S154" s="206">
        <v>0</v>
      </c>
      <c r="T154" s="20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08" t="s">
        <v>171</v>
      </c>
      <c r="AT154" s="208" t="s">
        <v>168</v>
      </c>
      <c r="AU154" s="208" t="s">
        <v>94</v>
      </c>
      <c r="AY154" s="18" t="s">
        <v>137</v>
      </c>
      <c r="BE154" s="209">
        <f>IF(N154="základná",J154,0)</f>
        <v>0</v>
      </c>
      <c r="BF154" s="209">
        <f>IF(N154="znížená",J154,0)</f>
        <v>0</v>
      </c>
      <c r="BG154" s="209">
        <f>IF(N154="zákl. prenesená",J154,0)</f>
        <v>0</v>
      </c>
      <c r="BH154" s="209">
        <f>IF(N154="zníž. prenesená",J154,0)</f>
        <v>0</v>
      </c>
      <c r="BI154" s="209">
        <f>IF(N154="nulová",J154,0)</f>
        <v>0</v>
      </c>
      <c r="BJ154" s="18" t="s">
        <v>94</v>
      </c>
      <c r="BK154" s="209">
        <f>ROUND(I154*H154,2)</f>
        <v>0</v>
      </c>
      <c r="BL154" s="18" t="s">
        <v>89</v>
      </c>
      <c r="BM154" s="208" t="s">
        <v>177</v>
      </c>
    </row>
    <row r="155" s="2" customFormat="1" ht="24.15" customHeight="1">
      <c r="A155" s="37"/>
      <c r="B155" s="160"/>
      <c r="C155" s="196" t="s">
        <v>171</v>
      </c>
      <c r="D155" s="196" t="s">
        <v>139</v>
      </c>
      <c r="E155" s="197" t="s">
        <v>178</v>
      </c>
      <c r="F155" s="198" t="s">
        <v>179</v>
      </c>
      <c r="G155" s="199" t="s">
        <v>142</v>
      </c>
      <c r="H155" s="200">
        <v>1224</v>
      </c>
      <c r="I155" s="201"/>
      <c r="J155" s="202">
        <f>ROUND(I155*H155,2)</f>
        <v>0</v>
      </c>
      <c r="K155" s="203"/>
      <c r="L155" s="38"/>
      <c r="M155" s="204" t="s">
        <v>1</v>
      </c>
      <c r="N155" s="205" t="s">
        <v>43</v>
      </c>
      <c r="O155" s="81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08" t="s">
        <v>89</v>
      </c>
      <c r="AT155" s="208" t="s">
        <v>139</v>
      </c>
      <c r="AU155" s="208" t="s">
        <v>94</v>
      </c>
      <c r="AY155" s="18" t="s">
        <v>137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94</v>
      </c>
      <c r="BK155" s="209">
        <f>ROUND(I155*H155,2)</f>
        <v>0</v>
      </c>
      <c r="BL155" s="18" t="s">
        <v>89</v>
      </c>
      <c r="BM155" s="208" t="s">
        <v>180</v>
      </c>
    </row>
    <row r="156" s="14" customFormat="1">
      <c r="A156" s="14"/>
      <c r="B156" s="218"/>
      <c r="C156" s="14"/>
      <c r="D156" s="211" t="s">
        <v>144</v>
      </c>
      <c r="E156" s="219" t="s">
        <v>1</v>
      </c>
      <c r="F156" s="220" t="s">
        <v>92</v>
      </c>
      <c r="G156" s="14"/>
      <c r="H156" s="221">
        <v>1224</v>
      </c>
      <c r="I156" s="222"/>
      <c r="J156" s="14"/>
      <c r="K156" s="14"/>
      <c r="L156" s="218"/>
      <c r="M156" s="223"/>
      <c r="N156" s="224"/>
      <c r="O156" s="224"/>
      <c r="P156" s="224"/>
      <c r="Q156" s="224"/>
      <c r="R156" s="224"/>
      <c r="S156" s="224"/>
      <c r="T156" s="22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19" t="s">
        <v>144</v>
      </c>
      <c r="AU156" s="219" t="s">
        <v>94</v>
      </c>
      <c r="AV156" s="14" t="s">
        <v>94</v>
      </c>
      <c r="AW156" s="14" t="s">
        <v>32</v>
      </c>
      <c r="AX156" s="14" t="s">
        <v>82</v>
      </c>
      <c r="AY156" s="219" t="s">
        <v>137</v>
      </c>
    </row>
    <row r="157" s="2" customFormat="1" ht="21.75" customHeight="1">
      <c r="A157" s="37"/>
      <c r="B157" s="160"/>
      <c r="C157" s="234" t="s">
        <v>181</v>
      </c>
      <c r="D157" s="234" t="s">
        <v>168</v>
      </c>
      <c r="E157" s="235" t="s">
        <v>182</v>
      </c>
      <c r="F157" s="236" t="s">
        <v>183</v>
      </c>
      <c r="G157" s="237" t="s">
        <v>184</v>
      </c>
      <c r="H157" s="238">
        <v>1.2230000000000001</v>
      </c>
      <c r="I157" s="239"/>
      <c r="J157" s="240">
        <f>ROUND(I157*H157,2)</f>
        <v>0</v>
      </c>
      <c r="K157" s="241"/>
      <c r="L157" s="242"/>
      <c r="M157" s="243" t="s">
        <v>1</v>
      </c>
      <c r="N157" s="244" t="s">
        <v>43</v>
      </c>
      <c r="O157" s="81"/>
      <c r="P157" s="206">
        <f>O157*H157</f>
        <v>0</v>
      </c>
      <c r="Q157" s="206">
        <v>1</v>
      </c>
      <c r="R157" s="206">
        <f>Q157*H157</f>
        <v>1.2230000000000001</v>
      </c>
      <c r="S157" s="206">
        <v>0</v>
      </c>
      <c r="T157" s="20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08" t="s">
        <v>171</v>
      </c>
      <c r="AT157" s="208" t="s">
        <v>168</v>
      </c>
      <c r="AU157" s="208" t="s">
        <v>94</v>
      </c>
      <c r="AY157" s="18" t="s">
        <v>137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94</v>
      </c>
      <c r="BK157" s="209">
        <f>ROUND(I157*H157,2)</f>
        <v>0</v>
      </c>
      <c r="BL157" s="18" t="s">
        <v>89</v>
      </c>
      <c r="BM157" s="208" t="s">
        <v>185</v>
      </c>
    </row>
    <row r="158" s="2" customFormat="1" ht="37.8" customHeight="1">
      <c r="A158" s="37"/>
      <c r="B158" s="160"/>
      <c r="C158" s="196" t="s">
        <v>187</v>
      </c>
      <c r="D158" s="196" t="s">
        <v>139</v>
      </c>
      <c r="E158" s="197" t="s">
        <v>188</v>
      </c>
      <c r="F158" s="198" t="s">
        <v>189</v>
      </c>
      <c r="G158" s="199" t="s">
        <v>190</v>
      </c>
      <c r="H158" s="200">
        <v>12240</v>
      </c>
      <c r="I158" s="201"/>
      <c r="J158" s="202">
        <f>ROUND(I158*H158,2)</f>
        <v>0</v>
      </c>
      <c r="K158" s="203"/>
      <c r="L158" s="38"/>
      <c r="M158" s="204" t="s">
        <v>1</v>
      </c>
      <c r="N158" s="205" t="s">
        <v>43</v>
      </c>
      <c r="O158" s="81"/>
      <c r="P158" s="206">
        <f>O158*H158</f>
        <v>0</v>
      </c>
      <c r="Q158" s="206">
        <v>3.4999999999999999E-06</v>
      </c>
      <c r="R158" s="206">
        <f>Q158*H158</f>
        <v>0.042839999999999996</v>
      </c>
      <c r="S158" s="206">
        <v>0</v>
      </c>
      <c r="T158" s="20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08" t="s">
        <v>89</v>
      </c>
      <c r="AT158" s="208" t="s">
        <v>139</v>
      </c>
      <c r="AU158" s="208" t="s">
        <v>94</v>
      </c>
      <c r="AY158" s="18" t="s">
        <v>137</v>
      </c>
      <c r="BE158" s="209">
        <f>IF(N158="základná",J158,0)</f>
        <v>0</v>
      </c>
      <c r="BF158" s="209">
        <f>IF(N158="znížená",J158,0)</f>
        <v>0</v>
      </c>
      <c r="BG158" s="209">
        <f>IF(N158="zákl. prenesená",J158,0)</f>
        <v>0</v>
      </c>
      <c r="BH158" s="209">
        <f>IF(N158="zníž. prenesená",J158,0)</f>
        <v>0</v>
      </c>
      <c r="BI158" s="209">
        <f>IF(N158="nulová",J158,0)</f>
        <v>0</v>
      </c>
      <c r="BJ158" s="18" t="s">
        <v>94</v>
      </c>
      <c r="BK158" s="209">
        <f>ROUND(I158*H158,2)</f>
        <v>0</v>
      </c>
      <c r="BL158" s="18" t="s">
        <v>89</v>
      </c>
      <c r="BM158" s="208" t="s">
        <v>191</v>
      </c>
    </row>
    <row r="159" s="12" customFormat="1" ht="22.8" customHeight="1">
      <c r="A159" s="12"/>
      <c r="B159" s="183"/>
      <c r="C159" s="12"/>
      <c r="D159" s="184" t="s">
        <v>76</v>
      </c>
      <c r="E159" s="194" t="s">
        <v>181</v>
      </c>
      <c r="F159" s="194" t="s">
        <v>194</v>
      </c>
      <c r="G159" s="12"/>
      <c r="H159" s="12"/>
      <c r="I159" s="186"/>
      <c r="J159" s="195">
        <f>BK159</f>
        <v>0</v>
      </c>
      <c r="K159" s="12"/>
      <c r="L159" s="183"/>
      <c r="M159" s="188"/>
      <c r="N159" s="189"/>
      <c r="O159" s="189"/>
      <c r="P159" s="190">
        <f>SUM(P160:P168)</f>
        <v>0</v>
      </c>
      <c r="Q159" s="189"/>
      <c r="R159" s="190">
        <f>SUM(R160:R168)</f>
        <v>0.051407999999999995</v>
      </c>
      <c r="S159" s="189"/>
      <c r="T159" s="191">
        <f>SUM(T160:T168)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4" t="s">
        <v>82</v>
      </c>
      <c r="AT159" s="192" t="s">
        <v>76</v>
      </c>
      <c r="AU159" s="192" t="s">
        <v>82</v>
      </c>
      <c r="AY159" s="184" t="s">
        <v>137</v>
      </c>
      <c r="BK159" s="193">
        <f>SUM(BK160:BK168)</f>
        <v>0</v>
      </c>
    </row>
    <row r="160" s="2" customFormat="1" ht="24.15" customHeight="1">
      <c r="A160" s="37"/>
      <c r="B160" s="160"/>
      <c r="C160" s="196" t="s">
        <v>195</v>
      </c>
      <c r="D160" s="196" t="s">
        <v>139</v>
      </c>
      <c r="E160" s="197" t="s">
        <v>196</v>
      </c>
      <c r="F160" s="198" t="s">
        <v>197</v>
      </c>
      <c r="G160" s="199" t="s">
        <v>142</v>
      </c>
      <c r="H160" s="200">
        <v>1224</v>
      </c>
      <c r="I160" s="201"/>
      <c r="J160" s="202">
        <f>ROUND(I160*H160,2)</f>
        <v>0</v>
      </c>
      <c r="K160" s="203"/>
      <c r="L160" s="38"/>
      <c r="M160" s="204" t="s">
        <v>1</v>
      </c>
      <c r="N160" s="205" t="s">
        <v>43</v>
      </c>
      <c r="O160" s="81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08" t="s">
        <v>89</v>
      </c>
      <c r="AT160" s="208" t="s">
        <v>139</v>
      </c>
      <c r="AU160" s="208" t="s">
        <v>94</v>
      </c>
      <c r="AY160" s="18" t="s">
        <v>137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94</v>
      </c>
      <c r="BK160" s="209">
        <f>ROUND(I160*H160,2)</f>
        <v>0</v>
      </c>
      <c r="BL160" s="18" t="s">
        <v>89</v>
      </c>
      <c r="BM160" s="208" t="s">
        <v>198</v>
      </c>
    </row>
    <row r="161" s="14" customFormat="1">
      <c r="A161" s="14"/>
      <c r="B161" s="218"/>
      <c r="C161" s="14"/>
      <c r="D161" s="211" t="s">
        <v>144</v>
      </c>
      <c r="E161" s="219" t="s">
        <v>1</v>
      </c>
      <c r="F161" s="220" t="s">
        <v>92</v>
      </c>
      <c r="G161" s="14"/>
      <c r="H161" s="221">
        <v>1224</v>
      </c>
      <c r="I161" s="222"/>
      <c r="J161" s="14"/>
      <c r="K161" s="14"/>
      <c r="L161" s="218"/>
      <c r="M161" s="223"/>
      <c r="N161" s="224"/>
      <c r="O161" s="224"/>
      <c r="P161" s="224"/>
      <c r="Q161" s="224"/>
      <c r="R161" s="224"/>
      <c r="S161" s="224"/>
      <c r="T161" s="22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19" t="s">
        <v>144</v>
      </c>
      <c r="AU161" s="219" t="s">
        <v>94</v>
      </c>
      <c r="AV161" s="14" t="s">
        <v>94</v>
      </c>
      <c r="AW161" s="14" t="s">
        <v>32</v>
      </c>
      <c r="AX161" s="14" t="s">
        <v>82</v>
      </c>
      <c r="AY161" s="219" t="s">
        <v>137</v>
      </c>
    </row>
    <row r="162" s="2" customFormat="1" ht="16.5" customHeight="1">
      <c r="A162" s="37"/>
      <c r="B162" s="160"/>
      <c r="C162" s="196" t="s">
        <v>199</v>
      </c>
      <c r="D162" s="196" t="s">
        <v>139</v>
      </c>
      <c r="E162" s="197" t="s">
        <v>200</v>
      </c>
      <c r="F162" s="198" t="s">
        <v>201</v>
      </c>
      <c r="G162" s="199" t="s">
        <v>142</v>
      </c>
      <c r="H162" s="200">
        <v>1224</v>
      </c>
      <c r="I162" s="201"/>
      <c r="J162" s="202">
        <f>ROUND(I162*H162,2)</f>
        <v>0</v>
      </c>
      <c r="K162" s="203"/>
      <c r="L162" s="38"/>
      <c r="M162" s="204" t="s">
        <v>1</v>
      </c>
      <c r="N162" s="205" t="s">
        <v>43</v>
      </c>
      <c r="O162" s="81"/>
      <c r="P162" s="206">
        <f>O162*H162</f>
        <v>0</v>
      </c>
      <c r="Q162" s="206">
        <v>4.1999999999999998E-05</v>
      </c>
      <c r="R162" s="206">
        <f>Q162*H162</f>
        <v>0.051407999999999995</v>
      </c>
      <c r="S162" s="206">
        <v>0</v>
      </c>
      <c r="T162" s="20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08" t="s">
        <v>89</v>
      </c>
      <c r="AT162" s="208" t="s">
        <v>139</v>
      </c>
      <c r="AU162" s="208" t="s">
        <v>94</v>
      </c>
      <c r="AY162" s="18" t="s">
        <v>137</v>
      </c>
      <c r="BE162" s="209">
        <f>IF(N162="základná",J162,0)</f>
        <v>0</v>
      </c>
      <c r="BF162" s="209">
        <f>IF(N162="znížená",J162,0)</f>
        <v>0</v>
      </c>
      <c r="BG162" s="209">
        <f>IF(N162="zákl. prenesená",J162,0)</f>
        <v>0</v>
      </c>
      <c r="BH162" s="209">
        <f>IF(N162="zníž. prenesená",J162,0)</f>
        <v>0</v>
      </c>
      <c r="BI162" s="209">
        <f>IF(N162="nulová",J162,0)</f>
        <v>0</v>
      </c>
      <c r="BJ162" s="18" t="s">
        <v>94</v>
      </c>
      <c r="BK162" s="209">
        <f>ROUND(I162*H162,2)</f>
        <v>0</v>
      </c>
      <c r="BL162" s="18" t="s">
        <v>89</v>
      </c>
      <c r="BM162" s="208" t="s">
        <v>202</v>
      </c>
    </row>
    <row r="163" s="13" customFormat="1">
      <c r="A163" s="13"/>
      <c r="B163" s="210"/>
      <c r="C163" s="13"/>
      <c r="D163" s="211" t="s">
        <v>144</v>
      </c>
      <c r="E163" s="212" t="s">
        <v>1</v>
      </c>
      <c r="F163" s="213" t="s">
        <v>203</v>
      </c>
      <c r="G163" s="13"/>
      <c r="H163" s="212" t="s">
        <v>1</v>
      </c>
      <c r="I163" s="214"/>
      <c r="J163" s="13"/>
      <c r="K163" s="13"/>
      <c r="L163" s="210"/>
      <c r="M163" s="215"/>
      <c r="N163" s="216"/>
      <c r="O163" s="216"/>
      <c r="P163" s="216"/>
      <c r="Q163" s="216"/>
      <c r="R163" s="216"/>
      <c r="S163" s="216"/>
      <c r="T163" s="21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12" t="s">
        <v>144</v>
      </c>
      <c r="AU163" s="212" t="s">
        <v>94</v>
      </c>
      <c r="AV163" s="13" t="s">
        <v>82</v>
      </c>
      <c r="AW163" s="13" t="s">
        <v>32</v>
      </c>
      <c r="AX163" s="13" t="s">
        <v>77</v>
      </c>
      <c r="AY163" s="212" t="s">
        <v>137</v>
      </c>
    </row>
    <row r="164" s="14" customFormat="1">
      <c r="A164" s="14"/>
      <c r="B164" s="218"/>
      <c r="C164" s="14"/>
      <c r="D164" s="211" t="s">
        <v>144</v>
      </c>
      <c r="E164" s="219" t="s">
        <v>1</v>
      </c>
      <c r="F164" s="220" t="s">
        <v>92</v>
      </c>
      <c r="G164" s="14"/>
      <c r="H164" s="221">
        <v>1224</v>
      </c>
      <c r="I164" s="222"/>
      <c r="J164" s="14"/>
      <c r="K164" s="14"/>
      <c r="L164" s="218"/>
      <c r="M164" s="223"/>
      <c r="N164" s="224"/>
      <c r="O164" s="224"/>
      <c r="P164" s="224"/>
      <c r="Q164" s="224"/>
      <c r="R164" s="224"/>
      <c r="S164" s="224"/>
      <c r="T164" s="22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19" t="s">
        <v>144</v>
      </c>
      <c r="AU164" s="219" t="s">
        <v>94</v>
      </c>
      <c r="AV164" s="14" t="s">
        <v>94</v>
      </c>
      <c r="AW164" s="14" t="s">
        <v>32</v>
      </c>
      <c r="AX164" s="14" t="s">
        <v>77</v>
      </c>
      <c r="AY164" s="219" t="s">
        <v>137</v>
      </c>
    </row>
    <row r="165" s="15" customFormat="1">
      <c r="A165" s="15"/>
      <c r="B165" s="226"/>
      <c r="C165" s="15"/>
      <c r="D165" s="211" t="s">
        <v>144</v>
      </c>
      <c r="E165" s="227" t="s">
        <v>1</v>
      </c>
      <c r="F165" s="228" t="s">
        <v>154</v>
      </c>
      <c r="G165" s="15"/>
      <c r="H165" s="229">
        <v>1224</v>
      </c>
      <c r="I165" s="230"/>
      <c r="J165" s="15"/>
      <c r="K165" s="15"/>
      <c r="L165" s="226"/>
      <c r="M165" s="231"/>
      <c r="N165" s="232"/>
      <c r="O165" s="232"/>
      <c r="P165" s="232"/>
      <c r="Q165" s="232"/>
      <c r="R165" s="232"/>
      <c r="S165" s="232"/>
      <c r="T165" s="233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27" t="s">
        <v>144</v>
      </c>
      <c r="AU165" s="227" t="s">
        <v>94</v>
      </c>
      <c r="AV165" s="15" t="s">
        <v>89</v>
      </c>
      <c r="AW165" s="15" t="s">
        <v>32</v>
      </c>
      <c r="AX165" s="15" t="s">
        <v>82</v>
      </c>
      <c r="AY165" s="227" t="s">
        <v>137</v>
      </c>
    </row>
    <row r="166" s="2" customFormat="1" ht="24.15" customHeight="1">
      <c r="A166" s="37"/>
      <c r="B166" s="160"/>
      <c r="C166" s="196" t="s">
        <v>204</v>
      </c>
      <c r="D166" s="196" t="s">
        <v>139</v>
      </c>
      <c r="E166" s="197" t="s">
        <v>205</v>
      </c>
      <c r="F166" s="198" t="s">
        <v>206</v>
      </c>
      <c r="G166" s="199" t="s">
        <v>142</v>
      </c>
      <c r="H166" s="200">
        <v>1224</v>
      </c>
      <c r="I166" s="201"/>
      <c r="J166" s="202">
        <f>ROUND(I166*H166,2)</f>
        <v>0</v>
      </c>
      <c r="K166" s="203"/>
      <c r="L166" s="38"/>
      <c r="M166" s="204" t="s">
        <v>1</v>
      </c>
      <c r="N166" s="205" t="s">
        <v>43</v>
      </c>
      <c r="O166" s="81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08" t="s">
        <v>89</v>
      </c>
      <c r="AT166" s="208" t="s">
        <v>139</v>
      </c>
      <c r="AU166" s="208" t="s">
        <v>94</v>
      </c>
      <c r="AY166" s="18" t="s">
        <v>137</v>
      </c>
      <c r="BE166" s="209">
        <f>IF(N166="základná",J166,0)</f>
        <v>0</v>
      </c>
      <c r="BF166" s="209">
        <f>IF(N166="znížená",J166,0)</f>
        <v>0</v>
      </c>
      <c r="BG166" s="209">
        <f>IF(N166="zákl. prenesená",J166,0)</f>
        <v>0</v>
      </c>
      <c r="BH166" s="209">
        <f>IF(N166="zníž. prenesená",J166,0)</f>
        <v>0</v>
      </c>
      <c r="BI166" s="209">
        <f>IF(N166="nulová",J166,0)</f>
        <v>0</v>
      </c>
      <c r="BJ166" s="18" t="s">
        <v>94</v>
      </c>
      <c r="BK166" s="209">
        <f>ROUND(I166*H166,2)</f>
        <v>0</v>
      </c>
      <c r="BL166" s="18" t="s">
        <v>89</v>
      </c>
      <c r="BM166" s="208" t="s">
        <v>207</v>
      </c>
    </row>
    <row r="167" s="13" customFormat="1">
      <c r="A167" s="13"/>
      <c r="B167" s="210"/>
      <c r="C167" s="13"/>
      <c r="D167" s="211" t="s">
        <v>144</v>
      </c>
      <c r="E167" s="212" t="s">
        <v>1</v>
      </c>
      <c r="F167" s="213" t="s">
        <v>208</v>
      </c>
      <c r="G167" s="13"/>
      <c r="H167" s="212" t="s">
        <v>1</v>
      </c>
      <c r="I167" s="214"/>
      <c r="J167" s="13"/>
      <c r="K167" s="13"/>
      <c r="L167" s="210"/>
      <c r="M167" s="215"/>
      <c r="N167" s="216"/>
      <c r="O167" s="216"/>
      <c r="P167" s="216"/>
      <c r="Q167" s="216"/>
      <c r="R167" s="216"/>
      <c r="S167" s="216"/>
      <c r="T167" s="21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12" t="s">
        <v>144</v>
      </c>
      <c r="AU167" s="212" t="s">
        <v>94</v>
      </c>
      <c r="AV167" s="13" t="s">
        <v>82</v>
      </c>
      <c r="AW167" s="13" t="s">
        <v>32</v>
      </c>
      <c r="AX167" s="13" t="s">
        <v>77</v>
      </c>
      <c r="AY167" s="212" t="s">
        <v>137</v>
      </c>
    </row>
    <row r="168" s="14" customFormat="1">
      <c r="A168" s="14"/>
      <c r="B168" s="218"/>
      <c r="C168" s="14"/>
      <c r="D168" s="211" t="s">
        <v>144</v>
      </c>
      <c r="E168" s="219" t="s">
        <v>1</v>
      </c>
      <c r="F168" s="220" t="s">
        <v>92</v>
      </c>
      <c r="G168" s="14"/>
      <c r="H168" s="221">
        <v>1224</v>
      </c>
      <c r="I168" s="222"/>
      <c r="J168" s="14"/>
      <c r="K168" s="14"/>
      <c r="L168" s="218"/>
      <c r="M168" s="223"/>
      <c r="N168" s="224"/>
      <c r="O168" s="224"/>
      <c r="P168" s="224"/>
      <c r="Q168" s="224"/>
      <c r="R168" s="224"/>
      <c r="S168" s="224"/>
      <c r="T168" s="22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19" t="s">
        <v>144</v>
      </c>
      <c r="AU168" s="219" t="s">
        <v>94</v>
      </c>
      <c r="AV168" s="14" t="s">
        <v>94</v>
      </c>
      <c r="AW168" s="14" t="s">
        <v>32</v>
      </c>
      <c r="AX168" s="14" t="s">
        <v>82</v>
      </c>
      <c r="AY168" s="219" t="s">
        <v>137</v>
      </c>
    </row>
    <row r="169" s="12" customFormat="1" ht="22.8" customHeight="1">
      <c r="A169" s="12"/>
      <c r="B169" s="183"/>
      <c r="C169" s="12"/>
      <c r="D169" s="184" t="s">
        <v>76</v>
      </c>
      <c r="E169" s="194" t="s">
        <v>209</v>
      </c>
      <c r="F169" s="194" t="s">
        <v>210</v>
      </c>
      <c r="G169" s="12"/>
      <c r="H169" s="12"/>
      <c r="I169" s="186"/>
      <c r="J169" s="195">
        <f>BK169</f>
        <v>0</v>
      </c>
      <c r="K169" s="12"/>
      <c r="L169" s="183"/>
      <c r="M169" s="188"/>
      <c r="N169" s="189"/>
      <c r="O169" s="189"/>
      <c r="P169" s="190">
        <f>SUM(P170:P176)</f>
        <v>0</v>
      </c>
      <c r="Q169" s="189"/>
      <c r="R169" s="190">
        <f>SUM(R170:R176)</f>
        <v>0</v>
      </c>
      <c r="S169" s="189"/>
      <c r="T169" s="191">
        <f>SUM(T170:T176)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84" t="s">
        <v>82</v>
      </c>
      <c r="AT169" s="192" t="s">
        <v>76</v>
      </c>
      <c r="AU169" s="192" t="s">
        <v>82</v>
      </c>
      <c r="AY169" s="184" t="s">
        <v>137</v>
      </c>
      <c r="BK169" s="193">
        <f>SUM(BK170:BK176)</f>
        <v>0</v>
      </c>
    </row>
    <row r="170" s="2" customFormat="1" ht="21.75" customHeight="1">
      <c r="A170" s="37"/>
      <c r="B170" s="160"/>
      <c r="C170" s="196" t="s">
        <v>211</v>
      </c>
      <c r="D170" s="196" t="s">
        <v>139</v>
      </c>
      <c r="E170" s="197" t="s">
        <v>212</v>
      </c>
      <c r="F170" s="198" t="s">
        <v>213</v>
      </c>
      <c r="G170" s="199" t="s">
        <v>184</v>
      </c>
      <c r="H170" s="200">
        <v>31.824000000000002</v>
      </c>
      <c r="I170" s="201"/>
      <c r="J170" s="202">
        <f>ROUND(I170*H170,2)</f>
        <v>0</v>
      </c>
      <c r="K170" s="203"/>
      <c r="L170" s="38"/>
      <c r="M170" s="204" t="s">
        <v>1</v>
      </c>
      <c r="N170" s="205" t="s">
        <v>43</v>
      </c>
      <c r="O170" s="81"/>
      <c r="P170" s="206">
        <f>O170*H170</f>
        <v>0</v>
      </c>
      <c r="Q170" s="206">
        <v>0</v>
      </c>
      <c r="R170" s="206">
        <f>Q170*H170</f>
        <v>0</v>
      </c>
      <c r="S170" s="206">
        <v>0</v>
      </c>
      <c r="T170" s="20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08" t="s">
        <v>89</v>
      </c>
      <c r="AT170" s="208" t="s">
        <v>139</v>
      </c>
      <c r="AU170" s="208" t="s">
        <v>94</v>
      </c>
      <c r="AY170" s="18" t="s">
        <v>137</v>
      </c>
      <c r="BE170" s="209">
        <f>IF(N170="základná",J170,0)</f>
        <v>0</v>
      </c>
      <c r="BF170" s="209">
        <f>IF(N170="znížená",J170,0)</f>
        <v>0</v>
      </c>
      <c r="BG170" s="209">
        <f>IF(N170="zákl. prenesená",J170,0)</f>
        <v>0</v>
      </c>
      <c r="BH170" s="209">
        <f>IF(N170="zníž. prenesená",J170,0)</f>
        <v>0</v>
      </c>
      <c r="BI170" s="209">
        <f>IF(N170="nulová",J170,0)</f>
        <v>0</v>
      </c>
      <c r="BJ170" s="18" t="s">
        <v>94</v>
      </c>
      <c r="BK170" s="209">
        <f>ROUND(I170*H170,2)</f>
        <v>0</v>
      </c>
      <c r="BL170" s="18" t="s">
        <v>89</v>
      </c>
      <c r="BM170" s="208" t="s">
        <v>214</v>
      </c>
    </row>
    <row r="171" s="2" customFormat="1" ht="24.15" customHeight="1">
      <c r="A171" s="37"/>
      <c r="B171" s="160"/>
      <c r="C171" s="196" t="s">
        <v>215</v>
      </c>
      <c r="D171" s="196" t="s">
        <v>139</v>
      </c>
      <c r="E171" s="197" t="s">
        <v>216</v>
      </c>
      <c r="F171" s="198" t="s">
        <v>217</v>
      </c>
      <c r="G171" s="199" t="s">
        <v>184</v>
      </c>
      <c r="H171" s="200">
        <v>254.59200000000001</v>
      </c>
      <c r="I171" s="201"/>
      <c r="J171" s="202">
        <f>ROUND(I171*H171,2)</f>
        <v>0</v>
      </c>
      <c r="K171" s="203"/>
      <c r="L171" s="38"/>
      <c r="M171" s="204" t="s">
        <v>1</v>
      </c>
      <c r="N171" s="205" t="s">
        <v>43</v>
      </c>
      <c r="O171" s="81"/>
      <c r="P171" s="206">
        <f>O171*H171</f>
        <v>0</v>
      </c>
      <c r="Q171" s="206">
        <v>0</v>
      </c>
      <c r="R171" s="206">
        <f>Q171*H171</f>
        <v>0</v>
      </c>
      <c r="S171" s="206">
        <v>0</v>
      </c>
      <c r="T171" s="20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08" t="s">
        <v>89</v>
      </c>
      <c r="AT171" s="208" t="s">
        <v>139</v>
      </c>
      <c r="AU171" s="208" t="s">
        <v>94</v>
      </c>
      <c r="AY171" s="18" t="s">
        <v>137</v>
      </c>
      <c r="BE171" s="209">
        <f>IF(N171="základná",J171,0)</f>
        <v>0</v>
      </c>
      <c r="BF171" s="209">
        <f>IF(N171="znížená",J171,0)</f>
        <v>0</v>
      </c>
      <c r="BG171" s="209">
        <f>IF(N171="zákl. prenesená",J171,0)</f>
        <v>0</v>
      </c>
      <c r="BH171" s="209">
        <f>IF(N171="zníž. prenesená",J171,0)</f>
        <v>0</v>
      </c>
      <c r="BI171" s="209">
        <f>IF(N171="nulová",J171,0)</f>
        <v>0</v>
      </c>
      <c r="BJ171" s="18" t="s">
        <v>94</v>
      </c>
      <c r="BK171" s="209">
        <f>ROUND(I171*H171,2)</f>
        <v>0</v>
      </c>
      <c r="BL171" s="18" t="s">
        <v>89</v>
      </c>
      <c r="BM171" s="208" t="s">
        <v>218</v>
      </c>
    </row>
    <row r="172" s="14" customFormat="1">
      <c r="A172" s="14"/>
      <c r="B172" s="218"/>
      <c r="C172" s="14"/>
      <c r="D172" s="211" t="s">
        <v>144</v>
      </c>
      <c r="E172" s="14"/>
      <c r="F172" s="220" t="s">
        <v>255</v>
      </c>
      <c r="G172" s="14"/>
      <c r="H172" s="221">
        <v>254.59200000000001</v>
      </c>
      <c r="I172" s="222"/>
      <c r="J172" s="14"/>
      <c r="K172" s="14"/>
      <c r="L172" s="218"/>
      <c r="M172" s="223"/>
      <c r="N172" s="224"/>
      <c r="O172" s="224"/>
      <c r="P172" s="224"/>
      <c r="Q172" s="224"/>
      <c r="R172" s="224"/>
      <c r="S172" s="224"/>
      <c r="T172" s="22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19" t="s">
        <v>144</v>
      </c>
      <c r="AU172" s="219" t="s">
        <v>94</v>
      </c>
      <c r="AV172" s="14" t="s">
        <v>94</v>
      </c>
      <c r="AW172" s="14" t="s">
        <v>3</v>
      </c>
      <c r="AX172" s="14" t="s">
        <v>82</v>
      </c>
      <c r="AY172" s="219" t="s">
        <v>137</v>
      </c>
    </row>
    <row r="173" s="2" customFormat="1" ht="24.15" customHeight="1">
      <c r="A173" s="37"/>
      <c r="B173" s="160"/>
      <c r="C173" s="196" t="s">
        <v>220</v>
      </c>
      <c r="D173" s="196" t="s">
        <v>139</v>
      </c>
      <c r="E173" s="197" t="s">
        <v>221</v>
      </c>
      <c r="F173" s="198" t="s">
        <v>222</v>
      </c>
      <c r="G173" s="199" t="s">
        <v>184</v>
      </c>
      <c r="H173" s="200">
        <v>31.824000000000002</v>
      </c>
      <c r="I173" s="201"/>
      <c r="J173" s="202">
        <f>ROUND(I173*H173,2)</f>
        <v>0</v>
      </c>
      <c r="K173" s="203"/>
      <c r="L173" s="38"/>
      <c r="M173" s="204" t="s">
        <v>1</v>
      </c>
      <c r="N173" s="205" t="s">
        <v>43</v>
      </c>
      <c r="O173" s="81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08" t="s">
        <v>89</v>
      </c>
      <c r="AT173" s="208" t="s">
        <v>139</v>
      </c>
      <c r="AU173" s="208" t="s">
        <v>94</v>
      </c>
      <c r="AY173" s="18" t="s">
        <v>137</v>
      </c>
      <c r="BE173" s="209">
        <f>IF(N173="základná",J173,0)</f>
        <v>0</v>
      </c>
      <c r="BF173" s="209">
        <f>IF(N173="znížená",J173,0)</f>
        <v>0</v>
      </c>
      <c r="BG173" s="209">
        <f>IF(N173="zákl. prenesená",J173,0)</f>
        <v>0</v>
      </c>
      <c r="BH173" s="209">
        <f>IF(N173="zníž. prenesená",J173,0)</f>
        <v>0</v>
      </c>
      <c r="BI173" s="209">
        <f>IF(N173="nulová",J173,0)</f>
        <v>0</v>
      </c>
      <c r="BJ173" s="18" t="s">
        <v>94</v>
      </c>
      <c r="BK173" s="209">
        <f>ROUND(I173*H173,2)</f>
        <v>0</v>
      </c>
      <c r="BL173" s="18" t="s">
        <v>89</v>
      </c>
      <c r="BM173" s="208" t="s">
        <v>223</v>
      </c>
    </row>
    <row r="174" s="2" customFormat="1" ht="24.15" customHeight="1">
      <c r="A174" s="37"/>
      <c r="B174" s="160"/>
      <c r="C174" s="196" t="s">
        <v>224</v>
      </c>
      <c r="D174" s="196" t="s">
        <v>139</v>
      </c>
      <c r="E174" s="197" t="s">
        <v>225</v>
      </c>
      <c r="F174" s="198" t="s">
        <v>226</v>
      </c>
      <c r="G174" s="199" t="s">
        <v>184</v>
      </c>
      <c r="H174" s="200">
        <v>459.53899999999999</v>
      </c>
      <c r="I174" s="201"/>
      <c r="J174" s="202">
        <f>ROUND(I174*H174,2)</f>
        <v>0</v>
      </c>
      <c r="K174" s="203"/>
      <c r="L174" s="38"/>
      <c r="M174" s="204" t="s">
        <v>1</v>
      </c>
      <c r="N174" s="205" t="s">
        <v>43</v>
      </c>
      <c r="O174" s="81"/>
      <c r="P174" s="206">
        <f>O174*H174</f>
        <v>0</v>
      </c>
      <c r="Q174" s="206">
        <v>0</v>
      </c>
      <c r="R174" s="206">
        <f>Q174*H174</f>
        <v>0</v>
      </c>
      <c r="S174" s="206">
        <v>0</v>
      </c>
      <c r="T174" s="20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08" t="s">
        <v>89</v>
      </c>
      <c r="AT174" s="208" t="s">
        <v>139</v>
      </c>
      <c r="AU174" s="208" t="s">
        <v>94</v>
      </c>
      <c r="AY174" s="18" t="s">
        <v>137</v>
      </c>
      <c r="BE174" s="209">
        <f>IF(N174="základná",J174,0)</f>
        <v>0</v>
      </c>
      <c r="BF174" s="209">
        <f>IF(N174="znížená",J174,0)</f>
        <v>0</v>
      </c>
      <c r="BG174" s="209">
        <f>IF(N174="zákl. prenesená",J174,0)</f>
        <v>0</v>
      </c>
      <c r="BH174" s="209">
        <f>IF(N174="zníž. prenesená",J174,0)</f>
        <v>0</v>
      </c>
      <c r="BI174" s="209">
        <f>IF(N174="nulová",J174,0)</f>
        <v>0</v>
      </c>
      <c r="BJ174" s="18" t="s">
        <v>94</v>
      </c>
      <c r="BK174" s="209">
        <f>ROUND(I174*H174,2)</f>
        <v>0</v>
      </c>
      <c r="BL174" s="18" t="s">
        <v>89</v>
      </c>
      <c r="BM174" s="208" t="s">
        <v>227</v>
      </c>
    </row>
    <row r="175" s="14" customFormat="1">
      <c r="A175" s="14"/>
      <c r="B175" s="218"/>
      <c r="C175" s="14"/>
      <c r="D175" s="211" t="s">
        <v>144</v>
      </c>
      <c r="E175" s="14"/>
      <c r="F175" s="220" t="s">
        <v>256</v>
      </c>
      <c r="G175" s="14"/>
      <c r="H175" s="221">
        <v>459.53899999999999</v>
      </c>
      <c r="I175" s="222"/>
      <c r="J175" s="14"/>
      <c r="K175" s="14"/>
      <c r="L175" s="218"/>
      <c r="M175" s="223"/>
      <c r="N175" s="224"/>
      <c r="O175" s="224"/>
      <c r="P175" s="224"/>
      <c r="Q175" s="224"/>
      <c r="R175" s="224"/>
      <c r="S175" s="224"/>
      <c r="T175" s="22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19" t="s">
        <v>144</v>
      </c>
      <c r="AU175" s="219" t="s">
        <v>94</v>
      </c>
      <c r="AV175" s="14" t="s">
        <v>94</v>
      </c>
      <c r="AW175" s="14" t="s">
        <v>3</v>
      </c>
      <c r="AX175" s="14" t="s">
        <v>82</v>
      </c>
      <c r="AY175" s="219" t="s">
        <v>137</v>
      </c>
    </row>
    <row r="176" s="2" customFormat="1" ht="24.15" customHeight="1">
      <c r="A176" s="37"/>
      <c r="B176" s="160"/>
      <c r="C176" s="196" t="s">
        <v>229</v>
      </c>
      <c r="D176" s="196" t="s">
        <v>139</v>
      </c>
      <c r="E176" s="197" t="s">
        <v>230</v>
      </c>
      <c r="F176" s="198" t="s">
        <v>231</v>
      </c>
      <c r="G176" s="199" t="s">
        <v>184</v>
      </c>
      <c r="H176" s="200">
        <v>31.824000000000002</v>
      </c>
      <c r="I176" s="201"/>
      <c r="J176" s="202">
        <f>ROUND(I176*H176,2)</f>
        <v>0</v>
      </c>
      <c r="K176" s="203"/>
      <c r="L176" s="38"/>
      <c r="M176" s="204" t="s">
        <v>1</v>
      </c>
      <c r="N176" s="205" t="s">
        <v>43</v>
      </c>
      <c r="O176" s="81"/>
      <c r="P176" s="206">
        <f>O176*H176</f>
        <v>0</v>
      </c>
      <c r="Q176" s="206">
        <v>0</v>
      </c>
      <c r="R176" s="206">
        <f>Q176*H176</f>
        <v>0</v>
      </c>
      <c r="S176" s="206">
        <v>0</v>
      </c>
      <c r="T176" s="20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08" t="s">
        <v>89</v>
      </c>
      <c r="AT176" s="208" t="s">
        <v>139</v>
      </c>
      <c r="AU176" s="208" t="s">
        <v>94</v>
      </c>
      <c r="AY176" s="18" t="s">
        <v>137</v>
      </c>
      <c r="BE176" s="209">
        <f>IF(N176="základná",J176,0)</f>
        <v>0</v>
      </c>
      <c r="BF176" s="209">
        <f>IF(N176="znížená",J176,0)</f>
        <v>0</v>
      </c>
      <c r="BG176" s="209">
        <f>IF(N176="zákl. prenesená",J176,0)</f>
        <v>0</v>
      </c>
      <c r="BH176" s="209">
        <f>IF(N176="zníž. prenesená",J176,0)</f>
        <v>0</v>
      </c>
      <c r="BI176" s="209">
        <f>IF(N176="nulová",J176,0)</f>
        <v>0</v>
      </c>
      <c r="BJ176" s="18" t="s">
        <v>94</v>
      </c>
      <c r="BK176" s="209">
        <f>ROUND(I176*H176,2)</f>
        <v>0</v>
      </c>
      <c r="BL176" s="18" t="s">
        <v>89</v>
      </c>
      <c r="BM176" s="208" t="s">
        <v>232</v>
      </c>
    </row>
    <row r="177" s="12" customFormat="1" ht="22.8" customHeight="1">
      <c r="A177" s="12"/>
      <c r="B177" s="183"/>
      <c r="C177" s="12"/>
      <c r="D177" s="184" t="s">
        <v>76</v>
      </c>
      <c r="E177" s="194" t="s">
        <v>233</v>
      </c>
      <c r="F177" s="194" t="s">
        <v>234</v>
      </c>
      <c r="G177" s="12"/>
      <c r="H177" s="12"/>
      <c r="I177" s="186"/>
      <c r="J177" s="195">
        <f>BK177</f>
        <v>0</v>
      </c>
      <c r="K177" s="12"/>
      <c r="L177" s="183"/>
      <c r="M177" s="188"/>
      <c r="N177" s="189"/>
      <c r="O177" s="189"/>
      <c r="P177" s="190">
        <f>P178</f>
        <v>0</v>
      </c>
      <c r="Q177" s="189"/>
      <c r="R177" s="190">
        <f>R178</f>
        <v>0</v>
      </c>
      <c r="S177" s="189"/>
      <c r="T177" s="191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84" t="s">
        <v>82</v>
      </c>
      <c r="AT177" s="192" t="s">
        <v>76</v>
      </c>
      <c r="AU177" s="192" t="s">
        <v>82</v>
      </c>
      <c r="AY177" s="184" t="s">
        <v>137</v>
      </c>
      <c r="BK177" s="193">
        <f>BK178</f>
        <v>0</v>
      </c>
    </row>
    <row r="178" s="2" customFormat="1" ht="24.15" customHeight="1">
      <c r="A178" s="37"/>
      <c r="B178" s="160"/>
      <c r="C178" s="196" t="s">
        <v>235</v>
      </c>
      <c r="D178" s="196" t="s">
        <v>139</v>
      </c>
      <c r="E178" s="197" t="s">
        <v>236</v>
      </c>
      <c r="F178" s="198" t="s">
        <v>237</v>
      </c>
      <c r="G178" s="199" t="s">
        <v>184</v>
      </c>
      <c r="H178" s="200">
        <v>418.17500000000001</v>
      </c>
      <c r="I178" s="201"/>
      <c r="J178" s="202">
        <f>ROUND(I178*H178,2)</f>
        <v>0</v>
      </c>
      <c r="K178" s="203"/>
      <c r="L178" s="38"/>
      <c r="M178" s="204" t="s">
        <v>1</v>
      </c>
      <c r="N178" s="205" t="s">
        <v>43</v>
      </c>
      <c r="O178" s="81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08" t="s">
        <v>89</v>
      </c>
      <c r="AT178" s="208" t="s">
        <v>139</v>
      </c>
      <c r="AU178" s="208" t="s">
        <v>94</v>
      </c>
      <c r="AY178" s="18" t="s">
        <v>137</v>
      </c>
      <c r="BE178" s="209">
        <f>IF(N178="základná",J178,0)</f>
        <v>0</v>
      </c>
      <c r="BF178" s="209">
        <f>IF(N178="znížená",J178,0)</f>
        <v>0</v>
      </c>
      <c r="BG178" s="209">
        <f>IF(N178="zákl. prenesená",J178,0)</f>
        <v>0</v>
      </c>
      <c r="BH178" s="209">
        <f>IF(N178="zníž. prenesená",J178,0)</f>
        <v>0</v>
      </c>
      <c r="BI178" s="209">
        <f>IF(N178="nulová",J178,0)</f>
        <v>0</v>
      </c>
      <c r="BJ178" s="18" t="s">
        <v>94</v>
      </c>
      <c r="BK178" s="209">
        <f>ROUND(I178*H178,2)</f>
        <v>0</v>
      </c>
      <c r="BL178" s="18" t="s">
        <v>89</v>
      </c>
      <c r="BM178" s="208" t="s">
        <v>238</v>
      </c>
    </row>
    <row r="179" s="12" customFormat="1" ht="25.92" customHeight="1">
      <c r="A179" s="12"/>
      <c r="B179" s="183"/>
      <c r="C179" s="12"/>
      <c r="D179" s="184" t="s">
        <v>76</v>
      </c>
      <c r="E179" s="185" t="s">
        <v>239</v>
      </c>
      <c r="F179" s="185" t="s">
        <v>240</v>
      </c>
      <c r="G179" s="12"/>
      <c r="H179" s="12"/>
      <c r="I179" s="186"/>
      <c r="J179" s="187">
        <f>BK179</f>
        <v>0</v>
      </c>
      <c r="K179" s="12"/>
      <c r="L179" s="183"/>
      <c r="M179" s="188"/>
      <c r="N179" s="189"/>
      <c r="O179" s="189"/>
      <c r="P179" s="190">
        <f>P180</f>
        <v>0</v>
      </c>
      <c r="Q179" s="189"/>
      <c r="R179" s="190">
        <f>R180</f>
        <v>0</v>
      </c>
      <c r="S179" s="189"/>
      <c r="T179" s="191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84" t="s">
        <v>89</v>
      </c>
      <c r="AT179" s="192" t="s">
        <v>76</v>
      </c>
      <c r="AU179" s="192" t="s">
        <v>77</v>
      </c>
      <c r="AY179" s="184" t="s">
        <v>137</v>
      </c>
      <c r="BK179" s="193">
        <f>BK180</f>
        <v>0</v>
      </c>
    </row>
    <row r="180" s="2" customFormat="1" ht="21.75" customHeight="1">
      <c r="A180" s="37"/>
      <c r="B180" s="160"/>
      <c r="C180" s="196" t="s">
        <v>241</v>
      </c>
      <c r="D180" s="196" t="s">
        <v>139</v>
      </c>
      <c r="E180" s="197" t="s">
        <v>242</v>
      </c>
      <c r="F180" s="198" t="s">
        <v>243</v>
      </c>
      <c r="G180" s="199" t="s">
        <v>244</v>
      </c>
      <c r="H180" s="245"/>
      <c r="I180" s="201"/>
      <c r="J180" s="202">
        <f>ROUND(I180*H180,2)</f>
        <v>0</v>
      </c>
      <c r="K180" s="203"/>
      <c r="L180" s="38"/>
      <c r="M180" s="246" t="s">
        <v>1</v>
      </c>
      <c r="N180" s="247" t="s">
        <v>43</v>
      </c>
      <c r="O180" s="248"/>
      <c r="P180" s="249">
        <f>O180*H180</f>
        <v>0</v>
      </c>
      <c r="Q180" s="249">
        <v>0</v>
      </c>
      <c r="R180" s="249">
        <f>Q180*H180</f>
        <v>0</v>
      </c>
      <c r="S180" s="249">
        <v>0</v>
      </c>
      <c r="T180" s="250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08" t="s">
        <v>245</v>
      </c>
      <c r="AT180" s="208" t="s">
        <v>139</v>
      </c>
      <c r="AU180" s="208" t="s">
        <v>82</v>
      </c>
      <c r="AY180" s="18" t="s">
        <v>137</v>
      </c>
      <c r="BE180" s="209">
        <f>IF(N180="základná",J180,0)</f>
        <v>0</v>
      </c>
      <c r="BF180" s="209">
        <f>IF(N180="znížená",J180,0)</f>
        <v>0</v>
      </c>
      <c r="BG180" s="209">
        <f>IF(N180="zákl. prenesená",J180,0)</f>
        <v>0</v>
      </c>
      <c r="BH180" s="209">
        <f>IF(N180="zníž. prenesená",J180,0)</f>
        <v>0</v>
      </c>
      <c r="BI180" s="209">
        <f>IF(N180="nulová",J180,0)</f>
        <v>0</v>
      </c>
      <c r="BJ180" s="18" t="s">
        <v>94</v>
      </c>
      <c r="BK180" s="209">
        <f>ROUND(I180*H180,2)</f>
        <v>0</v>
      </c>
      <c r="BL180" s="18" t="s">
        <v>245</v>
      </c>
      <c r="BM180" s="208" t="s">
        <v>246</v>
      </c>
    </row>
    <row r="181" s="2" customFormat="1" ht="6.96" customHeight="1">
      <c r="A181" s="37"/>
      <c r="B181" s="64"/>
      <c r="C181" s="65"/>
      <c r="D181" s="65"/>
      <c r="E181" s="65"/>
      <c r="F181" s="65"/>
      <c r="G181" s="65"/>
      <c r="H181" s="65"/>
      <c r="I181" s="65"/>
      <c r="J181" s="65"/>
      <c r="K181" s="65"/>
      <c r="L181" s="38"/>
      <c r="M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</row>
  </sheetData>
  <autoFilter ref="C132:K180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9"/>
      <c r="C3" s="20"/>
      <c r="D3" s="20"/>
      <c r="E3" s="20"/>
      <c r="F3" s="20"/>
      <c r="G3" s="20"/>
      <c r="H3" s="21"/>
    </row>
    <row r="4" s="1" customFormat="1" ht="24.96" customHeight="1">
      <c r="B4" s="21"/>
      <c r="C4" s="22" t="s">
        <v>257</v>
      </c>
      <c r="H4" s="21"/>
    </row>
    <row r="5" s="1" customFormat="1" ht="12" customHeight="1">
      <c r="B5" s="21"/>
      <c r="C5" s="25" t="s">
        <v>12</v>
      </c>
      <c r="D5" s="35" t="s">
        <v>13</v>
      </c>
      <c r="E5" s="1"/>
      <c r="F5" s="1"/>
      <c r="H5" s="21"/>
    </row>
    <row r="6" s="1" customFormat="1" ht="36.96" customHeight="1">
      <c r="B6" s="21"/>
      <c r="C6" s="28" t="s">
        <v>15</v>
      </c>
      <c r="D6" s="29" t="s">
        <v>16</v>
      </c>
      <c r="E6" s="1"/>
      <c r="F6" s="1"/>
      <c r="H6" s="21"/>
    </row>
    <row r="7" s="1" customFormat="1" ht="16.5" customHeight="1">
      <c r="B7" s="21"/>
      <c r="C7" s="31" t="s">
        <v>21</v>
      </c>
      <c r="D7" s="73" t="str">
        <f>'Rekapitulácia stavby'!AN8</f>
        <v>22. 1. 2025</v>
      </c>
      <c r="H7" s="21"/>
    </row>
    <row r="8" s="2" customFormat="1" ht="10.8" customHeight="1">
      <c r="A8" s="37"/>
      <c r="B8" s="38"/>
      <c r="C8" s="37"/>
      <c r="D8" s="37"/>
      <c r="E8" s="37"/>
      <c r="F8" s="37"/>
      <c r="G8" s="37"/>
      <c r="H8" s="38"/>
    </row>
    <row r="9" s="11" customFormat="1" ht="29.28" customHeight="1">
      <c r="A9" s="172"/>
      <c r="B9" s="173"/>
      <c r="C9" s="174" t="s">
        <v>58</v>
      </c>
      <c r="D9" s="175" t="s">
        <v>59</v>
      </c>
      <c r="E9" s="175" t="s">
        <v>125</v>
      </c>
      <c r="F9" s="176" t="s">
        <v>258</v>
      </c>
      <c r="G9" s="172"/>
      <c r="H9" s="173"/>
    </row>
    <row r="10" s="2" customFormat="1" ht="26.4" customHeight="1">
      <c r="A10" s="37"/>
      <c r="B10" s="38"/>
      <c r="C10" s="251" t="s">
        <v>82</v>
      </c>
      <c r="D10" s="251" t="s">
        <v>83</v>
      </c>
      <c r="E10" s="37"/>
      <c r="F10" s="37"/>
      <c r="G10" s="37"/>
      <c r="H10" s="38"/>
    </row>
    <row r="11" s="2" customFormat="1" ht="16.8" customHeight="1">
      <c r="A11" s="37"/>
      <c r="B11" s="38"/>
      <c r="C11" s="252" t="s">
        <v>92</v>
      </c>
      <c r="D11" s="253" t="s">
        <v>1</v>
      </c>
      <c r="E11" s="254" t="s">
        <v>1</v>
      </c>
      <c r="F11" s="255">
        <v>838.44000000000005</v>
      </c>
      <c r="G11" s="37"/>
      <c r="H11" s="38"/>
    </row>
    <row r="12" s="2" customFormat="1" ht="16.8" customHeight="1">
      <c r="A12" s="37"/>
      <c r="B12" s="38"/>
      <c r="C12" s="256" t="s">
        <v>1</v>
      </c>
      <c r="D12" s="256" t="s">
        <v>152</v>
      </c>
      <c r="E12" s="18" t="s">
        <v>1</v>
      </c>
      <c r="F12" s="257">
        <v>0</v>
      </c>
      <c r="G12" s="37"/>
      <c r="H12" s="38"/>
    </row>
    <row r="13" s="2" customFormat="1" ht="16.8" customHeight="1">
      <c r="A13" s="37"/>
      <c r="B13" s="38"/>
      <c r="C13" s="256" t="s">
        <v>1</v>
      </c>
      <c r="D13" s="256" t="s">
        <v>153</v>
      </c>
      <c r="E13" s="18" t="s">
        <v>1</v>
      </c>
      <c r="F13" s="257">
        <v>838.44000000000005</v>
      </c>
      <c r="G13" s="37"/>
      <c r="H13" s="38"/>
    </row>
    <row r="14" s="2" customFormat="1" ht="16.8" customHeight="1">
      <c r="A14" s="37"/>
      <c r="B14" s="38"/>
      <c r="C14" s="256" t="s">
        <v>92</v>
      </c>
      <c r="D14" s="256" t="s">
        <v>154</v>
      </c>
      <c r="E14" s="18" t="s">
        <v>1</v>
      </c>
      <c r="F14" s="257">
        <v>838.44000000000005</v>
      </c>
      <c r="G14" s="37"/>
      <c r="H14" s="38"/>
    </row>
    <row r="15" s="2" customFormat="1" ht="16.8" customHeight="1">
      <c r="A15" s="37"/>
      <c r="B15" s="38"/>
      <c r="C15" s="258" t="s">
        <v>259</v>
      </c>
      <c r="D15" s="37"/>
      <c r="E15" s="37"/>
      <c r="F15" s="37"/>
      <c r="G15" s="37"/>
      <c r="H15" s="38"/>
    </row>
    <row r="16" s="2" customFormat="1" ht="16.8" customHeight="1">
      <c r="A16" s="37"/>
      <c r="B16" s="38"/>
      <c r="C16" s="256" t="s">
        <v>148</v>
      </c>
      <c r="D16" s="256" t="s">
        <v>149</v>
      </c>
      <c r="E16" s="18" t="s">
        <v>150</v>
      </c>
      <c r="F16" s="257">
        <v>125.76600000000001</v>
      </c>
      <c r="G16" s="37"/>
      <c r="H16" s="38"/>
    </row>
    <row r="17" s="2" customFormat="1" ht="16.8" customHeight="1">
      <c r="A17" s="37"/>
      <c r="B17" s="38"/>
      <c r="C17" s="256" t="s">
        <v>140</v>
      </c>
      <c r="D17" s="256" t="s">
        <v>141</v>
      </c>
      <c r="E17" s="18" t="s">
        <v>142</v>
      </c>
      <c r="F17" s="257">
        <v>838.44000000000005</v>
      </c>
      <c r="G17" s="37"/>
      <c r="H17" s="38"/>
    </row>
    <row r="18" s="2" customFormat="1" ht="16.8" customHeight="1">
      <c r="A18" s="37"/>
      <c r="B18" s="38"/>
      <c r="C18" s="256" t="s">
        <v>164</v>
      </c>
      <c r="D18" s="256" t="s">
        <v>165</v>
      </c>
      <c r="E18" s="18" t="s">
        <v>142</v>
      </c>
      <c r="F18" s="257">
        <v>838.44000000000005</v>
      </c>
      <c r="G18" s="37"/>
      <c r="H18" s="38"/>
    </row>
    <row r="19" s="2" customFormat="1" ht="16.8" customHeight="1">
      <c r="A19" s="37"/>
      <c r="B19" s="38"/>
      <c r="C19" s="256" t="s">
        <v>178</v>
      </c>
      <c r="D19" s="256" t="s">
        <v>179</v>
      </c>
      <c r="E19" s="18" t="s">
        <v>142</v>
      </c>
      <c r="F19" s="257">
        <v>838.44000000000005</v>
      </c>
      <c r="G19" s="37"/>
      <c r="H19" s="38"/>
    </row>
    <row r="20" s="2" customFormat="1" ht="16.8" customHeight="1">
      <c r="A20" s="37"/>
      <c r="B20" s="38"/>
      <c r="C20" s="256" t="s">
        <v>205</v>
      </c>
      <c r="D20" s="256" t="s">
        <v>206</v>
      </c>
      <c r="E20" s="18" t="s">
        <v>142</v>
      </c>
      <c r="F20" s="257">
        <v>838.44000000000005</v>
      </c>
      <c r="G20" s="37"/>
      <c r="H20" s="38"/>
    </row>
    <row r="21" s="2" customFormat="1" ht="16.8" customHeight="1">
      <c r="A21" s="37"/>
      <c r="B21" s="38"/>
      <c r="C21" s="256" t="s">
        <v>196</v>
      </c>
      <c r="D21" s="256" t="s">
        <v>197</v>
      </c>
      <c r="E21" s="18" t="s">
        <v>142</v>
      </c>
      <c r="F21" s="257">
        <v>838.44000000000005</v>
      </c>
      <c r="G21" s="37"/>
      <c r="H21" s="38"/>
    </row>
    <row r="22" s="2" customFormat="1" ht="16.8" customHeight="1">
      <c r="A22" s="37"/>
      <c r="B22" s="38"/>
      <c r="C22" s="256" t="s">
        <v>200</v>
      </c>
      <c r="D22" s="256" t="s">
        <v>201</v>
      </c>
      <c r="E22" s="18" t="s">
        <v>142</v>
      </c>
      <c r="F22" s="257">
        <v>838.44000000000005</v>
      </c>
      <c r="G22" s="37"/>
      <c r="H22" s="38"/>
    </row>
    <row r="23" s="2" customFormat="1" ht="16.8" customHeight="1">
      <c r="A23" s="37"/>
      <c r="B23" s="38"/>
      <c r="C23" s="256" t="s">
        <v>182</v>
      </c>
      <c r="D23" s="256" t="s">
        <v>183</v>
      </c>
      <c r="E23" s="18" t="s">
        <v>184</v>
      </c>
      <c r="F23" s="257">
        <v>0.83799999999999997</v>
      </c>
      <c r="G23" s="37"/>
      <c r="H23" s="38"/>
    </row>
    <row r="24" s="2" customFormat="1" ht="26.4" customHeight="1">
      <c r="A24" s="37"/>
      <c r="B24" s="38"/>
      <c r="C24" s="251" t="s">
        <v>86</v>
      </c>
      <c r="D24" s="251" t="s">
        <v>87</v>
      </c>
      <c r="E24" s="37"/>
      <c r="F24" s="37"/>
      <c r="G24" s="37"/>
      <c r="H24" s="38"/>
    </row>
    <row r="25" s="2" customFormat="1" ht="16.8" customHeight="1">
      <c r="A25" s="37"/>
      <c r="B25" s="38"/>
      <c r="C25" s="252" t="s">
        <v>92</v>
      </c>
      <c r="D25" s="253" t="s">
        <v>1</v>
      </c>
      <c r="E25" s="254" t="s">
        <v>1</v>
      </c>
      <c r="F25" s="255">
        <v>1170.4000000000001</v>
      </c>
      <c r="G25" s="37"/>
      <c r="H25" s="38"/>
    </row>
    <row r="26" s="2" customFormat="1" ht="16.8" customHeight="1">
      <c r="A26" s="37"/>
      <c r="B26" s="38"/>
      <c r="C26" s="256" t="s">
        <v>1</v>
      </c>
      <c r="D26" s="256" t="s">
        <v>152</v>
      </c>
      <c r="E26" s="18" t="s">
        <v>1</v>
      </c>
      <c r="F26" s="257">
        <v>0</v>
      </c>
      <c r="G26" s="37"/>
      <c r="H26" s="38"/>
    </row>
    <row r="27" s="2" customFormat="1" ht="16.8" customHeight="1">
      <c r="A27" s="37"/>
      <c r="B27" s="38"/>
      <c r="C27" s="256" t="s">
        <v>1</v>
      </c>
      <c r="D27" s="256" t="s">
        <v>247</v>
      </c>
      <c r="E27" s="18" t="s">
        <v>1</v>
      </c>
      <c r="F27" s="257">
        <v>1170.4000000000001</v>
      </c>
      <c r="G27" s="37"/>
      <c r="H27" s="38"/>
    </row>
    <row r="28" s="2" customFormat="1" ht="16.8" customHeight="1">
      <c r="A28" s="37"/>
      <c r="B28" s="38"/>
      <c r="C28" s="256" t="s">
        <v>92</v>
      </c>
      <c r="D28" s="256" t="s">
        <v>154</v>
      </c>
      <c r="E28" s="18" t="s">
        <v>1</v>
      </c>
      <c r="F28" s="257">
        <v>1170.4000000000001</v>
      </c>
      <c r="G28" s="37"/>
      <c r="H28" s="38"/>
    </row>
    <row r="29" s="2" customFormat="1" ht="16.8" customHeight="1">
      <c r="A29" s="37"/>
      <c r="B29" s="38"/>
      <c r="C29" s="258" t="s">
        <v>259</v>
      </c>
      <c r="D29" s="37"/>
      <c r="E29" s="37"/>
      <c r="F29" s="37"/>
      <c r="G29" s="37"/>
      <c r="H29" s="38"/>
    </row>
    <row r="30" s="2" customFormat="1" ht="16.8" customHeight="1">
      <c r="A30" s="37"/>
      <c r="B30" s="38"/>
      <c r="C30" s="256" t="s">
        <v>148</v>
      </c>
      <c r="D30" s="256" t="s">
        <v>149</v>
      </c>
      <c r="E30" s="18" t="s">
        <v>150</v>
      </c>
      <c r="F30" s="257">
        <v>175.56</v>
      </c>
      <c r="G30" s="37"/>
      <c r="H30" s="38"/>
    </row>
    <row r="31" s="2" customFormat="1" ht="16.8" customHeight="1">
      <c r="A31" s="37"/>
      <c r="B31" s="38"/>
      <c r="C31" s="256" t="s">
        <v>140</v>
      </c>
      <c r="D31" s="256" t="s">
        <v>141</v>
      </c>
      <c r="E31" s="18" t="s">
        <v>142</v>
      </c>
      <c r="F31" s="257">
        <v>1170.4000000000001</v>
      </c>
      <c r="G31" s="37"/>
      <c r="H31" s="38"/>
    </row>
    <row r="32" s="2" customFormat="1" ht="16.8" customHeight="1">
      <c r="A32" s="37"/>
      <c r="B32" s="38"/>
      <c r="C32" s="256" t="s">
        <v>164</v>
      </c>
      <c r="D32" s="256" t="s">
        <v>165</v>
      </c>
      <c r="E32" s="18" t="s">
        <v>142</v>
      </c>
      <c r="F32" s="257">
        <v>1170.4000000000001</v>
      </c>
      <c r="G32" s="37"/>
      <c r="H32" s="38"/>
    </row>
    <row r="33" s="2" customFormat="1" ht="16.8" customHeight="1">
      <c r="A33" s="37"/>
      <c r="B33" s="38"/>
      <c r="C33" s="256" t="s">
        <v>178</v>
      </c>
      <c r="D33" s="256" t="s">
        <v>179</v>
      </c>
      <c r="E33" s="18" t="s">
        <v>142</v>
      </c>
      <c r="F33" s="257">
        <v>1170.4000000000001</v>
      </c>
      <c r="G33" s="37"/>
      <c r="H33" s="38"/>
    </row>
    <row r="34" s="2" customFormat="1" ht="16.8" customHeight="1">
      <c r="A34" s="37"/>
      <c r="B34" s="38"/>
      <c r="C34" s="256" t="s">
        <v>205</v>
      </c>
      <c r="D34" s="256" t="s">
        <v>206</v>
      </c>
      <c r="E34" s="18" t="s">
        <v>142</v>
      </c>
      <c r="F34" s="257">
        <v>1170.4000000000001</v>
      </c>
      <c r="G34" s="37"/>
      <c r="H34" s="38"/>
    </row>
    <row r="35" s="2" customFormat="1" ht="16.8" customHeight="1">
      <c r="A35" s="37"/>
      <c r="B35" s="38"/>
      <c r="C35" s="256" t="s">
        <v>196</v>
      </c>
      <c r="D35" s="256" t="s">
        <v>197</v>
      </c>
      <c r="E35" s="18" t="s">
        <v>142</v>
      </c>
      <c r="F35" s="257">
        <v>1170.4000000000001</v>
      </c>
      <c r="G35" s="37"/>
      <c r="H35" s="38"/>
    </row>
    <row r="36" s="2" customFormat="1" ht="16.8" customHeight="1">
      <c r="A36" s="37"/>
      <c r="B36" s="38"/>
      <c r="C36" s="256" t="s">
        <v>200</v>
      </c>
      <c r="D36" s="256" t="s">
        <v>201</v>
      </c>
      <c r="E36" s="18" t="s">
        <v>142</v>
      </c>
      <c r="F36" s="257">
        <v>1170.4000000000001</v>
      </c>
      <c r="G36" s="37"/>
      <c r="H36" s="38"/>
    </row>
    <row r="37" s="2" customFormat="1" ht="16.8" customHeight="1">
      <c r="A37" s="37"/>
      <c r="B37" s="38"/>
      <c r="C37" s="256" t="s">
        <v>182</v>
      </c>
      <c r="D37" s="256" t="s">
        <v>183</v>
      </c>
      <c r="E37" s="18" t="s">
        <v>184</v>
      </c>
      <c r="F37" s="257">
        <v>1.1699999999999999</v>
      </c>
      <c r="G37" s="37"/>
      <c r="H37" s="38"/>
    </row>
    <row r="38" s="2" customFormat="1" ht="26.4" customHeight="1">
      <c r="A38" s="37"/>
      <c r="B38" s="38"/>
      <c r="C38" s="251" t="s">
        <v>89</v>
      </c>
      <c r="D38" s="251" t="s">
        <v>90</v>
      </c>
      <c r="E38" s="37"/>
      <c r="F38" s="37"/>
      <c r="G38" s="37"/>
      <c r="H38" s="38"/>
    </row>
    <row r="39" s="2" customFormat="1" ht="16.8" customHeight="1">
      <c r="A39" s="37"/>
      <c r="B39" s="38"/>
      <c r="C39" s="252" t="s">
        <v>92</v>
      </c>
      <c r="D39" s="253" t="s">
        <v>1</v>
      </c>
      <c r="E39" s="254" t="s">
        <v>1</v>
      </c>
      <c r="F39" s="255">
        <v>1224</v>
      </c>
      <c r="G39" s="37"/>
      <c r="H39" s="38"/>
    </row>
    <row r="40" s="2" customFormat="1" ht="16.8" customHeight="1">
      <c r="A40" s="37"/>
      <c r="B40" s="38"/>
      <c r="C40" s="256" t="s">
        <v>1</v>
      </c>
      <c r="D40" s="256" t="s">
        <v>152</v>
      </c>
      <c r="E40" s="18" t="s">
        <v>1</v>
      </c>
      <c r="F40" s="257">
        <v>0</v>
      </c>
      <c r="G40" s="37"/>
      <c r="H40" s="38"/>
    </row>
    <row r="41" s="2" customFormat="1" ht="16.8" customHeight="1">
      <c r="A41" s="37"/>
      <c r="B41" s="38"/>
      <c r="C41" s="256" t="s">
        <v>1</v>
      </c>
      <c r="D41" s="256" t="s">
        <v>254</v>
      </c>
      <c r="E41" s="18" t="s">
        <v>1</v>
      </c>
      <c r="F41" s="257">
        <v>1224</v>
      </c>
      <c r="G41" s="37"/>
      <c r="H41" s="38"/>
    </row>
    <row r="42" s="2" customFormat="1" ht="16.8" customHeight="1">
      <c r="A42" s="37"/>
      <c r="B42" s="38"/>
      <c r="C42" s="256" t="s">
        <v>92</v>
      </c>
      <c r="D42" s="256" t="s">
        <v>154</v>
      </c>
      <c r="E42" s="18" t="s">
        <v>1</v>
      </c>
      <c r="F42" s="257">
        <v>1224</v>
      </c>
      <c r="G42" s="37"/>
      <c r="H42" s="38"/>
    </row>
    <row r="43" s="2" customFormat="1" ht="16.8" customHeight="1">
      <c r="A43" s="37"/>
      <c r="B43" s="38"/>
      <c r="C43" s="258" t="s">
        <v>259</v>
      </c>
      <c r="D43" s="37"/>
      <c r="E43" s="37"/>
      <c r="F43" s="37"/>
      <c r="G43" s="37"/>
      <c r="H43" s="38"/>
    </row>
    <row r="44" s="2" customFormat="1" ht="16.8" customHeight="1">
      <c r="A44" s="37"/>
      <c r="B44" s="38"/>
      <c r="C44" s="256" t="s">
        <v>148</v>
      </c>
      <c r="D44" s="256" t="s">
        <v>149</v>
      </c>
      <c r="E44" s="18" t="s">
        <v>150</v>
      </c>
      <c r="F44" s="257">
        <v>183.59999999999999</v>
      </c>
      <c r="G44" s="37"/>
      <c r="H44" s="38"/>
    </row>
    <row r="45" s="2" customFormat="1" ht="16.8" customHeight="1">
      <c r="A45" s="37"/>
      <c r="B45" s="38"/>
      <c r="C45" s="256" t="s">
        <v>140</v>
      </c>
      <c r="D45" s="256" t="s">
        <v>141</v>
      </c>
      <c r="E45" s="18" t="s">
        <v>142</v>
      </c>
      <c r="F45" s="257">
        <v>1224</v>
      </c>
      <c r="G45" s="37"/>
      <c r="H45" s="38"/>
    </row>
    <row r="46" s="2" customFormat="1" ht="16.8" customHeight="1">
      <c r="A46" s="37"/>
      <c r="B46" s="38"/>
      <c r="C46" s="256" t="s">
        <v>164</v>
      </c>
      <c r="D46" s="256" t="s">
        <v>165</v>
      </c>
      <c r="E46" s="18" t="s">
        <v>142</v>
      </c>
      <c r="F46" s="257">
        <v>1224</v>
      </c>
      <c r="G46" s="37"/>
      <c r="H46" s="38"/>
    </row>
    <row r="47" s="2" customFormat="1" ht="16.8" customHeight="1">
      <c r="A47" s="37"/>
      <c r="B47" s="38"/>
      <c r="C47" s="256" t="s">
        <v>178</v>
      </c>
      <c r="D47" s="256" t="s">
        <v>179</v>
      </c>
      <c r="E47" s="18" t="s">
        <v>142</v>
      </c>
      <c r="F47" s="257">
        <v>1224</v>
      </c>
      <c r="G47" s="37"/>
      <c r="H47" s="38"/>
    </row>
    <row r="48" s="2" customFormat="1" ht="16.8" customHeight="1">
      <c r="A48" s="37"/>
      <c r="B48" s="38"/>
      <c r="C48" s="256" t="s">
        <v>205</v>
      </c>
      <c r="D48" s="256" t="s">
        <v>206</v>
      </c>
      <c r="E48" s="18" t="s">
        <v>142</v>
      </c>
      <c r="F48" s="257">
        <v>1224</v>
      </c>
      <c r="G48" s="37"/>
      <c r="H48" s="38"/>
    </row>
    <row r="49" s="2" customFormat="1" ht="16.8" customHeight="1">
      <c r="A49" s="37"/>
      <c r="B49" s="38"/>
      <c r="C49" s="256" t="s">
        <v>196</v>
      </c>
      <c r="D49" s="256" t="s">
        <v>197</v>
      </c>
      <c r="E49" s="18" t="s">
        <v>142</v>
      </c>
      <c r="F49" s="257">
        <v>1224</v>
      </c>
      <c r="G49" s="37"/>
      <c r="H49" s="38"/>
    </row>
    <row r="50" s="2" customFormat="1" ht="16.8" customHeight="1">
      <c r="A50" s="37"/>
      <c r="B50" s="38"/>
      <c r="C50" s="256" t="s">
        <v>200</v>
      </c>
      <c r="D50" s="256" t="s">
        <v>201</v>
      </c>
      <c r="E50" s="18" t="s">
        <v>142</v>
      </c>
      <c r="F50" s="257">
        <v>1224</v>
      </c>
      <c r="G50" s="37"/>
      <c r="H50" s="38"/>
    </row>
    <row r="51" s="2" customFormat="1" ht="16.8" customHeight="1">
      <c r="A51" s="37"/>
      <c r="B51" s="38"/>
      <c r="C51" s="256" t="s">
        <v>182</v>
      </c>
      <c r="D51" s="256" t="s">
        <v>183</v>
      </c>
      <c r="E51" s="18" t="s">
        <v>184</v>
      </c>
      <c r="F51" s="257">
        <v>1.2230000000000001</v>
      </c>
      <c r="G51" s="37"/>
      <c r="H51" s="38"/>
    </row>
    <row r="52" s="2" customFormat="1" ht="7.44" customHeight="1">
      <c r="A52" s="37"/>
      <c r="B52" s="64"/>
      <c r="C52" s="65"/>
      <c r="D52" s="65"/>
      <c r="E52" s="65"/>
      <c r="F52" s="65"/>
      <c r="G52" s="65"/>
      <c r="H52" s="38"/>
    </row>
    <row r="53" s="2" customFormat="1">
      <c r="A53" s="37"/>
      <c r="B53" s="37"/>
      <c r="C53" s="37"/>
      <c r="D53" s="37"/>
      <c r="E53" s="37"/>
      <c r="F53" s="37"/>
      <c r="G53" s="37"/>
      <c r="H53" s="37"/>
    </row>
  </sheetData>
  <mergeCells count="2">
    <mergeCell ref="D5:F5"/>
    <mergeCell ref="D6:F6"/>
  </mergeCells>
  <pageSetup paperSize="9" orientation="portrait" blackAndWhite="1" fitToHeight="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LAPTOP-EBQ0L11H\user</dc:creator>
  <cp:lastModifiedBy>LAPTOP-EBQ0L11H\user</cp:lastModifiedBy>
  <dcterms:created xsi:type="dcterms:W3CDTF">2025-01-29T16:32:11Z</dcterms:created>
  <dcterms:modified xsi:type="dcterms:W3CDTF">2025-01-29T16:32:14Z</dcterms:modified>
</cp:coreProperties>
</file>