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4\III.kat\OPRAVA OPLOCENÍ AREÁLU FOTBALOVÉHO STADIONU V HORNÍM PARKU\"/>
    </mc:Choice>
  </mc:AlternateContent>
  <xr:revisionPtr revIDLastSave="0" documentId="8_{DBFEB943-EA57-4B54-9066-5EE014308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ba" sheetId="1" r:id="rId1"/>
    <sheet name="VzorPolozky" sheetId="10" state="hidden" r:id="rId2"/>
    <sheet name="01 2239_01 Pol" sheetId="12" r:id="rId3"/>
    <sheet name="02 2239_02 Pol" sheetId="13" r:id="rId4"/>
    <sheet name="03 2239_03 Pol" sheetId="14" r:id="rId5"/>
    <sheet name="04 2239_04 Pol" sheetId="15" r:id="rId6"/>
    <sheet name="05 2239_05 Pol" sheetId="16" r:id="rId7"/>
  </sheets>
  <externalReferences>
    <externalReference r:id="rId8"/>
  </externalReferences>
  <definedNames>
    <definedName name="CelkemDPHVypocet" localSheetId="0">Stavba!$H$50</definedName>
    <definedName name="CenaCelkem">Stavba!$G$29</definedName>
    <definedName name="CenaCelkemBezDPH">Stavba!$G$28</definedName>
    <definedName name="CenaCelkemVypocet" localSheetId="0">Stavba!$I$50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2239_01 Pol'!$1:$7</definedName>
    <definedName name="_xlnm.Print_Titles" localSheetId="3">'02 2239_02 Pol'!$1:$7</definedName>
    <definedName name="_xlnm.Print_Titles" localSheetId="4">'03 2239_03 Pol'!$1:$7</definedName>
    <definedName name="_xlnm.Print_Titles" localSheetId="5">'04 2239_04 Pol'!$1:$7</definedName>
    <definedName name="_xlnm.Print_Titles" localSheetId="6">'05 2239_05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2239_01 Pol'!$A$1:$G$115</definedName>
    <definedName name="_xlnm.Print_Area" localSheetId="3">'02 2239_02 Pol'!$A$1:$G$346</definedName>
    <definedName name="_xlnm.Print_Area" localSheetId="4">'03 2239_03 Pol'!$A$1:$G$159</definedName>
    <definedName name="_xlnm.Print_Area" localSheetId="5">'04 2239_04 Pol'!$A$1:$G$252</definedName>
    <definedName name="_xlnm.Print_Area" localSheetId="6">'05 2239_05 Pol'!$A$1:$G$148</definedName>
    <definedName name="_xlnm.Print_Area" localSheetId="0">Stavba!$A$1:$J$86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Stavba!$F$50</definedName>
    <definedName name="ZakladDPHZakl">Stavba!$G$25</definedName>
    <definedName name="ZakladDPHZaklVypocet" localSheetId="0">Stavba!$G$50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6" l="1"/>
  <c r="G11" i="16"/>
  <c r="G13" i="16"/>
  <c r="G16" i="16"/>
  <c r="G18" i="16"/>
  <c r="G21" i="16"/>
  <c r="G23" i="16"/>
  <c r="G26" i="16"/>
  <c r="G29" i="16"/>
  <c r="G30" i="16"/>
  <c r="G33" i="16"/>
  <c r="G32" i="16" s="1"/>
  <c r="G35" i="16"/>
  <c r="G39" i="16"/>
  <c r="G42" i="16"/>
  <c r="G41" i="16" s="1"/>
  <c r="I68" i="1" s="1"/>
  <c r="G45" i="16"/>
  <c r="G47" i="16"/>
  <c r="G44" i="16" s="1"/>
  <c r="G50" i="16"/>
  <c r="G49" i="16" s="1"/>
  <c r="G52" i="16"/>
  <c r="G54" i="16"/>
  <c r="G56" i="16"/>
  <c r="G58" i="16"/>
  <c r="G60" i="16"/>
  <c r="G63" i="16"/>
  <c r="G66" i="16"/>
  <c r="G68" i="16"/>
  <c r="G69" i="16"/>
  <c r="G70" i="16"/>
  <c r="G71" i="16"/>
  <c r="G73" i="16"/>
  <c r="G75" i="16"/>
  <c r="G78" i="16"/>
  <c r="G84" i="16"/>
  <c r="G96" i="16"/>
  <c r="G98" i="16"/>
  <c r="G100" i="16"/>
  <c r="G102" i="16"/>
  <c r="G104" i="16"/>
  <c r="G106" i="16"/>
  <c r="G108" i="16"/>
  <c r="G110" i="16"/>
  <c r="G113" i="16"/>
  <c r="G115" i="16"/>
  <c r="G117" i="16"/>
  <c r="G119" i="16"/>
  <c r="G123" i="16"/>
  <c r="G125" i="16"/>
  <c r="G128" i="16"/>
  <c r="G129" i="16"/>
  <c r="G130" i="16"/>
  <c r="G131" i="16"/>
  <c r="G132" i="16"/>
  <c r="G133" i="16"/>
  <c r="G135" i="16"/>
  <c r="G136" i="16"/>
  <c r="M138" i="16"/>
  <c r="G9" i="15"/>
  <c r="G11" i="15"/>
  <c r="G13" i="15"/>
  <c r="G15" i="15"/>
  <c r="G19" i="15"/>
  <c r="G23" i="15"/>
  <c r="G27" i="15"/>
  <c r="G31" i="15"/>
  <c r="G35" i="15"/>
  <c r="G37" i="15"/>
  <c r="G40" i="15"/>
  <c r="G39" i="15" s="1"/>
  <c r="G49" i="15"/>
  <c r="G51" i="15"/>
  <c r="G54" i="15"/>
  <c r="G57" i="15"/>
  <c r="G59" i="15"/>
  <c r="G61" i="15"/>
  <c r="G64" i="15"/>
  <c r="G66" i="15"/>
  <c r="G68" i="15"/>
  <c r="G70" i="15"/>
  <c r="G72" i="15"/>
  <c r="G77" i="15"/>
  <c r="G80" i="15"/>
  <c r="G82" i="15"/>
  <c r="G84" i="15"/>
  <c r="G86" i="15"/>
  <c r="G88" i="15"/>
  <c r="G90" i="15"/>
  <c r="G92" i="15"/>
  <c r="G95" i="15"/>
  <c r="G97" i="15"/>
  <c r="G99" i="15"/>
  <c r="G102" i="15"/>
  <c r="G105" i="15"/>
  <c r="G107" i="15"/>
  <c r="G110" i="15"/>
  <c r="G113" i="15"/>
  <c r="G116" i="15"/>
  <c r="G109" i="15" s="1"/>
  <c r="G121" i="15"/>
  <c r="G125" i="15"/>
  <c r="G127" i="15"/>
  <c r="G130" i="15"/>
  <c r="G136" i="15"/>
  <c r="G142" i="15"/>
  <c r="G145" i="15"/>
  <c r="G149" i="15"/>
  <c r="G153" i="15"/>
  <c r="G157" i="15"/>
  <c r="G160" i="15"/>
  <c r="G163" i="15"/>
  <c r="G165" i="15"/>
  <c r="G168" i="15"/>
  <c r="G171" i="15"/>
  <c r="G173" i="15"/>
  <c r="G175" i="15"/>
  <c r="G178" i="15"/>
  <c r="G180" i="15"/>
  <c r="G183" i="15"/>
  <c r="G186" i="15"/>
  <c r="G189" i="15"/>
  <c r="G191" i="15"/>
  <c r="G193" i="15"/>
  <c r="G197" i="15"/>
  <c r="G201" i="15"/>
  <c r="G203" i="15"/>
  <c r="G206" i="15"/>
  <c r="G208" i="15"/>
  <c r="G211" i="15"/>
  <c r="G210" i="15" s="1"/>
  <c r="G213" i="15"/>
  <c r="G215" i="15"/>
  <c r="G217" i="15"/>
  <c r="G219" i="15"/>
  <c r="G221" i="15"/>
  <c r="G223" i="15"/>
  <c r="G226" i="15"/>
  <c r="G228" i="15"/>
  <c r="G230" i="15"/>
  <c r="G232" i="15"/>
  <c r="G233" i="15"/>
  <c r="G234" i="15"/>
  <c r="G235" i="15"/>
  <c r="G236" i="15"/>
  <c r="G237" i="15"/>
  <c r="G239" i="15"/>
  <c r="G240" i="15"/>
  <c r="M242" i="15"/>
  <c r="G9" i="14"/>
  <c r="G11" i="14"/>
  <c r="G13" i="14"/>
  <c r="G15" i="14"/>
  <c r="G17" i="14"/>
  <c r="G19" i="14"/>
  <c r="G21" i="14"/>
  <c r="G24" i="14"/>
  <c r="G27" i="14"/>
  <c r="G29" i="14"/>
  <c r="G31" i="14"/>
  <c r="G33" i="14"/>
  <c r="G38" i="14"/>
  <c r="G40" i="14"/>
  <c r="G42" i="14"/>
  <c r="G44" i="14"/>
  <c r="G47" i="14"/>
  <c r="G50" i="14"/>
  <c r="G53" i="14"/>
  <c r="G59" i="14"/>
  <c r="G62" i="14"/>
  <c r="G65" i="14"/>
  <c r="G68" i="14"/>
  <c r="G70" i="14"/>
  <c r="G73" i="14"/>
  <c r="G77" i="14"/>
  <c r="G81" i="14"/>
  <c r="G80" i="14" s="1"/>
  <c r="G84" i="14"/>
  <c r="G83" i="14" s="1"/>
  <c r="G86" i="14"/>
  <c r="G90" i="14"/>
  <c r="G93" i="14"/>
  <c r="G95" i="14"/>
  <c r="G97" i="14"/>
  <c r="G100" i="14"/>
  <c r="G99" i="14" s="1"/>
  <c r="G102" i="14"/>
  <c r="G107" i="14"/>
  <c r="G109" i="14"/>
  <c r="G111" i="14"/>
  <c r="G113" i="14"/>
  <c r="G115" i="14"/>
  <c r="G117" i="14"/>
  <c r="G120" i="14"/>
  <c r="G123" i="14"/>
  <c r="G125" i="14"/>
  <c r="G128" i="14"/>
  <c r="G130" i="14"/>
  <c r="G129" i="14" s="1"/>
  <c r="G134" i="14"/>
  <c r="G136" i="14"/>
  <c r="G139" i="14"/>
  <c r="G140" i="14"/>
  <c r="G141" i="14"/>
  <c r="G142" i="14"/>
  <c r="G143" i="14"/>
  <c r="G144" i="14"/>
  <c r="G146" i="14"/>
  <c r="G145" i="14" s="1"/>
  <c r="G147" i="14"/>
  <c r="L149" i="14"/>
  <c r="G9" i="13"/>
  <c r="G11" i="13"/>
  <c r="G15" i="13"/>
  <c r="G17" i="13"/>
  <c r="G19" i="13"/>
  <c r="G21" i="13"/>
  <c r="G23" i="13"/>
  <c r="G25" i="13"/>
  <c r="G28" i="13"/>
  <c r="G37" i="13"/>
  <c r="G41" i="13"/>
  <c r="G43" i="13"/>
  <c r="G46" i="13"/>
  <c r="G49" i="13"/>
  <c r="G51" i="13"/>
  <c r="G58" i="13"/>
  <c r="G60" i="13"/>
  <c r="G62" i="13"/>
  <c r="G64" i="13"/>
  <c r="G66" i="13"/>
  <c r="G68" i="13"/>
  <c r="G70" i="13"/>
  <c r="G72" i="13"/>
  <c r="G74" i="13"/>
  <c r="G77" i="13"/>
  <c r="G79" i="13"/>
  <c r="G76" i="13" s="1"/>
  <c r="G82" i="13"/>
  <c r="G84" i="13"/>
  <c r="G85" i="13"/>
  <c r="G88" i="13"/>
  <c r="G92" i="13"/>
  <c r="G87" i="13" s="1"/>
  <c r="G96" i="13"/>
  <c r="G102" i="13"/>
  <c r="I64" i="1" s="1"/>
  <c r="G103" i="13"/>
  <c r="G106" i="13"/>
  <c r="G110" i="13"/>
  <c r="G105" i="13" s="1"/>
  <c r="G114" i="13"/>
  <c r="G119" i="13"/>
  <c r="G121" i="13"/>
  <c r="G125" i="13"/>
  <c r="G136" i="13"/>
  <c r="G146" i="13"/>
  <c r="G150" i="13"/>
  <c r="G155" i="13"/>
  <c r="G159" i="13"/>
  <c r="G163" i="13"/>
  <c r="G168" i="13"/>
  <c r="G172" i="13"/>
  <c r="G174" i="13"/>
  <c r="G171" i="13" s="1"/>
  <c r="G178" i="13"/>
  <c r="G180" i="13"/>
  <c r="G183" i="13"/>
  <c r="G188" i="13"/>
  <c r="G191" i="13"/>
  <c r="G193" i="13"/>
  <c r="G195" i="13"/>
  <c r="G198" i="13"/>
  <c r="G200" i="13"/>
  <c r="G202" i="13"/>
  <c r="G204" i="13"/>
  <c r="G208" i="13"/>
  <c r="G212" i="13"/>
  <c r="G217" i="13"/>
  <c r="G218" i="13"/>
  <c r="G220" i="13"/>
  <c r="G222" i="13"/>
  <c r="G219" i="13" s="1"/>
  <c r="G224" i="13"/>
  <c r="G223" i="13" s="1"/>
  <c r="G227" i="13"/>
  <c r="G229" i="13"/>
  <c r="G231" i="13"/>
  <c r="G233" i="13"/>
  <c r="G235" i="13"/>
  <c r="G237" i="13"/>
  <c r="G239" i="13"/>
  <c r="G242" i="13"/>
  <c r="G244" i="13"/>
  <c r="G247" i="13"/>
  <c r="G249" i="13"/>
  <c r="G251" i="13"/>
  <c r="G252" i="13"/>
  <c r="G264" i="13"/>
  <c r="G267" i="13"/>
  <c r="G269" i="13"/>
  <c r="G271" i="13"/>
  <c r="G272" i="13"/>
  <c r="G274" i="13"/>
  <c r="G276" i="13"/>
  <c r="G278" i="13"/>
  <c r="G280" i="13"/>
  <c r="G283" i="13"/>
  <c r="G286" i="13"/>
  <c r="G289" i="13"/>
  <c r="G294" i="13"/>
  <c r="G296" i="13"/>
  <c r="G298" i="13"/>
  <c r="G301" i="13"/>
  <c r="G304" i="13"/>
  <c r="G306" i="13"/>
  <c r="G309" i="13"/>
  <c r="G311" i="13"/>
  <c r="G313" i="13"/>
  <c r="G315" i="13"/>
  <c r="G318" i="13"/>
  <c r="G320" i="13"/>
  <c r="G322" i="13"/>
  <c r="G325" i="13"/>
  <c r="G326" i="13"/>
  <c r="G327" i="13"/>
  <c r="G328" i="13"/>
  <c r="G329" i="13"/>
  <c r="G330" i="13"/>
  <c r="G332" i="13"/>
  <c r="G333" i="13"/>
  <c r="M336" i="13"/>
  <c r="G9" i="12"/>
  <c r="G12" i="12"/>
  <c r="G8" i="12" s="1"/>
  <c r="G14" i="12"/>
  <c r="G17" i="12"/>
  <c r="G20" i="12"/>
  <c r="G16" i="12" s="1"/>
  <c r="G23" i="12"/>
  <c r="G28" i="12"/>
  <c r="G30" i="12"/>
  <c r="G33" i="12"/>
  <c r="G36" i="12"/>
  <c r="G35" i="12" s="1"/>
  <c r="G40" i="12"/>
  <c r="G39" i="12" s="1"/>
  <c r="G42" i="12"/>
  <c r="G43" i="12"/>
  <c r="G47" i="12"/>
  <c r="G49" i="12"/>
  <c r="G51" i="12"/>
  <c r="G53" i="12"/>
  <c r="G55" i="12"/>
  <c r="G59" i="12"/>
  <c r="G58" i="12" s="1"/>
  <c r="G61" i="12"/>
  <c r="G63" i="12"/>
  <c r="G65" i="12"/>
  <c r="G68" i="12"/>
  <c r="G71" i="12"/>
  <c r="G74" i="12"/>
  <c r="G76" i="12"/>
  <c r="G78" i="12"/>
  <c r="G80" i="12"/>
  <c r="G82" i="12"/>
  <c r="G79" i="12" s="1"/>
  <c r="G84" i="12"/>
  <c r="G87" i="12"/>
  <c r="G91" i="12"/>
  <c r="G86" i="12" s="1"/>
  <c r="G96" i="12"/>
  <c r="G97" i="12"/>
  <c r="G98" i="12"/>
  <c r="G99" i="12"/>
  <c r="G100" i="12"/>
  <c r="G101" i="12"/>
  <c r="G103" i="12"/>
  <c r="M105" i="12"/>
  <c r="I19" i="1"/>
  <c r="J28" i="1"/>
  <c r="J26" i="1"/>
  <c r="G38" i="1"/>
  <c r="F38" i="1"/>
  <c r="J23" i="1"/>
  <c r="J24" i="1"/>
  <c r="J25" i="1"/>
  <c r="J27" i="1"/>
  <c r="E24" i="1"/>
  <c r="E26" i="1"/>
  <c r="G27" i="12" l="1"/>
  <c r="G105" i="12" s="1"/>
  <c r="G95" i="12"/>
  <c r="G64" i="12"/>
  <c r="G60" i="12"/>
  <c r="I76" i="1" s="1"/>
  <c r="G324" i="13"/>
  <c r="G293" i="13"/>
  <c r="G197" i="13"/>
  <c r="G331" i="13"/>
  <c r="G300" i="13"/>
  <c r="I81" i="1" s="1"/>
  <c r="G182" i="13"/>
  <c r="G40" i="13"/>
  <c r="G8" i="13"/>
  <c r="G133" i="14"/>
  <c r="I80" i="1" s="1"/>
  <c r="G108" i="14"/>
  <c r="G112" i="14"/>
  <c r="G46" i="14"/>
  <c r="I63" i="1" s="1"/>
  <c r="G26" i="14"/>
  <c r="G85" i="14"/>
  <c r="G58" i="14"/>
  <c r="G8" i="14"/>
  <c r="G238" i="15"/>
  <c r="G231" i="15"/>
  <c r="G207" i="15"/>
  <c r="I75" i="1" s="1"/>
  <c r="G162" i="15"/>
  <c r="G200" i="15"/>
  <c r="G182" i="15"/>
  <c r="G167" i="15"/>
  <c r="G120" i="15"/>
  <c r="I65" i="1" s="1"/>
  <c r="G94" i="15"/>
  <c r="I61" i="1" s="1"/>
  <c r="G8" i="15"/>
  <c r="G51" i="16"/>
  <c r="G112" i="16"/>
  <c r="G8" i="16"/>
  <c r="F39" i="1"/>
  <c r="G134" i="16"/>
  <c r="G105" i="16"/>
  <c r="G38" i="16"/>
  <c r="I66" i="1" s="1"/>
  <c r="G127" i="16"/>
  <c r="G25" i="16"/>
  <c r="N138" i="16"/>
  <c r="N242" i="15"/>
  <c r="G214" i="15"/>
  <c r="G170" i="15"/>
  <c r="I70" i="1" s="1"/>
  <c r="G101" i="15"/>
  <c r="I62" i="1" s="1"/>
  <c r="G63" i="15"/>
  <c r="I60" i="1" s="1"/>
  <c r="G202" i="15"/>
  <c r="I74" i="1" s="1"/>
  <c r="G177" i="15"/>
  <c r="I71" i="1" s="1"/>
  <c r="G48" i="15"/>
  <c r="G106" i="14"/>
  <c r="I73" i="1" s="1"/>
  <c r="G138" i="14"/>
  <c r="G23" i="14"/>
  <c r="M149" i="14"/>
  <c r="N336" i="13"/>
  <c r="G179" i="13"/>
  <c r="G36" i="13"/>
  <c r="G308" i="13"/>
  <c r="G226" i="13"/>
  <c r="G177" i="13"/>
  <c r="I67" i="1" s="1"/>
  <c r="G27" i="13"/>
  <c r="G317" i="13"/>
  <c r="G279" i="13"/>
  <c r="I79" i="1" s="1"/>
  <c r="G270" i="13"/>
  <c r="I78" i="1" s="1"/>
  <c r="G102" i="12"/>
  <c r="G46" i="12"/>
  <c r="I72" i="1" s="1"/>
  <c r="N105" i="12"/>
  <c r="I85" i="1" l="1"/>
  <c r="I20" i="1" s="1"/>
  <c r="I83" i="1"/>
  <c r="I69" i="1"/>
  <c r="I58" i="1"/>
  <c r="I82" i="1"/>
  <c r="G336" i="13"/>
  <c r="G149" i="14"/>
  <c r="I84" i="1"/>
  <c r="I59" i="1"/>
  <c r="G242" i="15"/>
  <c r="I77" i="1"/>
  <c r="I17" i="1" s="1"/>
  <c r="I57" i="1"/>
  <c r="G138" i="16"/>
  <c r="G39" i="1"/>
  <c r="A25" i="1" s="1"/>
  <c r="H39" i="1" l="1"/>
  <c r="I39" i="1" s="1"/>
  <c r="I18" i="1"/>
  <c r="A26" i="1"/>
  <c r="I86" i="1"/>
  <c r="I16" i="1"/>
  <c r="I21" i="1" l="1"/>
  <c r="J77" i="1"/>
  <c r="J82" i="1"/>
  <c r="J76" i="1"/>
  <c r="J64" i="1"/>
  <c r="J70" i="1"/>
  <c r="J85" i="1"/>
  <c r="J62" i="1"/>
  <c r="J68" i="1"/>
  <c r="J74" i="1"/>
  <c r="J83" i="1"/>
  <c r="J60" i="1"/>
  <c r="J66" i="1"/>
  <c r="J72" i="1"/>
  <c r="J78" i="1"/>
  <c r="J84" i="1"/>
  <c r="J73" i="1"/>
  <c r="J79" i="1"/>
  <c r="J80" i="1"/>
  <c r="J75" i="1"/>
  <c r="J67" i="1"/>
  <c r="J58" i="1"/>
  <c r="J61" i="1"/>
  <c r="J59" i="1"/>
  <c r="J65" i="1"/>
  <c r="J71" i="1"/>
  <c r="J57" i="1"/>
  <c r="J63" i="1"/>
  <c r="J69" i="1"/>
  <c r="J81" i="1"/>
  <c r="A23" i="1"/>
  <c r="J39" i="1"/>
  <c r="A24" i="1" l="1"/>
  <c r="A27" i="1"/>
  <c r="A29" i="1" s="1"/>
  <c r="J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<sst xmlns="http://schemas.openxmlformats.org/spreadsheetml/2006/main" count="3033" uniqueCount="846">
  <si>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</si>
  <si>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</si>
  <si>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</si>
  <si>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</si>
  <si>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</si>
  <si>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</si>
  <si>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</si>
  <si>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</si>
  <si>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</si>
  <si>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</si>
  <si>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</si>
  <si>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</si>
  <si>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</si>
  <si>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</si>
  <si>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</si>
  <si>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</si>
  <si>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</si>
  <si>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</si>
  <si>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</si>
  <si>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</si>
  <si>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</si>
  <si>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</si>
  <si>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</si>
  <si>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</si>
  <si>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</si>
  <si>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</si>
  <si>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</si>
  <si>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</si>
  <si>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</si>
  <si>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</si>
  <si>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</si>
  <si>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</si>
  <si>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</si>
  <si>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</si>
  <si>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</si>
  <si>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</si>
  <si>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</si>
  <si>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</si>
  <si>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</si>
  <si>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2022/39</t>
  </si>
  <si>
    <t>Rekonstrukce oplocení v Horním parku Znojmo</t>
  </si>
  <si>
    <t>Správa nemovitostí města Znojma, příspěvková organizace</t>
  </si>
  <si>
    <t>Pontassievská 317/14</t>
  </si>
  <si>
    <t>Znojmo</t>
  </si>
  <si>
    <t>66902</t>
  </si>
  <si>
    <t>00839060</t>
  </si>
  <si>
    <t>CZ00839060</t>
  </si>
  <si>
    <t>Stavba</t>
  </si>
  <si>
    <t>01</t>
  </si>
  <si>
    <t>Úsek 1</t>
  </si>
  <si>
    <t>2239_01</t>
  </si>
  <si>
    <t>Oplocení v Horním parku - úsek 1 (2024)</t>
  </si>
  <si>
    <t>02</t>
  </si>
  <si>
    <t>Úsek 2</t>
  </si>
  <si>
    <t>2239_02</t>
  </si>
  <si>
    <t>Rekonstrukce oplocení v Horním parku - úsek 2 (2024)</t>
  </si>
  <si>
    <t>03</t>
  </si>
  <si>
    <t>Úsek 3</t>
  </si>
  <si>
    <t>2239_03</t>
  </si>
  <si>
    <t>Rekonstrukce oplocení v Horním parku Znojmo - úsek 3 (2024)</t>
  </si>
  <si>
    <t>04</t>
  </si>
  <si>
    <t>Úsek 4</t>
  </si>
  <si>
    <t>2239_04</t>
  </si>
  <si>
    <t>Rekonstrukce oplocení v Horním parku Znojmo - Úsek 4 (2024)</t>
  </si>
  <si>
    <t>05</t>
  </si>
  <si>
    <t xml:space="preserve">Oplocení u skateparku, úprava plotu u parkoviště </t>
  </si>
  <si>
    <t>2239_05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</si>
  <si>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</si>
  <si>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</si>
  <si>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</si>
  <si>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</si>
  <si>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</si>
  <si>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</si>
  <si>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</si>
  <si>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</si>
  <si>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</si>
  <si>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</si>
  <si>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</si>
  <si>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</si>
  <si>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</si>
  <si>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</si>
  <si>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</si>
  <si>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</si>
  <si>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</si>
  <si>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</si>
  <si>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</si>
  <si>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</si>
  <si>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</si>
  <si>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</si>
  <si>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</si>
  <si>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</si>
  <si>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9</t>
  </si>
  <si>
    <t>Ostatní konstrukce, bourání</t>
  </si>
  <si>
    <t>91</t>
  </si>
  <si>
    <t>Doplňující práce na komunikaci</t>
  </si>
  <si>
    <t>93</t>
  </si>
  <si>
    <t>Dokončovací práce inženýrských staveb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</si>
  <si>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</si>
  <si>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</si>
  <si>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</si>
  <si>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</si>
  <si>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</si>
  <si>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</si>
  <si>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</si>
  <si>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</si>
  <si>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</si>
  <si>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</si>
  <si>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762</t>
  </si>
  <si>
    <t>Konstrukce tesařské</t>
  </si>
  <si>
    <t>764</t>
  </si>
  <si>
    <t>Konstrukce klempířské</t>
  </si>
  <si>
    <t>767</t>
  </si>
  <si>
    <t>Konstrukce zámečnické</t>
  </si>
  <si>
    <t>771</t>
  </si>
  <si>
    <t>Podlahy z dlaždic a obklady</t>
  </si>
  <si>
    <t>783</t>
  </si>
  <si>
    <t>Nátěry</t>
  </si>
  <si>
    <t>784</t>
  </si>
  <si>
    <t>Malby</t>
  </si>
  <si>
    <t>M22</t>
  </si>
  <si>
    <t>Montáž sdělovací a zabezp. techniky</t>
  </si>
  <si>
    <t>M46</t>
  </si>
  <si>
    <t>Zemní práce při montážích</t>
  </si>
  <si>
    <t>M65</t>
  </si>
  <si>
    <t>Elektroinstalace a veřejné osvětlení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</si>
  <si>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</si>
  <si>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</si>
  <si>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</si>
  <si>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</si>
  <si>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</si>
  <si>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</si>
  <si>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</si>
  <si>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</si>
  <si>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</si>
  <si>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</si>
  <si>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</si>
  <si>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</si>
  <si>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</si>
  <si>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</si>
  <si>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</si>
  <si>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</si>
  <si>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</si>
  <si>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</si>
  <si>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310237241RT1</t>
  </si>
  <si>
    <t>Zazdívka otvorů pl. 0,25 m2 cihlami, tl. zdi 30 cm s použitím suché maltové směsi</t>
  </si>
  <si>
    <t>kus</t>
  </si>
  <si>
    <t>POL1_</t>
  </si>
  <si>
    <t>VV</t>
  </si>
  <si>
    <t>R : 10</t>
  </si>
  <si>
    <t>338171121RV</t>
  </si>
  <si>
    <t>Osazení sloupků plot.ocelových do 2,6 m,zalitím expanzní maltou</t>
  </si>
  <si>
    <t>13</t>
  </si>
  <si>
    <t>553423851RV2</t>
  </si>
  <si>
    <t>Sloupek, 60x60/3mm, h=1500 mm vč. povrch úpravy -zinkování+lakování RAL 7037</t>
  </si>
  <si>
    <t>POL3_</t>
  </si>
  <si>
    <t>602015187RT7</t>
  </si>
  <si>
    <t>Stěrka na stěnách weberpas silikon zatíraná, zrnitost 2,0 mm</t>
  </si>
  <si>
    <t>m2</t>
  </si>
  <si>
    <t>vnější strana : 1,86*10,45+2,15*(9,21+1,5)</t>
  </si>
  <si>
    <t>vnitřní strana : 0,72*(8,9+10,3)</t>
  </si>
  <si>
    <t>602015191R00</t>
  </si>
  <si>
    <t>Podkladní nátěr stěn pod tenkovrstvé omítky</t>
  </si>
  <si>
    <t>602015122RTV1</t>
  </si>
  <si>
    <t>Omítka stěn jádrová těsnící ( typ. vzor webertec 934) ručně tloušťka vrstvy 10 mm</t>
  </si>
  <si>
    <t xml:space="preserve">40% : </t>
  </si>
  <si>
    <t>vnější strana : 0,4*(1,86*10,45+2,15*(9,21+1,5))</t>
  </si>
  <si>
    <t>vnitřní strana : 0,4*(0,72*(8,9+10,3))</t>
  </si>
  <si>
    <t>620991121R00</t>
  </si>
  <si>
    <t>Zakrývání výplní vnějších otvorů z lešení</t>
  </si>
  <si>
    <t>0,5*1,21</t>
  </si>
  <si>
    <t>622481211RU1</t>
  </si>
  <si>
    <t xml:space="preserve">Montáž výztužné sítě(perlinky)do stěrky-vněj.stěny včetně výztužné sítě a stěrkového tmelu Webertherm </t>
  </si>
  <si>
    <t>622904112R00</t>
  </si>
  <si>
    <t>Očištění fasád tlakovou vodou složitost 1 - 2</t>
  </si>
  <si>
    <t>Odkaz na mn. položky pořadí 17 : 56,28750</t>
  </si>
  <si>
    <t>632451021R00</t>
  </si>
  <si>
    <t>Vyrovnávací potěr MC 15, v pásu, tl. 20 mm</t>
  </si>
  <si>
    <t xml:space="preserve">pod oplechování : </t>
  </si>
  <si>
    <t>0,17*(9,21+10,45)</t>
  </si>
  <si>
    <t>941955001R00</t>
  </si>
  <si>
    <t>Lešení lehké pomocné, výška podlahy do 1,2 m</t>
  </si>
  <si>
    <t>1,5*(1,5+9,21+10,45)</t>
  </si>
  <si>
    <t>900      RT3</t>
  </si>
  <si>
    <t>HZS Práce v tarifní třídě 6 (např. tesař)</t>
  </si>
  <si>
    <t>h</t>
  </si>
  <si>
    <t>POL10_</t>
  </si>
  <si>
    <t>jinde nespecifikované práce : 10</t>
  </si>
  <si>
    <t>R : 30</t>
  </si>
  <si>
    <t>965048515R00</t>
  </si>
  <si>
    <t>Broušení betonových povrchů do tl. 5 mm</t>
  </si>
  <si>
    <t>srovnání hlavy zídky : 0,17*(9,21+10,45)</t>
  </si>
  <si>
    <t>965048516R00</t>
  </si>
  <si>
    <t>Příplatek za každý další 1 mm broušení bet.povrchu</t>
  </si>
  <si>
    <t>Odkaz na mn. položky pořadí 13 : 3,34220*5</t>
  </si>
  <si>
    <t>970051060R00</t>
  </si>
  <si>
    <t>Vrtání jádrové do ŽB do D 60 mm</t>
  </si>
  <si>
    <t>m</t>
  </si>
  <si>
    <t>pro sloupky oplocení : 0,25*11</t>
  </si>
  <si>
    <t>976071111R00</t>
  </si>
  <si>
    <t>Vybourání kovových zábradlí a madel</t>
  </si>
  <si>
    <t>9,21+10,45</t>
  </si>
  <si>
    <t>978015251R00</t>
  </si>
  <si>
    <t>Otlučení omítek vnějších MVC v složit.1-4 do 40 %</t>
  </si>
  <si>
    <t>999281105R00</t>
  </si>
  <si>
    <t>Přesun hmot pro opravy a údržbu do výšky 6 m</t>
  </si>
  <si>
    <t>t</t>
  </si>
  <si>
    <t>POL7_</t>
  </si>
  <si>
    <t>764817128RT2</t>
  </si>
  <si>
    <t>Oplechování zdí (atik) z lak.Pz plechu, rš 280 mm nalepení Enkolitem</t>
  </si>
  <si>
    <t>19,7</t>
  </si>
  <si>
    <t>998764201R00</t>
  </si>
  <si>
    <t>Přesun hmot pro klempířské konstr., výšky do 6 m</t>
  </si>
  <si>
    <t>767914110R00</t>
  </si>
  <si>
    <t>Montáž oplocení rámového H do 1,0 m</t>
  </si>
  <si>
    <t>oplocení : 11,35+10,38</t>
  </si>
  <si>
    <t>bariéry Z04 : 1,5*2</t>
  </si>
  <si>
    <t>767995103R00</t>
  </si>
  <si>
    <t>Výroba a montáž kov. atypických konstr. do 20 kg</t>
  </si>
  <si>
    <t>kg</t>
  </si>
  <si>
    <t>Z04 - bariéra na oplocení : 3,87*(1,5*2+1*2)*2</t>
  </si>
  <si>
    <t>1,766*1,1*10*2</t>
  </si>
  <si>
    <t>553424520RV</t>
  </si>
  <si>
    <t>Panel plotový, rám 50/50/3, výplň tahotov N/28- materiál + výroba vč. povrch úpravy -zinkování+lakování RAL 7037</t>
  </si>
  <si>
    <t>cena zahrnuje veškerý materiál včetně dodávky, výroba plotových dílců : 1,6*(1,3+2*5+2,08+2,07*4)</t>
  </si>
  <si>
    <t xml:space="preserve">včetně systému uchycení výplně z tahokovu, povrchová úprava zinkování+lakování : </t>
  </si>
  <si>
    <t>13215540R</t>
  </si>
  <si>
    <t>Tyč ocelová čtvercová S235JR, rozměr 16 mm</t>
  </si>
  <si>
    <t>Z04 - bariéra na oplocení : 1,766*1,1*10*2/1000*1,1</t>
  </si>
  <si>
    <t>14587272RV</t>
  </si>
  <si>
    <t>Profil dutý čtvercový svařovaný S235JRH 60 x 30 x 3,0 mm</t>
  </si>
  <si>
    <t>Z04 - bariéra na oplocení : 3,87*(1,5*2+1*2)*2/1000*1,1</t>
  </si>
  <si>
    <t>998767201R00</t>
  </si>
  <si>
    <t>Přesun hmot pro zámečnické konstr., výšky do 6 m</t>
  </si>
  <si>
    <t>783222130RT1</t>
  </si>
  <si>
    <t>Nátěr syntetický kov.konstrukcí Hostagrund 2x 2v1 na železo S 2160</t>
  </si>
  <si>
    <t>bariéra Z04 : 1,5*1,1*2*2</t>
  </si>
  <si>
    <t>783942601R00</t>
  </si>
  <si>
    <t xml:space="preserve">Nátěr podkladní  Weber Antigraffiti </t>
  </si>
  <si>
    <t>Odkaz na mn. položky pořadí 4 : 56,28750</t>
  </si>
  <si>
    <t>783942602RTV1</t>
  </si>
  <si>
    <t>Nátěr ochranný Weber Antigraffiti 3x weberantigraffiti nátěr matný</t>
  </si>
  <si>
    <t>Odkaz na mn. položky pořadí 28 : 56,28750</t>
  </si>
  <si>
    <t>784011222RT1</t>
  </si>
  <si>
    <t>Zakrytí podlah, včetně odstranění materiál ve specifikaci</t>
  </si>
  <si>
    <t xml:space="preserve">podél zdi : </t>
  </si>
  <si>
    <t>vnější strana : 2*(10,45+2,15*(9,21+1,5))</t>
  </si>
  <si>
    <t>vnitřní strana : 2*(8,9+10,3)</t>
  </si>
  <si>
    <t>69366198R</t>
  </si>
  <si>
    <t>Geotextilie FILTEK 300 g/m2 š. 200cm 100% PP</t>
  </si>
  <si>
    <t>979094211R00</t>
  </si>
  <si>
    <t>Nakládání nebo překládání vybourané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</si>
  <si>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</si>
  <si>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</si>
  <si>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</si>
  <si>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</si>
  <si>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</si>
  <si>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</si>
  <si>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</si>
  <si>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</si>
  <si>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</si>
  <si>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979981104R00</t>
  </si>
  <si>
    <t>Kontejner, suť bez příměsí, odvoz a likvidace, 9 t</t>
  </si>
  <si>
    <t>005121 R</t>
  </si>
  <si>
    <t>Zařízení staveniště</t>
  </si>
  <si>
    <t>Soubor</t>
  </si>
  <si>
    <t>POL99_2</t>
  </si>
  <si>
    <t>SUM</t>
  </si>
  <si>
    <t>Poznámky uchazeče k zadání</t>
  </si>
  <si>
    <t>POPUZIV</t>
  </si>
  <si>
    <t>END</t>
  </si>
  <si>
    <t>113106231R00</t>
  </si>
  <si>
    <t>Rozebrání dlažeb ze zámkové dlažby v kamenivu</t>
  </si>
  <si>
    <t>v místě chráničky : 0,5*19+0,5*4,5</t>
  </si>
  <si>
    <t>139601103R00</t>
  </si>
  <si>
    <t>Ruční výkop jam, rýh a šachet v hornině tř. 4</t>
  </si>
  <si>
    <t>m3</t>
  </si>
  <si>
    <t>pro základy branek : 0,6*0,4*(2*2+1,23)</t>
  </si>
  <si>
    <t>pro chráničky : 0,3*0,5*(19+4,5)</t>
  </si>
  <si>
    <t>pro NOP : 0,3*0,7*10,5+0,3*0,9*18,7+0,6*1,5*11,5+0,3*0,7*9,5</t>
  </si>
  <si>
    <t>162701105R00</t>
  </si>
  <si>
    <t>Vodorovné přemístění výkopku z hor.1-4 do 10000 m</t>
  </si>
  <si>
    <t>přebytečná zemina : 2,4</t>
  </si>
  <si>
    <t>162201201R00</t>
  </si>
  <si>
    <t>Vodorovné přemíst. výkopku nošením hor.1-4, do 10m</t>
  </si>
  <si>
    <t>2,4</t>
  </si>
  <si>
    <t>167101101R00</t>
  </si>
  <si>
    <t>Nakládání výkopku z hor. 1 ÷ 4 v množství do 100 m3</t>
  </si>
  <si>
    <t>Odkaz na mn. položky pořadí 4 : 2,40000</t>
  </si>
  <si>
    <t>175101201R00</t>
  </si>
  <si>
    <t>Obsyp objektu bez prohození sypaniny</t>
  </si>
  <si>
    <t>185803411R00</t>
  </si>
  <si>
    <t>Vyhrabání trávníku v rovině nebo svahu do 1 : 5</t>
  </si>
  <si>
    <t>podél oplocení po skončení : 2*71</t>
  </si>
  <si>
    <t>199000002R00</t>
  </si>
  <si>
    <t>Poplatek za skládku horniny 1- 4, č. dle katal. odpadů 17 05 04</t>
  </si>
  <si>
    <t>Odkaz na mn. položky pořadí 3 : 2,40000</t>
  </si>
  <si>
    <t>185804426RV</t>
  </si>
  <si>
    <t>Ochrana a úprava kořenového systému stromů</t>
  </si>
  <si>
    <t>cena zahrnuje kompletní práce za úrpravu a ošetření kořenového systému stromu poblíž oplocení : 6</t>
  </si>
  <si>
    <t xml:space="preserve">Předpokládaný rozsah úprav: : </t>
  </si>
  <si>
    <t xml:space="preserve">- ruční výkop-výkorp rýhy pro bariéru 15m, obnažení kořenů apod. : </t>
  </si>
  <si>
    <t xml:space="preserve">- aplikace kořenové bariéry z HDPE tl. 2mm v 0,5m (typ. Rootblock), předpoklad 15m : </t>
  </si>
  <si>
    <t xml:space="preserve">- zakrácení kořenů u oplocení : </t>
  </si>
  <si>
    <t xml:space="preserve">- aplikace chrániček kořenů z PVC KG DN 100- předpoklad 5m/strom : </t>
  </si>
  <si>
    <t xml:space="preserve">- zásypy rýh, rozprostření přebytečné zeminy a uvedení terénu do pův. stavu : </t>
  </si>
  <si>
    <t>274313611R00</t>
  </si>
  <si>
    <t>Beton základových pasů prostý C 16/20</t>
  </si>
  <si>
    <t>pro základy branek 1,2 : 0,6*0,4*2*2</t>
  </si>
  <si>
    <t>u vstupu 3 : 0,6*0,4*1,1</t>
  </si>
  <si>
    <t>prostupy kabelů do kotelny : 2</t>
  </si>
  <si>
    <t>317321017R00</t>
  </si>
  <si>
    <t>Římsy zdí a valů z betonu železového C 25/30</t>
  </si>
  <si>
    <t>PR01 : 0,6*0,1*(11,85+6,39+6,15+6,15+6,09+5,97+9)</t>
  </si>
  <si>
    <t>PR02 : 0,25*0,06*7,3</t>
  </si>
  <si>
    <t>317353111R00</t>
  </si>
  <si>
    <t>Bednění říms zdí a valů - zřízení</t>
  </si>
  <si>
    <t>PR01 : (0,05*2+0,06+0,6)*(11,85+6,39+6,15+6,15+6,09+5,97+9)</t>
  </si>
  <si>
    <t>PR02 : (0,05*2+0,06+0,25)*7,3</t>
  </si>
  <si>
    <t>317353112R00</t>
  </si>
  <si>
    <t>Bednění říms zdí a valů - odbednění</t>
  </si>
  <si>
    <t>Odkaz na mn. položky pořadí 13 : 42,20900</t>
  </si>
  <si>
    <t>317361016R00</t>
  </si>
  <si>
    <t>Výztuž říms zdí a valů z oceli B500B (10 505)</t>
  </si>
  <si>
    <t xml:space="preserve">KARI 5/100/100 : </t>
  </si>
  <si>
    <t>PR01 : 3,08*0,6*(11,85+6,39+6,15+6,15+6,09+5,97+9)/1000*1,2</t>
  </si>
  <si>
    <t>PR02 : 3,08*0,25*7,3/1000*1,2</t>
  </si>
  <si>
    <t xml:space="preserve">TRNY R-12 : </t>
  </si>
  <si>
    <t>PR01 : (11,85+6,39+6,15+6,15+6,09+5,97+9)/0,75*0,89*0,2/1000*1,08</t>
  </si>
  <si>
    <t>PR02 : 7,3/0,75*0,89*0,2/1000*1,08</t>
  </si>
  <si>
    <t>338171122R00</t>
  </si>
  <si>
    <t>Osazení sloupků plot.ocel. do 2,6 m, zabet.C 25/30</t>
  </si>
  <si>
    <t>u vstupů : 5+5+2</t>
  </si>
  <si>
    <t>přechodové sloupky + sloupky na ŽB stěně 15cm : 12</t>
  </si>
  <si>
    <t>342941021R</t>
  </si>
  <si>
    <t>Svary koutové sloupků k podložce, do 10 mm</t>
  </si>
  <si>
    <t>sloupky na ocel. podložku - cena zahrnuje i odbroušení barvy slupku : (0,06*4)*31</t>
  </si>
  <si>
    <t>553423851RV1</t>
  </si>
  <si>
    <t>Sloupek, 60x60/3mm, h=2000 mm vč. povrch úpravy -zinkování+lakování RAL 7037</t>
  </si>
  <si>
    <t>1+1+5</t>
  </si>
  <si>
    <t>553423851RV3</t>
  </si>
  <si>
    <t>Sloupek, 60x60/3mm, h=2050 mm vč. povrch úpravy -zinkování+lakování RAL 7037</t>
  </si>
  <si>
    <t>553423851RV4</t>
  </si>
  <si>
    <t>Sloupek, 60x60/3mm, h=2200 mm vč. povrch úpravy -zinkování+lakování RAL 7037</t>
  </si>
  <si>
    <t>2+2</t>
  </si>
  <si>
    <t>553423851RV5</t>
  </si>
  <si>
    <t>Sloupek, 60x60/3mm, h=1900 mm vč. povrch úpravy -zinkování+lakování RAL 7037</t>
  </si>
  <si>
    <t>553423851RV6</t>
  </si>
  <si>
    <t>Sloupek, 60x60/3mm, h=1750 mm vč. povrch úpravy -zinkování+lakování RAL 7037</t>
  </si>
  <si>
    <t>2+2+3+2+2+5</t>
  </si>
  <si>
    <t>553423851RV7</t>
  </si>
  <si>
    <t>Sloupek, 60x60/3mm, h=1800 mm vč. povrch úpravy -zinkování+lakování RAL 7037</t>
  </si>
  <si>
    <t>7</t>
  </si>
  <si>
    <t>434311116R00</t>
  </si>
  <si>
    <t>Stupně dusané na terén, na desku, z betonu C 25/30</t>
  </si>
  <si>
    <t>u vstupů : 5,52+5,35</t>
  </si>
  <si>
    <t>434351141R00</t>
  </si>
  <si>
    <t>Bednění stupňů přímočarých - zřízení</t>
  </si>
  <si>
    <t>(0,18*2+0,3)*(5,52+5,35)</t>
  </si>
  <si>
    <t>0,18*0,3*2*2</t>
  </si>
  <si>
    <t>434351142R00</t>
  </si>
  <si>
    <t>Bednění stupňů přímočarých - odstranění</t>
  </si>
  <si>
    <t>Odkaz na mn. položky pořadí 26 : 7,39020</t>
  </si>
  <si>
    <t>596215021R00</t>
  </si>
  <si>
    <t>Kladení zámkové dlažby tl. 6 cm do drtě tl. 4 cm</t>
  </si>
  <si>
    <t xml:space="preserve">kamenné zdi SK02 : </t>
  </si>
  <si>
    <t>vnější strana : (5,5+4,5+3,5)</t>
  </si>
  <si>
    <t>vnitřní strana : (6,7+17,8+17,4)</t>
  </si>
  <si>
    <t>602015122RTV2</t>
  </si>
  <si>
    <t>Omítka stěn těsnící  (typ. vzor Webertec 933) ručně tloušťka vrstvy 10 mm</t>
  </si>
  <si>
    <t>větší vrstva než 10mm - předpoklad : 55,40+15</t>
  </si>
  <si>
    <t>R : 20</t>
  </si>
  <si>
    <t>612401291RT2</t>
  </si>
  <si>
    <t>Omítka malých ploch vnitřních stěn do 0,25 m2 vápennou štukovovou omítkou</t>
  </si>
  <si>
    <t>v kotelně : 4</t>
  </si>
  <si>
    <t>620401162R00</t>
  </si>
  <si>
    <t>Nátěr hydrofobizační Hasit PP 405 Hydrophob 2x</t>
  </si>
  <si>
    <t xml:space="preserve">hlavy oplocení : </t>
  </si>
  <si>
    <t>PR01 : (0,6+0,08*2+0,05*2)*(11,85+6,39+6,15+6,15+6,09+5,97+9)</t>
  </si>
  <si>
    <t>PR02 : (0,25+0,06*2+0,05*52)*7,3</t>
  </si>
  <si>
    <t>622474105R00</t>
  </si>
  <si>
    <t>Reprofilace beton.povrchů sanační maltou, tl. 5 mm</t>
  </si>
  <si>
    <t xml:space="preserve">schodišťové stupně : </t>
  </si>
  <si>
    <t>(0,15+0,3)*5,52*2+0,8*2</t>
  </si>
  <si>
    <t>(0,15+0,3)*5,77*5+1,5*2</t>
  </si>
  <si>
    <t>622474115R00</t>
  </si>
  <si>
    <t>Reprofilace beton.povrchů sanační maltou, tl.15 mm typ. vzor Weberrep vysprávka H SV</t>
  </si>
  <si>
    <t xml:space="preserve">betonové zdi SK03 - nesoudržné zdivo 10%-předpoklad : </t>
  </si>
  <si>
    <t>vnější strana : 0,2*(4,5+1,1)</t>
  </si>
  <si>
    <t>vnitřní : 0,2*(8,7+5,1)</t>
  </si>
  <si>
    <t>R : 5</t>
  </si>
  <si>
    <t>622474001R00</t>
  </si>
  <si>
    <t>Antikorozní ochranný nátěr ocelové výztuže  typ. vzor Weberrep ochrana</t>
  </si>
  <si>
    <t>předpoklad : 5</t>
  </si>
  <si>
    <t>622903111R00</t>
  </si>
  <si>
    <t>Očištění zdí a valů před opravou, ručně</t>
  </si>
  <si>
    <t xml:space="preserve">betonové zdi SK03 : </t>
  </si>
  <si>
    <t>vnější strana : 4,5+1,1</t>
  </si>
  <si>
    <t>vnitřní : 8,7+5,1</t>
  </si>
  <si>
    <t>v místě NOP : 62,84</t>
  </si>
  <si>
    <t>622300172RTV1</t>
  </si>
  <si>
    <t>Těsnění napojovacích spár tmelem včetně dodávky tmelu Webercolor poly</t>
  </si>
  <si>
    <t>dilatační spáry hlavy : (0,05*2+0,06*2+0,6)*8</t>
  </si>
  <si>
    <t>(0,06*2+0,05*2+0,25)</t>
  </si>
  <si>
    <t>okolo sloupků : (0,06*4)*36</t>
  </si>
  <si>
    <t>622471317V1</t>
  </si>
  <si>
    <t>Nátěr betonových konstrukcí, 2x typ. vzor Webertec puroplast</t>
  </si>
  <si>
    <t xml:space="preserve">Vodou ředitelný ochranný nátěr na beton na bázi čisté akrylátové disperze neobsahující organická rozpouštědla. : </t>
  </si>
  <si>
    <t>622473001RV</t>
  </si>
  <si>
    <t>Kontaktní nátěrbeton konstrukcí typ. vzor Weberrep KB duo</t>
  </si>
  <si>
    <t>622473103RV</t>
  </si>
  <si>
    <t>Vyhlazovací stěrka na betonové konstrukce  tl.3 mm typ. vzor Weberrep povrch SV</t>
  </si>
  <si>
    <t>627455111RTV</t>
  </si>
  <si>
    <t>Spárování starého zdiva z lom. kamene hl. do 8 cm spárovací maltou Weberfug 827 F</t>
  </si>
  <si>
    <t xml:space="preserve">předpoklad 40% : </t>
  </si>
  <si>
    <t>vnější strana : 0,4*(5,5+4,5+3,5)</t>
  </si>
  <si>
    <t>vnitřní strana : 0,4*(6,7+17,8+17,4)</t>
  </si>
  <si>
    <t>900      RT4</t>
  </si>
  <si>
    <t>HZS Práce v tarifní třídě 7 (např. tesař)</t>
  </si>
  <si>
    <t>nezměřitelné práce : 15</t>
  </si>
  <si>
    <t>632451411R00</t>
  </si>
  <si>
    <t>Doplnění potěru v ploše do 1 m2, tl.do 10 mm</t>
  </si>
  <si>
    <t>schodiště u vstupu 3 - v místě základu pro sloupky branky : 1</t>
  </si>
  <si>
    <t xml:space="preserve">pod kotevní plechy P-8, 30x20cm : </t>
  </si>
  <si>
    <t>0,3*0,2*18</t>
  </si>
  <si>
    <t>9-100T00</t>
  </si>
  <si>
    <t>Dočasné odsunutí dřevěného prodejního stánku</t>
  </si>
  <si>
    <t>938907011R00</t>
  </si>
  <si>
    <t>Očištění výztuže prům.nad 10mm,ocel.kartáčem,ručně</t>
  </si>
  <si>
    <t>953981203R00</t>
  </si>
  <si>
    <t>Chemické kotvy, beton, hl.110 mm, M12, malta 2slož</t>
  </si>
  <si>
    <t xml:space="preserve">prokotvení nové hlavy : </t>
  </si>
  <si>
    <t>PR01 : (11,85+6,39+6,15+6,15+6,09+5,97+9)/0,75</t>
  </si>
  <si>
    <t>PR02 : 7,3/0,75</t>
  </si>
  <si>
    <t>kotvení sloupků : 4*25</t>
  </si>
  <si>
    <t>jinde nespecifikované práce : 40</t>
  </si>
  <si>
    <t>R : 50</t>
  </si>
  <si>
    <t>31110714R</t>
  </si>
  <si>
    <t>Matice přesná šestihranná 02 1401 M 12</t>
  </si>
  <si>
    <t>311202190000R</t>
  </si>
  <si>
    <t>Podložka přesná 021702.1 otvor 13 mm</t>
  </si>
  <si>
    <t>31179127R</t>
  </si>
  <si>
    <t>Tyč závitová M12, DIN 975, poz.</t>
  </si>
  <si>
    <t>kotvení sloupků : 25</t>
  </si>
  <si>
    <t>961044111R00</t>
  </si>
  <si>
    <t>Bourání základů z betonu prostého</t>
  </si>
  <si>
    <t>u vstupu 3 - pro základ branky : 0,6*0,4*1,1</t>
  </si>
  <si>
    <t>963042819R00</t>
  </si>
  <si>
    <t>Bourání schodišťových stupňů betonových</t>
  </si>
  <si>
    <t>965081712RT1</t>
  </si>
  <si>
    <t>Bourání dlažeb keramických tl.10 mm, pl. do 1 m2 ručně, dlaždice keramické</t>
  </si>
  <si>
    <t>přechovové sloupky : 0,25*8</t>
  </si>
  <si>
    <t>sloupky v ŽB zídce tl. 15cm : 0,35*4</t>
  </si>
  <si>
    <t>prostup zdí do objektu pro chráničky : 1*2</t>
  </si>
  <si>
    <t>978021141R00</t>
  </si>
  <si>
    <t>Otlučení cementových omítek vnitřních stěn do 30 %</t>
  </si>
  <si>
    <t xml:space="preserve">betonové zdi SK03 - nesoudržné zdivo : </t>
  </si>
  <si>
    <t>978023251R00</t>
  </si>
  <si>
    <t>Vysekání a úprava spár zdiva kamenného režného</t>
  </si>
  <si>
    <t>711132311R00</t>
  </si>
  <si>
    <t>Provedení izolace nopovou fólií na ploše svislé, včetně uchycení a těsnění ukonč. lišty vč. materiálu</t>
  </si>
  <si>
    <t>(3,7+17+23)*1,2+52*0,2</t>
  </si>
  <si>
    <t>998711201R00</t>
  </si>
  <si>
    <t>Přesun hmot pro izolace proti vodě, výšky do 6 m</t>
  </si>
  <si>
    <t>762962820RV</t>
  </si>
  <si>
    <t>Demontáž.oplocení z tyčoviny+příčníky+ocel.sloupky</t>
  </si>
  <si>
    <t>3,95</t>
  </si>
  <si>
    <t>767132811R00</t>
  </si>
  <si>
    <t>Demontáž příček z plechu, šroubovaných vč. demont. sloupků</t>
  </si>
  <si>
    <t>plot plechový : 1,71*3</t>
  </si>
  <si>
    <t>767225110R00</t>
  </si>
  <si>
    <t>Montáž zábradlí - osazení samostatného sloupku</t>
  </si>
  <si>
    <t>sloupky ma ocelové plechy : 25</t>
  </si>
  <si>
    <t>767914130R00</t>
  </si>
  <si>
    <t>Montáž oplocení rámového H do 2,0 m</t>
  </si>
  <si>
    <t>11,85+3,6+6,39+6,15+6,15+3,45+6,09+5,97+9+6,8</t>
  </si>
  <si>
    <t>767914830R00</t>
  </si>
  <si>
    <t>Demontáž oplocení rámového H do 2 m</t>
  </si>
  <si>
    <t>11,85+2,85+6,35+6,19+6,19+2,85+6,13+5,97+8,99</t>
  </si>
  <si>
    <t>767920210R00</t>
  </si>
  <si>
    <t>Montáž vrat na ocelové sloupky, plochy do 2 m2</t>
  </si>
  <si>
    <t>branky 1-3 : 3</t>
  </si>
  <si>
    <t>767920810R00</t>
  </si>
  <si>
    <t>Demontáž vrat k oplocení plochy do 2 m2</t>
  </si>
  <si>
    <t>767995101R00</t>
  </si>
  <si>
    <t>Výroba a montáž kov. atypických konstr. do 5 kg</t>
  </si>
  <si>
    <t xml:space="preserve">kotevní plechy P-8, 30x20cm : </t>
  </si>
  <si>
    <t>63*0,3*0,2*25</t>
  </si>
  <si>
    <t>767995104R00</t>
  </si>
  <si>
    <t>Výroba a montáž kov. atypických konstr. do 50 kg</t>
  </si>
  <si>
    <t>sloupky u brány 100/100/4 : 11,73*2,58*(3+3+2)</t>
  </si>
  <si>
    <t>cena zahrnuje veškerý materiál včetně dodávky, výroba plotových dílců : 1,6*(1,16+2,13*5+2,13*3+2,05*3+2,05*3+2,03*3+1,99*3+2*4+1+0,8+2*3)</t>
  </si>
  <si>
    <t>včetně systému uchycení výplně z tahokovu, povrchová úprava zinkování+lakování : 1,9*(2,04*2+1,96*2)</t>
  </si>
  <si>
    <t>767-103</t>
  </si>
  <si>
    <t>Branka oplocení 124x208cm ocelová, povrch úprava prášk.lak  specifikace viz PD</t>
  </si>
  <si>
    <t>Z01 : 2</t>
  </si>
  <si>
    <t>767-1031</t>
  </si>
  <si>
    <t>Branka oplocení 93x211cm ocelová,vč.kliky,zámku, povrch úprava prášk.lak  specifikace viz PD</t>
  </si>
  <si>
    <t>Z02 : 1</t>
  </si>
  <si>
    <t>767-105</t>
  </si>
  <si>
    <t>Montáž a dodávky revizních dvířek HUP v oplocení, vč. vytvoření prostupu v oplocení dvířka 30x30cm, RAL 7037</t>
  </si>
  <si>
    <t>767-107</t>
  </si>
  <si>
    <t>Vybavení vstupních branek-vstup 1,2 - zámek, kování,zavírač, el. otevírání</t>
  </si>
  <si>
    <t>kpl</t>
  </si>
  <si>
    <t>dle nabídky TRESYS s.r.o. Znojmo : 1</t>
  </si>
  <si>
    <t xml:space="preserve">Dveřní kování štítové , nerez mat,rozteč : </t>
  </si>
  <si>
    <t xml:space="preserve">90, PZ, madlo/madlo , ROSTEX -Tempo : </t>
  </si>
  <si>
    <t xml:space="preserve">Prodlužovací sada- dle síly dveří, : </t>
  </si>
  <si>
    <t xml:space="preserve">Zavírač na branky 630 C stříbrný : </t>
  </si>
  <si>
    <t xml:space="preserve">A 152 Aretační prvek - možnost přidržení otevřené polohy : </t>
  </si>
  <si>
    <t xml:space="preserve">A 153 Koncový doraz - max. otevření : </t>
  </si>
  <si>
    <t xml:space="preserve">Zadlabací zámek Hobes K 421, 90/30/45/22, - zinkovaný : </t>
  </si>
  <si>
    <t xml:space="preserve">Elektrický otvírač 118W - voděodolný : </t>
  </si>
  <si>
    <t xml:space="preserve">Lišta rohová -pozink : </t>
  </si>
  <si>
    <t xml:space="preserve">Zámková vložka : </t>
  </si>
  <si>
    <t>13611224R</t>
  </si>
  <si>
    <t>Plech hladký S235JR 8,00 x 1000 x 2000 mm</t>
  </si>
  <si>
    <t>63*0,3*0,2*25/1000*1,08</t>
  </si>
  <si>
    <t>14587796RV</t>
  </si>
  <si>
    <t>Profil dutý obdélníkový svařovaný S235JRH 100 x100 x 4,0 mm</t>
  </si>
  <si>
    <t>sloupky u brány 100/100/4 : 11,73*2,58*(3+3+2)/1000*1,1</t>
  </si>
  <si>
    <t>771101210RT1</t>
  </si>
  <si>
    <t>Penetrace podkladu pod dlažby penetrační nátěr Primer G</t>
  </si>
  <si>
    <t>771277808R00</t>
  </si>
  <si>
    <t>Hrana stupně profil TREP - S výšky 10 mm</t>
  </si>
  <si>
    <t>1,6</t>
  </si>
  <si>
    <t>771775109RV4</t>
  </si>
  <si>
    <t>Montáž podlah keram.vnější, hladké, tmel, 30x30 cm Unifix 2K (lepidlo), ASO-Flexfuge (spár.hmota)</t>
  </si>
  <si>
    <t>597642031R</t>
  </si>
  <si>
    <t>Dlažba Taurus Granit protiskluz. SB 300x300x9 mm Rio Negro</t>
  </si>
  <si>
    <t>1*1,2</t>
  </si>
  <si>
    <t>998771201R00</t>
  </si>
  <si>
    <t>Přesun hmot pro podlahy z dlaždic, výšky do 6 m</t>
  </si>
  <si>
    <t>783201831R00</t>
  </si>
  <si>
    <t>Odstr. nátěrů z kovových konstr. chem.odstraňovači</t>
  </si>
  <si>
    <t>zábradlí schodišť u vstupů : 1,6*1*2</t>
  </si>
  <si>
    <t>1,8*1</t>
  </si>
  <si>
    <t>783226100R00</t>
  </si>
  <si>
    <t>Nátěr syntetický kovových konstrukcí základní</t>
  </si>
  <si>
    <t>patky sloupků : 0,3*0,2*2*25</t>
  </si>
  <si>
    <t>přivařené sloupky : 0,5</t>
  </si>
  <si>
    <t>783222931RT1</t>
  </si>
  <si>
    <t>Údržba, nátěr syntetický kov.konstr.Hostagrund 2x 2 v1 na železo S 2160</t>
  </si>
  <si>
    <t>783893312RV</t>
  </si>
  <si>
    <t>Nátěr betonových prvků epoxidový s křemičitým vsypem, vč. penetrace typ vzor Hasoft-tekutá dlažba</t>
  </si>
  <si>
    <t>(0,15+0,3)*5,52*3</t>
  </si>
  <si>
    <t>(0,15+0,3)*5,77*6</t>
  </si>
  <si>
    <t>784452911R00</t>
  </si>
  <si>
    <t>Oprava,malba směsí tekut.2x,1bar+obrus míst. 3,8 m</t>
  </si>
  <si>
    <t>kotelna v místě vedení : 10</t>
  </si>
  <si>
    <t>ochrana přilehlých povrchů : 2*71</t>
  </si>
  <si>
    <t>Odkaz na mn. položky pořadí 91 : 142,00000*1,2</t>
  </si>
  <si>
    <t>220270284R00</t>
  </si>
  <si>
    <t>Zatažení vodiče 4x0,8 mm do prázdných trubek</t>
  </si>
  <si>
    <t>2*(21+1+10)</t>
  </si>
  <si>
    <t>2*(11+1+10)</t>
  </si>
  <si>
    <t>900      RT5</t>
  </si>
  <si>
    <t>HZS Práce v tarifní třídě 8 (např. tesař)</t>
  </si>
  <si>
    <t>zprovoznění systému otevírání branek : 15</t>
  </si>
  <si>
    <t>371201306R</t>
  </si>
  <si>
    <t>Kabel propojovací drát Cat6, FTP 305 m cívka</t>
  </si>
  <si>
    <t>Odkaz na mn. položky pořadí 93 : 108,00000*1,2</t>
  </si>
  <si>
    <t>460200144RT2</t>
  </si>
  <si>
    <t>Výkop kabelové rýhy 35/60 cm  hor.4 ruční výkop rýhy</t>
  </si>
  <si>
    <t>pro chráničky : 19+4,5</t>
  </si>
  <si>
    <t>460570143R00</t>
  </si>
  <si>
    <t>Zához rýhy 35/60 cm, hornina třídy 3, se zhutněním</t>
  </si>
  <si>
    <t>Odkaz na mn. položky pořadí 96 : 23,50000</t>
  </si>
  <si>
    <t>460680044RT1</t>
  </si>
  <si>
    <t>Průraz zdivem v betonové zdi tloušťky 60 cm plochy do 0,25 m2</t>
  </si>
  <si>
    <t>460680045RT1</t>
  </si>
  <si>
    <t>Průraz zdivem v betonové zdi tloušťky 100 cm plochy do 0,50 m2</t>
  </si>
  <si>
    <t>650010111R00</t>
  </si>
  <si>
    <t>Montáž elektroinstalační lišty šířky do 40 mm</t>
  </si>
  <si>
    <t>vedení v 1.PP : 10</t>
  </si>
  <si>
    <t>650010636RT3</t>
  </si>
  <si>
    <t>Montáž trubky ohebné plastové D 50 mm, ulož. volně včetně dodávky Super Monoflex 1250</t>
  </si>
  <si>
    <t>26+11</t>
  </si>
  <si>
    <t>34572114R</t>
  </si>
  <si>
    <t>Lišta vkládací z PVC délka 2 m  LV 40x15</t>
  </si>
  <si>
    <t>10</t>
  </si>
  <si>
    <t>005211030R</t>
  </si>
  <si>
    <t>Dočasná dopravní opatření  oplocení staveniště</t>
  </si>
  <si>
    <t>POL99_8</t>
  </si>
  <si>
    <t>dočasné oplocení celková dlélka 72m : 1</t>
  </si>
  <si>
    <t>pro NOP : 0,3*0,5*20,7</t>
  </si>
  <si>
    <t>Odkaz na mn. položky pořadí 3 : 0,68000</t>
  </si>
  <si>
    <t>0,68</t>
  </si>
  <si>
    <t>úprava po dokončení : 2*24,9</t>
  </si>
  <si>
    <t>Odkaz na mn. položky pořadí 2 : 0,68000</t>
  </si>
  <si>
    <t>PR01 : 0,6*0,1*(4,56+4,16+4,18+4,19+4,22+3,91)</t>
  </si>
  <si>
    <t>PR01 : (0,05*2+0,06+0,6)*(4,56+4,16+4,18+4,19+4,22+3,91)</t>
  </si>
  <si>
    <t>Odkaz na mn. položky pořadí 10 : 19,16720</t>
  </si>
  <si>
    <t>PR01 : (3,08*0,6*4,56+4,16+4,18+4,19+4,22+3,91)/1000*1,2</t>
  </si>
  <si>
    <t>PR01 : (4,56+4,16+4,18+4,19+4,22+3,91)/0,75*0,89*0,2/1000*1,08</t>
  </si>
  <si>
    <t>přechovové sloupky : 5</t>
  </si>
  <si>
    <t>přivaření sloupků k plechu : (0,06*4)*6</t>
  </si>
  <si>
    <t>vnější strana : 6</t>
  </si>
  <si>
    <t>vnitřní strana : 10</t>
  </si>
  <si>
    <t>vyrovnání nad tl. 10mm : 16+8</t>
  </si>
  <si>
    <t>okolo sloupků : (0,06*4)*12</t>
  </si>
  <si>
    <t>622412313RV</t>
  </si>
  <si>
    <t>Nátěr stěn vnějších, slož.1-2 , typ. vzor Weberton elastik, vč. penetrace podkladu</t>
  </si>
  <si>
    <t xml:space="preserve">kamenné zdivo 40% : </t>
  </si>
  <si>
    <t>vnější strana : 0,4*6</t>
  </si>
  <si>
    <t>vnitřní strana : 0,4*10</t>
  </si>
  <si>
    <t>povrchové úpravy - práce jinde nespecifikované : 10</t>
  </si>
  <si>
    <t>pod plechy sloupků : 0,3*0,2*6</t>
  </si>
  <si>
    <t>PR01 : (4,56+4,16+4,18+4,19+4,22+3,91)/0,75</t>
  </si>
  <si>
    <t>kotvení sloupků : 4*6</t>
  </si>
  <si>
    <t>jinde nespecifikované práce : 30</t>
  </si>
  <si>
    <t>24</t>
  </si>
  <si>
    <t>kotvení sloupků na plechu : 6</t>
  </si>
  <si>
    <t>přechovové sloupky : 0,25*7</t>
  </si>
  <si>
    <t>9,67+0,3*24,9</t>
  </si>
  <si>
    <t>4,56+4,16+4,18+4,19+4,22+3,91</t>
  </si>
  <si>
    <t>63*0,3*0,2*6</t>
  </si>
  <si>
    <t>cena zahrnuje veškerý materiál včetně dodávky, výroba plotových dílců : 1,6*(2,16*2+2,1*6+1,98*2)</t>
  </si>
  <si>
    <t>767132811RV</t>
  </si>
  <si>
    <t>plot : 1,75*24,9</t>
  </si>
  <si>
    <t>63*0,3*0,2*6/1000*1,08</t>
  </si>
  <si>
    <t>0,3*0,2*2*6</t>
  </si>
  <si>
    <t>ochrana přilehlých dlažeb : 2*21</t>
  </si>
  <si>
    <t>Odkaz na mn. položky pořadí 47 : 42,00000*1,2</t>
  </si>
  <si>
    <t>111201101R00</t>
  </si>
  <si>
    <t>Odstranění křovin i s kořeny na ploše do 1000 m2</t>
  </si>
  <si>
    <t>2*60</t>
  </si>
  <si>
    <t>111201401R00</t>
  </si>
  <si>
    <t>Spálení křovin a stromů o průměru do 100 mm</t>
  </si>
  <si>
    <t>Odkaz na mn. položky pořadí 1 : 120,00000</t>
  </si>
  <si>
    <t>u vjezdové brány - v místě patek : 2</t>
  </si>
  <si>
    <t>základy plotu - pod úrovní vybour. pův. základu : 0,8*0,5*(6+4*10)</t>
  </si>
  <si>
    <t>pro NOP : 0,3*0,6*(10*4+6)</t>
  </si>
  <si>
    <t>0,5*1,1*9,4</t>
  </si>
  <si>
    <t>pro NOP- přebytečná zemina (nakypření) : 2,69</t>
  </si>
  <si>
    <t>-4,95</t>
  </si>
  <si>
    <t>obsyp základů : 0,15*0,6*55</t>
  </si>
  <si>
    <t>po dokončení stavby : 2*2*(56+12)</t>
  </si>
  <si>
    <t>Odkaz na mn. položky pořadí 5 : 16,14000</t>
  </si>
  <si>
    <t>cena zahrnuje kompletní práce za úrpravu a ošetření kořenového systému stromu poblíž oplocení : 5</t>
  </si>
  <si>
    <t>274351215R00</t>
  </si>
  <si>
    <t>Bednění stěn základových pasů - zřízení</t>
  </si>
  <si>
    <t>34,8</t>
  </si>
  <si>
    <t>R : 34,8</t>
  </si>
  <si>
    <t>274351216R00</t>
  </si>
  <si>
    <t>Bednění stěn základových pasů - odstranění</t>
  </si>
  <si>
    <t>274361821R00</t>
  </si>
  <si>
    <t>Výztuž základových pasů z betonářské oceli  B500B (10 505)</t>
  </si>
  <si>
    <t>R12 : 0,89*(6+10*4)/0,2*2*1,5/1000*1,08</t>
  </si>
  <si>
    <t>274361921RT8</t>
  </si>
  <si>
    <t>Výztuž základových pasů ze svařovaných sítí KY 81, drát d 8,0 mm, oko 100 x 100 mm</t>
  </si>
  <si>
    <t>(6+10*4)*0,5*7,89/1000*1,2</t>
  </si>
  <si>
    <t>275313611R00</t>
  </si>
  <si>
    <t>Beton základových patek prostý C 16/20</t>
  </si>
  <si>
    <t>základy vjezdové brány : 0,5*0,5*0,8*2</t>
  </si>
  <si>
    <t>317322411R00</t>
  </si>
  <si>
    <t xml:space="preserve">Beton říms železový C 25/30 </t>
  </si>
  <si>
    <t>poslední úsek před nárožím - spádový klín : 0,25*0,9/2*9,4</t>
  </si>
  <si>
    <t>327321114R00</t>
  </si>
  <si>
    <t>Opěrné zdi z bet. železového vodostaveb. C 25/30</t>
  </si>
  <si>
    <t>DOPLNĚNÍ NÁROŽÍ : 0,4*0,25*1</t>
  </si>
  <si>
    <t>327351010R00</t>
  </si>
  <si>
    <t>Obednění opěrných zdí ploch rovinných</t>
  </si>
  <si>
    <t>doplnění zdi u nároží : 0,5*1*2</t>
  </si>
  <si>
    <t>327352010R00</t>
  </si>
  <si>
    <t>Odbednění opěrných zdí ploch rovinných</t>
  </si>
  <si>
    <t>Odkaz na mn. položky pořadí 20 : 1,00000</t>
  </si>
  <si>
    <t>327366111R00</t>
  </si>
  <si>
    <t>Výztuž opěrných zdí, ocel 10 505 (R),D do 12 mm</t>
  </si>
  <si>
    <t xml:space="preserve">kotevní trny : </t>
  </si>
  <si>
    <t>R-12 : 9,4/0,2*0,89*0,65/1000*1,08</t>
  </si>
  <si>
    <t>(6+10*4)/0,2*0,89*0,8/1000*1,08</t>
  </si>
  <si>
    <t>svislé + vodorovné v podezdívce, R-12, 8kg/m2 : 52*8,01/1000*1,1</t>
  </si>
  <si>
    <t>27</t>
  </si>
  <si>
    <t>vjezdová brána : 2</t>
  </si>
  <si>
    <t>318261112RTV</t>
  </si>
  <si>
    <t>Zdivo plot.z tvárnic , bet. zálivka C20/25,tl.200mm tvárnice typ. vzor BEST II - PŘÍRODNÍ</t>
  </si>
  <si>
    <t>52</t>
  </si>
  <si>
    <t>do ŽB stěny : 6</t>
  </si>
  <si>
    <t>338261124RV</t>
  </si>
  <si>
    <t>Stříška plotu ze zákryt.desek 500x300x60 mm, DOD.+ MONT desky typ. vzor BEST LUNETA I- PŘÍRODNÍ</t>
  </si>
  <si>
    <t>(6+10*4+9,4)/0,5</t>
  </si>
  <si>
    <t>338261124RV1</t>
  </si>
  <si>
    <t>Stříška plotu ze zákryt.desek 500x500x60/70 mm, DOD.+ MONT desky typ. vzor BEST LUNETA V- PŘÍRODNÍ</t>
  </si>
  <si>
    <t>12,1/0,5</t>
  </si>
  <si>
    <t>Sloupek, 60x60/3mm, h=2150 mm vč. povrch úpravy -zinkování+lakování RAL 7037</t>
  </si>
  <si>
    <t>Sloupek, 60x60/3mm, h=2310 mm vč. povrch úpravy -zinkování+lakování RAL 7037</t>
  </si>
  <si>
    <t>23</t>
  </si>
  <si>
    <t>417321315R00</t>
  </si>
  <si>
    <t>Ztužující pásy a věnce z betonu železového C 20/25</t>
  </si>
  <si>
    <t>nabetonávka opěrní stěny - poslední úsek : 0,4*0,07*12,1</t>
  </si>
  <si>
    <t>417351111R00</t>
  </si>
  <si>
    <t>Bednění ztužujících věnců, obě strany - zřízení</t>
  </si>
  <si>
    <t>12,1</t>
  </si>
  <si>
    <t>417351113R00</t>
  </si>
  <si>
    <t>Bednění ztužujících věnců, obě strany - odstranění</t>
  </si>
  <si>
    <t>Odkaz na mn. položky pořadí 32 : 12,10000</t>
  </si>
  <si>
    <t>doplnění dlažby u vjezdové brány : 1,5</t>
  </si>
  <si>
    <t>596841111RT4</t>
  </si>
  <si>
    <t>Kladení dlažby z dlaždic kom.pro pěší do lože z MC včetně dlaždic betonových HBB 50/50/5 cm</t>
  </si>
  <si>
    <t>okapový chodník : 0,5*12</t>
  </si>
  <si>
    <t>59245110R</t>
  </si>
  <si>
    <t>Dlažba sklad. HOLLAND I 20x10x6 cm přírodní</t>
  </si>
  <si>
    <t>Odkaz na mn. položky pořadí 34 : 3,50000</t>
  </si>
  <si>
    <t xml:space="preserve">kamenné SK02 : </t>
  </si>
  <si>
    <t>0,7*9,4</t>
  </si>
  <si>
    <t>plocha s tl. více než 10mm : 10</t>
  </si>
  <si>
    <t xml:space="preserve">betonové zdi SK03- 20% předpoklad : </t>
  </si>
  <si>
    <t>vnější strana : 0,2*6</t>
  </si>
  <si>
    <t>vnitřní strana : 0,2*6</t>
  </si>
  <si>
    <t>předpoklad : 10</t>
  </si>
  <si>
    <t>vnitřní strana : 6</t>
  </si>
  <si>
    <t>hlavy oplocení : (0,06*2+0,3+0,05*5)*110</t>
  </si>
  <si>
    <t>(0,06*2+0,5+0,05*2)*24</t>
  </si>
  <si>
    <t>Kontaktní nátěr beton konstrukcí typ. vzor Weberrep KB duo</t>
  </si>
  <si>
    <t>povrchové úpravy - jinde nespecifikované práce : 10</t>
  </si>
  <si>
    <t>632451024R00</t>
  </si>
  <si>
    <t>Vyrovnávací potěr MC 15, v pásu, tl. 50 mm</t>
  </si>
  <si>
    <t>poslední úsek - s částeč. ubouráním : 0,45*9,4</t>
  </si>
  <si>
    <t>639571115R00</t>
  </si>
  <si>
    <t>Podklad pod okapový chodník ze štěrku tl.150 mm</t>
  </si>
  <si>
    <t>0,5*12</t>
  </si>
  <si>
    <t>941941031R00</t>
  </si>
  <si>
    <t>Montáž lešení leh.řad.s podlahami,š.do 1 m, H 10 m</t>
  </si>
  <si>
    <t>na vnitřní straně opěrní stěny-poslední údek : 35</t>
  </si>
  <si>
    <t>941941191R00</t>
  </si>
  <si>
    <t>Příplatek za každý měsíc použití lešení k pol.1031</t>
  </si>
  <si>
    <t>Odkaz na mn. položky pořadí 54 : 35,00000</t>
  </si>
  <si>
    <t>941941831R00</t>
  </si>
  <si>
    <t>Demontáž lešení leh.řad.s podlahami,š.1 m, H 10 m</t>
  </si>
  <si>
    <t>Odkaz na mn. položky pořadí 55 : 35,00000</t>
  </si>
  <si>
    <t>prokotvení plot podezdívky-poslední úsek : 9,4/0,2</t>
  </si>
  <si>
    <t>práce jinde nespecifikované : 15</t>
  </si>
  <si>
    <t>961043111R00</t>
  </si>
  <si>
    <t>Bourání základů z betonu proloženého kamenem</t>
  </si>
  <si>
    <t>komplet. bourané : 0,45*0,6*(6+4*10)</t>
  </si>
  <si>
    <t>962022491R00</t>
  </si>
  <si>
    <t>Bourání zdiva nadzákladového kamenného na MC</t>
  </si>
  <si>
    <t>komplet. bourané : 0,45*0,85*(6+4*10)</t>
  </si>
  <si>
    <t>částečné odbourání - poslední úsek, řez 7-7 : 0,45*0,95*9,4</t>
  </si>
  <si>
    <t>965042221RT1</t>
  </si>
  <si>
    <t>Bourání mazanin betonových tl. nad 10 cm, pl. 1 m2 ručně tl. mazaniny 10 - 15 cm</t>
  </si>
  <si>
    <t>beton. rigol podél opěrné stěny : 0,5*0,15*11,75</t>
  </si>
  <si>
    <t>pro sloupky v ŽB stěně : 0,45*6</t>
  </si>
  <si>
    <t>pro NOP : (0,6+0,2)*(10*4+6)</t>
  </si>
  <si>
    <t>(1,1+0,2)*9,4</t>
  </si>
  <si>
    <t>764812660RT2</t>
  </si>
  <si>
    <t>Oplechování říms z lakovaného Pz plechu, rš 400 mm nalepení Enkolitem</t>
  </si>
  <si>
    <t>KL02 : 19,7</t>
  </si>
  <si>
    <t>55,8</t>
  </si>
  <si>
    <t>767920240R00</t>
  </si>
  <si>
    <t>Montáž vrat na ocelové sloupky, plochy do 8 m2</t>
  </si>
  <si>
    <t>vjezdová brána : 1</t>
  </si>
  <si>
    <t>767920840R00</t>
  </si>
  <si>
    <t>Demontáž vrat k oplocení plochy do 10 m2</t>
  </si>
  <si>
    <t>dočasná demontáž : 1</t>
  </si>
  <si>
    <t>sloupky u brány 100/100/4 : 11,73*2,78*2</t>
  </si>
  <si>
    <t>cena zahrnuje veškerý materiál včetně dodávky, výroba plotových dílců : 1,6*(2*3+2*5*4+2*5+1,88)</t>
  </si>
  <si>
    <t>767-108</t>
  </si>
  <si>
    <t xml:space="preserve">Vjezdová brána dvoukřídlá - 363x228mm, specifikace viz PD  </t>
  </si>
  <si>
    <t>STÁVAJÍCÍ DVOUKŘÍDLÁ BRÁNA  -RÁM, VZPĚRA- UZAVŘENÉ PROFILY 60x40mm, VÝPLŇ 20/20mm á 120mm : 1</t>
  </si>
  <si>
    <t>sloupky u brány 100/100/4 : 11,73*2,78*2/1000*1,1</t>
  </si>
  <si>
    <t>1,5*11</t>
  </si>
  <si>
    <t>113204111R00</t>
  </si>
  <si>
    <t>Vytrhání obrubníků zahradních</t>
  </si>
  <si>
    <t>0,5</t>
  </si>
  <si>
    <t>0,8*0,5*0,5*4</t>
  </si>
  <si>
    <t>0,8*0,7*0,5+0,8*1,6*0,4</t>
  </si>
  <si>
    <t>Odkaz na mn. položky pořadí 5 : 1,59200</t>
  </si>
  <si>
    <t>Odkaz na mn. položky pořadí 4 : 1,59200</t>
  </si>
  <si>
    <t>0,8*0,5*0,5*3</t>
  </si>
  <si>
    <t>sloupky : 6</t>
  </si>
  <si>
    <t>596215040R00</t>
  </si>
  <si>
    <t>Kladení zámkové dlažby tl. 8 cm do drtě tl. 4 cm</t>
  </si>
  <si>
    <t>631311131RV</t>
  </si>
  <si>
    <t>Doplnění mazanin betonem do 1 m2, nad tl. 8 cm s přehlazením</t>
  </si>
  <si>
    <t>bour. betonu v místě patek : 0,15*(0,3*0,3*3)</t>
  </si>
  <si>
    <t>919735123R00</t>
  </si>
  <si>
    <t>Řezání stávajícího betonového krytu tl. 10 - 15 cm</t>
  </si>
  <si>
    <t>u skate : 0,5*3*2+0,3*2</t>
  </si>
  <si>
    <t>0,15*(0,3*0,3*3)</t>
  </si>
  <si>
    <t>970241150R00</t>
  </si>
  <si>
    <t>Řezání prostého betonu hl. řezu 150 mm</t>
  </si>
  <si>
    <t>obrubník : 0,25</t>
  </si>
  <si>
    <t>branka : 1</t>
  </si>
  <si>
    <t>767920230R00</t>
  </si>
  <si>
    <t>Montáž vrat na ocelové sloupky, plochy do 6 m2</t>
  </si>
  <si>
    <t>sloupky u brány 100/100/4 : 11,73*2,9*3</t>
  </si>
  <si>
    <t>80/80/4 : 9,22*2,9*3</t>
  </si>
  <si>
    <t>cena zahrnuje veškerý materiál včetně dodávky, výroba plotových dílců : 2,2*(0,55+2,4+2,4)</t>
  </si>
  <si>
    <t>76-109</t>
  </si>
  <si>
    <t>Ochrana oplocení a bran pruhem dřevoplastu, demontovatelný, vč. systému uchycení,dod.+mont.</t>
  </si>
  <si>
    <t>celková délka cca : 11</t>
  </si>
  <si>
    <t>767-100</t>
  </si>
  <si>
    <t>Příplatek za povrchovou úpravu sloupků - zinkování + lak RAL 7037</t>
  </si>
  <si>
    <t>767-101</t>
  </si>
  <si>
    <t>Příplatek za otevíravý segnemt oplocení 240x220cm, vč. pantů a zajišťovacího mechanismu</t>
  </si>
  <si>
    <t>Demontáž a zpětná montáž informačního panelu - oplocení u skate</t>
  </si>
  <si>
    <t>Branka oplocení 90x220cm ocelová,vč.kliky,zámku, povrch úprava zinek + prášk.lak  specifikace viz PD</t>
  </si>
  <si>
    <t>Z09 : 1</t>
  </si>
  <si>
    <t>767-104</t>
  </si>
  <si>
    <t>Brána oplocení posuv,samonosná, 450x220cm ,vč. povrchové úpravy a štíku, zámku, apod. specifikace viz PD</t>
  </si>
  <si>
    <t>Z01 : 1</t>
  </si>
  <si>
    <t>Elektrický pohon brány</t>
  </si>
  <si>
    <t xml:space="preserve">součástí dodávky je: : </t>
  </si>
  <si>
    <t>- pákové pohony s integrovanou řídící jednotkou,fotočlánky v průjezdu, výstražné světlo : 1</t>
  </si>
  <si>
    <t>767-106</t>
  </si>
  <si>
    <t>Kódovací systém pro otevírání brány,GSM, 2x čtečka čipů+10 čipů,  dod. + mont.</t>
  </si>
  <si>
    <t>dodávka zahrnuje: : 1</t>
  </si>
  <si>
    <t xml:space="preserve">- drátová vnější kódová klávesnice s vyhodnocovací jednotkou, paměť na 10kódů, podsvícená : </t>
  </si>
  <si>
    <t xml:space="preserve">- hliníkový pilířek pro osazení čtečky karet : </t>
  </si>
  <si>
    <t xml:space="preserve">- čtečka karet čipových karet pro otevírání bran : </t>
  </si>
  <si>
    <t xml:space="preserve">cena zahrnuje dodávku a montáž včetně veškerého potřebného materiálu vč. kabeláže, zaškolení obsluhy : </t>
  </si>
  <si>
    <t>Vybavení vstupních branek-vstup - zámek, kování,zavírač, el. otevírání</t>
  </si>
  <si>
    <t>Doplnění stávajícího oplocení, vč. povrchové úpravy specifikace viz PD</t>
  </si>
  <si>
    <t>Z07 : 1,8+1,85+3,1</t>
  </si>
  <si>
    <t>plot : 2,2*(2,4+2,4+0,8)</t>
  </si>
  <si>
    <t>14587292R</t>
  </si>
  <si>
    <t>Profil dutý čtvercový svařovaný S235JRH 80 x 4,0 mm</t>
  </si>
  <si>
    <t>80/80/4 : 9,22*2,9*3/1000*1,1</t>
  </si>
  <si>
    <t>sloupky u brány 100/100/4 : 11,73*2,9*3/1000*1,1</t>
  </si>
  <si>
    <t>460200134R00</t>
  </si>
  <si>
    <t>Výkop kabelové rýhy 35/50 cm  hor.4</t>
  </si>
  <si>
    <t>přívod NN pro bránu : 4+9</t>
  </si>
  <si>
    <t>460420018RT1</t>
  </si>
  <si>
    <t>Zřízení kabelového lože v rýze š.do 35 cm z písku tloušťka vrstvy 15 cm</t>
  </si>
  <si>
    <t>460570134R00</t>
  </si>
  <si>
    <t>Zához rýhy 35/50 cm, hornina třídy 4, se zhutněním</t>
  </si>
  <si>
    <t>přívod NN pro bránu : 13</t>
  </si>
  <si>
    <t>vedení uvnitř objektu : 5+5</t>
  </si>
  <si>
    <t>650125141RT6</t>
  </si>
  <si>
    <t>Uložení kabelu Cu 3 x 1,5 mm2 do trubky včetně dodávky kabelu 1-CXKH-R 3 x 1,5 mm2</t>
  </si>
  <si>
    <t>vedení uvnitř objektu : 30</t>
  </si>
  <si>
    <t>650125643RT6</t>
  </si>
  <si>
    <t>Uložení kabelu Cu 3 x 2,5 mm2 volně včetně dodávky kabelu 1-CXKH-R 3 x 2,5 mm2</t>
  </si>
  <si>
    <t>napojení brány : 20</t>
  </si>
  <si>
    <t>65-100</t>
  </si>
  <si>
    <t xml:space="preserve">Úprava stáv. rozvaděče </t>
  </si>
  <si>
    <t>cena zahrnuje dodávku + montáž: : 1</t>
  </si>
  <si>
    <t xml:space="preserve">- napojení pohonu brány do stáv. rozvaděče : </t>
  </si>
  <si>
    <t xml:space="preserve">- úprava rozvaděče, doplnění jištění : </t>
  </si>
  <si>
    <t>elektroinstalační práce jinde nespecifikované : 15</t>
  </si>
  <si>
    <t>345709990007R</t>
  </si>
  <si>
    <t>Lišta vkládací LV 40 x 40 mm bílá, dl. 2 m</t>
  </si>
  <si>
    <t>Zadavatel upozorňuje zájemce o veřejnou zakázku, že popis stavebních prací, dodávek nebo služeb, které jsou předmětem veřejné zakázky, popisem PŘEDPOKLÁDANÝM a zadavatel nezaručuje jeho úplnost, a proto je zájemce povinen vzít v úvahu všechny související podklady a informace a předvídat případné překážky a vyzvat zadavatele k doplnění případně chybějících položek potřebných pro celé, úplné a funkční dílo, které mají být zahrnuty v ceně.</t>
  </si>
  <si>
    <t>0,5*1,1*9,4*2</t>
  </si>
  <si>
    <t>základy plotu - pod úrovní vybour. pův. základu : 0,8*0,5*(6+4*10)+5,17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</si>
</sst>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3" borderId="0" xfId="0" applyNumberFormat="1" applyFont="1" applyFill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9"/>
  <sheetViews>
    <sheetView showGridLines="0" tabSelected="1" topLeftCell="B13" zoomScaleNormal="100" zoomScaleSheetLayoutView="75" workbookViewId="0">
      <selection activeCell="L52" sqref="L5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89" t="s">
        <v>4</v>
      </c>
      <c r="C1" s="190"/>
      <c r="D1" s="190"/>
      <c r="E1" s="190"/>
      <c r="F1" s="190"/>
      <c r="G1" s="190"/>
      <c r="H1" s="190"/>
      <c r="I1" s="190"/>
      <c r="J1" s="191"/>
    </row>
    <row r="2" spans="1:15" ht="36" customHeight="1" x14ac:dyDescent="0.2">
      <c r="A2" s="2"/>
      <c r="B2" s="76" t="s">
        <v>24</v>
      </c>
      <c r="C2" s="77"/>
      <c r="D2" s="78" t="s">
        <v>39</v>
      </c>
      <c r="E2" s="198" t="s">
        <v>40</v>
      </c>
      <c r="F2" s="199"/>
      <c r="G2" s="199"/>
      <c r="H2" s="199"/>
      <c r="I2" s="199"/>
      <c r="J2" s="200"/>
      <c r="O2" s="1"/>
    </row>
    <row r="3" spans="1:15" ht="27" hidden="1" customHeight="1" x14ac:dyDescent="0.2">
      <c r="A3" s="2"/>
      <c r="B3" s="79"/>
      <c r="C3" s="77"/>
      <c r="D3" s="80"/>
      <c r="E3" s="201"/>
      <c r="F3" s="202"/>
      <c r="G3" s="202"/>
      <c r="H3" s="202"/>
      <c r="I3" s="202"/>
      <c r="J3" s="203"/>
    </row>
    <row r="4" spans="1:15" ht="23.25" customHeight="1" x14ac:dyDescent="0.2">
      <c r="A4" s="2"/>
      <c r="B4" s="81"/>
      <c r="C4" s="82"/>
      <c r="D4" s="83"/>
      <c r="E4" s="211"/>
      <c r="F4" s="211"/>
      <c r="G4" s="211"/>
      <c r="H4" s="211"/>
      <c r="I4" s="211"/>
      <c r="J4" s="212"/>
    </row>
    <row r="5" spans="1:15" ht="24" customHeight="1" x14ac:dyDescent="0.2">
      <c r="A5" s="2"/>
      <c r="B5" s="31" t="s">
        <v>23</v>
      </c>
      <c r="D5" s="215" t="s">
        <v>41</v>
      </c>
      <c r="E5" s="216"/>
      <c r="F5" s="216"/>
      <c r="G5" s="216"/>
      <c r="H5" s="18" t="s">
        <v>38</v>
      </c>
      <c r="I5" s="85" t="s">
        <v>45</v>
      </c>
      <c r="J5" s="8"/>
    </row>
    <row r="6" spans="1:15" ht="15.75" customHeight="1" x14ac:dyDescent="0.2">
      <c r="A6" s="2"/>
      <c r="B6" s="28"/>
      <c r="C6" s="55"/>
      <c r="D6" s="217" t="s">
        <v>42</v>
      </c>
      <c r="E6" s="218"/>
      <c r="F6" s="218"/>
      <c r="G6" s="218"/>
      <c r="H6" s="18" t="s">
        <v>34</v>
      </c>
      <c r="I6" s="85" t="s">
        <v>46</v>
      </c>
      <c r="J6" s="8"/>
    </row>
    <row r="7" spans="1:15" ht="15.75" customHeight="1" x14ac:dyDescent="0.2">
      <c r="A7" s="2"/>
      <c r="B7" s="29"/>
      <c r="C7" s="56"/>
      <c r="D7" s="84" t="s">
        <v>44</v>
      </c>
      <c r="E7" s="219" t="s">
        <v>43</v>
      </c>
      <c r="F7" s="220"/>
      <c r="G7" s="22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5"/>
      <c r="E11" s="205"/>
      <c r="F11" s="205"/>
      <c r="G11" s="205"/>
      <c r="H11" s="18" t="s">
        <v>38</v>
      </c>
      <c r="I11" s="86"/>
      <c r="J11" s="8"/>
    </row>
    <row r="12" spans="1:15" ht="15.75" customHeight="1" x14ac:dyDescent="0.2">
      <c r="A12" s="2"/>
      <c r="B12" s="28"/>
      <c r="C12" s="55"/>
      <c r="D12" s="210"/>
      <c r="E12" s="210"/>
      <c r="F12" s="210"/>
      <c r="G12" s="210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7"/>
      <c r="E13" s="213"/>
      <c r="F13" s="214"/>
      <c r="G13" s="21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04"/>
      <c r="F15" s="204"/>
      <c r="G15" s="206"/>
      <c r="H15" s="206"/>
      <c r="I15" s="206" t="s">
        <v>31</v>
      </c>
      <c r="J15" s="207"/>
    </row>
    <row r="16" spans="1:15" ht="23.25" customHeight="1" x14ac:dyDescent="0.2">
      <c r="A16" s="140" t="s">
        <v>26</v>
      </c>
      <c r="B16" s="38" t="s">
        <v>26</v>
      </c>
      <c r="C16" s="62"/>
      <c r="D16" s="63"/>
      <c r="E16" s="195"/>
      <c r="F16" s="196"/>
      <c r="G16" s="195"/>
      <c r="H16" s="196"/>
      <c r="I16" s="195">
        <f>SUMIF(F57:F85,A16,I57:I85)+SUMIF(F57:F85,"PSU",I57:I85)</f>
        <v>0</v>
      </c>
      <c r="J16" s="197"/>
    </row>
    <row r="17" spans="1:10" ht="23.25" customHeight="1" x14ac:dyDescent="0.2">
      <c r="A17" s="140" t="s">
        <v>27</v>
      </c>
      <c r="B17" s="38" t="s">
        <v>27</v>
      </c>
      <c r="C17" s="62"/>
      <c r="D17" s="63"/>
      <c r="E17" s="195"/>
      <c r="F17" s="196"/>
      <c r="G17" s="195"/>
      <c r="H17" s="196"/>
      <c r="I17" s="195">
        <f>SUMIF(F57:F85,A17,I57:I85)</f>
        <v>0</v>
      </c>
      <c r="J17" s="197"/>
    </row>
    <row r="18" spans="1:10" ht="23.25" customHeight="1" x14ac:dyDescent="0.2">
      <c r="A18" s="140" t="s">
        <v>28</v>
      </c>
      <c r="B18" s="38" t="s">
        <v>28</v>
      </c>
      <c r="C18" s="62"/>
      <c r="D18" s="63"/>
      <c r="E18" s="195"/>
      <c r="F18" s="196"/>
      <c r="G18" s="195"/>
      <c r="H18" s="196"/>
      <c r="I18" s="195">
        <f>SUMIF(F57:F85,A18,I57:I85)</f>
        <v>0</v>
      </c>
      <c r="J18" s="197"/>
    </row>
    <row r="19" spans="1:10" ht="23.25" customHeight="1" x14ac:dyDescent="0.2">
      <c r="A19" s="140" t="s">
        <v>129</v>
      </c>
      <c r="B19" s="38" t="s">
        <v>29</v>
      </c>
      <c r="C19" s="62"/>
      <c r="D19" s="63"/>
      <c r="E19" s="195"/>
      <c r="F19" s="196"/>
      <c r="G19" s="195"/>
      <c r="H19" s="196"/>
      <c r="I19" s="195">
        <f>SUMIF(F57:F85,A19,I57:I85)</f>
        <v>0</v>
      </c>
      <c r="J19" s="197"/>
    </row>
    <row r="20" spans="1:10" ht="23.25" customHeight="1" x14ac:dyDescent="0.2">
      <c r="A20" s="140" t="s">
        <v>128</v>
      </c>
      <c r="B20" s="38" t="s">
        <v>30</v>
      </c>
      <c r="C20" s="62"/>
      <c r="D20" s="63"/>
      <c r="E20" s="195"/>
      <c r="F20" s="196"/>
      <c r="G20" s="195"/>
      <c r="H20" s="196"/>
      <c r="I20" s="195">
        <f>SUMIF(F57:F85,A20,I57:I85)</f>
        <v>0</v>
      </c>
      <c r="J20" s="197"/>
    </row>
    <row r="21" spans="1:10" ht="23.25" customHeight="1" x14ac:dyDescent="0.2">
      <c r="A21" s="2"/>
      <c r="B21" s="48" t="s">
        <v>31</v>
      </c>
      <c r="C21" s="64"/>
      <c r="D21" s="65"/>
      <c r="E21" s="208"/>
      <c r="F21" s="209"/>
      <c r="G21" s="208"/>
      <c r="H21" s="209"/>
      <c r="I21" s="208">
        <f>SUM(I16:J20)</f>
        <v>0</v>
      </c>
      <c r="J21" s="226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24"/>
      <c r="H23" s="225"/>
      <c r="I23" s="22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2"/>
      <c r="H24" s="223"/>
      <c r="I24" s="22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4"/>
      <c r="H25" s="225"/>
      <c r="I25" s="22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2"/>
      <c r="H26" s="193"/>
      <c r="I26" s="19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4"/>
      <c r="H27" s="194"/>
      <c r="I27" s="194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25</v>
      </c>
      <c r="C28" s="114"/>
      <c r="D28" s="114"/>
      <c r="E28" s="115"/>
      <c r="F28" s="116"/>
      <c r="G28" s="228"/>
      <c r="H28" s="228"/>
      <c r="I28" s="228"/>
      <c r="J28" s="11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3" t="s">
        <v>35</v>
      </c>
      <c r="C29" s="118"/>
      <c r="D29" s="118"/>
      <c r="E29" s="118"/>
      <c r="F29" s="119"/>
      <c r="G29" s="227"/>
      <c r="H29" s="227"/>
      <c r="I29" s="227"/>
      <c r="J29" s="120" t="s">
        <v>68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9"/>
      <c r="E34" s="230"/>
      <c r="G34" s="231"/>
      <c r="H34" s="232"/>
      <c r="I34" s="232"/>
      <c r="J34" s="25"/>
    </row>
    <row r="35" spans="1:10" ht="12.75" customHeight="1" x14ac:dyDescent="0.2">
      <c r="A35" s="2"/>
      <c r="B35" s="2"/>
      <c r="D35" s="221" t="s">
        <v>2</v>
      </c>
      <c r="E35" s="22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">
      <c r="A38" s="89" t="s">
        <v>37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47</v>
      </c>
      <c r="C39" s="233"/>
      <c r="D39" s="233"/>
      <c r="E39" s="233"/>
      <c r="F39" s="100" t="e">
        <f>'01 2239_01 Pol'!M105+'02 2239_02 Pol'!M336+'03 2239_03 Pol'!L149+'04 2239_04 Pol'!M242+'05 2239_05 Pol'!M138</f>
        <v>#REF!</v>
      </c>
      <c r="G39" s="101" t="e">
        <f>'01 2239_01 Pol'!N105+'02 2239_02 Pol'!N336+'03 2239_03 Pol'!M149+'04 2239_04 Pol'!N242+'05 2239_05 Pol'!N138</f>
        <v>#REF!</v>
      </c>
      <c r="H39" s="102" t="e">
        <f t="shared" ref="H39" si="1">(F39*SazbaDPH1/100)+(G39*SazbaDPH2/100)</f>
        <v>#REF!</v>
      </c>
      <c r="I39" s="102" t="e">
        <f t="shared" ref="I39" si="2">F39+G39+H39</f>
        <v>#REF!</v>
      </c>
      <c r="J39" s="103" t="str">
        <f t="shared" ref="J39" si="3">IF(CenaCelkemVypocet=0,"",I39/CenaCelkemVypocet*100)</f>
        <v/>
      </c>
    </row>
    <row r="40" spans="1:10" ht="25.5" customHeight="1" x14ac:dyDescent="0.2">
      <c r="A40" s="89">
        <v>2</v>
      </c>
      <c r="B40" s="104" t="s">
        <v>48</v>
      </c>
      <c r="C40" s="234" t="s">
        <v>49</v>
      </c>
      <c r="D40" s="234"/>
      <c r="E40" s="234"/>
      <c r="F40" s="105"/>
      <c r="G40" s="106"/>
      <c r="H40" s="106"/>
      <c r="I40" s="106"/>
      <c r="J40" s="107"/>
    </row>
    <row r="41" spans="1:10" ht="25.5" customHeight="1" x14ac:dyDescent="0.2">
      <c r="A41" s="89">
        <v>3</v>
      </c>
      <c r="B41" s="108" t="s">
        <v>50</v>
      </c>
      <c r="C41" s="233" t="s">
        <v>51</v>
      </c>
      <c r="D41" s="233"/>
      <c r="E41" s="233"/>
      <c r="F41" s="109"/>
      <c r="G41" s="102"/>
      <c r="H41" s="102"/>
      <c r="I41" s="102"/>
      <c r="J41" s="103"/>
    </row>
    <row r="42" spans="1:10" ht="25.5" customHeight="1" x14ac:dyDescent="0.2">
      <c r="A42" s="89">
        <v>2</v>
      </c>
      <c r="B42" s="104" t="s">
        <v>52</v>
      </c>
      <c r="C42" s="234" t="s">
        <v>53</v>
      </c>
      <c r="D42" s="234"/>
      <c r="E42" s="234"/>
      <c r="F42" s="105"/>
      <c r="G42" s="106"/>
      <c r="H42" s="106"/>
      <c r="I42" s="106"/>
      <c r="J42" s="107"/>
    </row>
    <row r="43" spans="1:10" ht="25.5" customHeight="1" x14ac:dyDescent="0.2">
      <c r="A43" s="89">
        <v>3</v>
      </c>
      <c r="B43" s="108" t="s">
        <v>54</v>
      </c>
      <c r="C43" s="233" t="s">
        <v>55</v>
      </c>
      <c r="D43" s="233"/>
      <c r="E43" s="233"/>
      <c r="F43" s="109"/>
      <c r="G43" s="102"/>
      <c r="H43" s="102"/>
      <c r="I43" s="102"/>
      <c r="J43" s="103"/>
    </row>
    <row r="44" spans="1:10" ht="25.5" customHeight="1" x14ac:dyDescent="0.2">
      <c r="A44" s="89">
        <v>2</v>
      </c>
      <c r="B44" s="104" t="s">
        <v>56</v>
      </c>
      <c r="C44" s="234" t="s">
        <v>57</v>
      </c>
      <c r="D44" s="234"/>
      <c r="E44" s="234"/>
      <c r="F44" s="105"/>
      <c r="G44" s="106"/>
      <c r="H44" s="106"/>
      <c r="I44" s="106"/>
      <c r="J44" s="107"/>
    </row>
    <row r="45" spans="1:10" ht="25.5" customHeight="1" x14ac:dyDescent="0.2">
      <c r="A45" s="89">
        <v>3</v>
      </c>
      <c r="B45" s="108" t="s">
        <v>58</v>
      </c>
      <c r="C45" s="233" t="s">
        <v>59</v>
      </c>
      <c r="D45" s="233"/>
      <c r="E45" s="233"/>
      <c r="F45" s="109"/>
      <c r="G45" s="102"/>
      <c r="H45" s="102"/>
      <c r="I45" s="102"/>
      <c r="J45" s="103"/>
    </row>
    <row r="46" spans="1:10" ht="25.5" customHeight="1" x14ac:dyDescent="0.2">
      <c r="A46" s="89">
        <v>2</v>
      </c>
      <c r="B46" s="104" t="s">
        <v>60</v>
      </c>
      <c r="C46" s="234" t="s">
        <v>61</v>
      </c>
      <c r="D46" s="234"/>
      <c r="E46" s="234"/>
      <c r="F46" s="105"/>
      <c r="G46" s="106"/>
      <c r="H46" s="106"/>
      <c r="I46" s="106"/>
      <c r="J46" s="107"/>
    </row>
    <row r="47" spans="1:10" ht="25.5" customHeight="1" x14ac:dyDescent="0.2">
      <c r="A47" s="89">
        <v>3</v>
      </c>
      <c r="B47" s="108" t="s">
        <v>62</v>
      </c>
      <c r="C47" s="233" t="s">
        <v>63</v>
      </c>
      <c r="D47" s="233"/>
      <c r="E47" s="233"/>
      <c r="F47" s="109"/>
      <c r="G47" s="102"/>
      <c r="H47" s="102"/>
      <c r="I47" s="102"/>
      <c r="J47" s="103"/>
    </row>
    <row r="48" spans="1:10" ht="25.5" customHeight="1" x14ac:dyDescent="0.2">
      <c r="A48" s="89">
        <v>2</v>
      </c>
      <c r="B48" s="104" t="s">
        <v>64</v>
      </c>
      <c r="C48" s="234" t="s">
        <v>65</v>
      </c>
      <c r="D48" s="234"/>
      <c r="E48" s="234"/>
      <c r="F48" s="105"/>
      <c r="G48" s="106"/>
      <c r="H48" s="106"/>
      <c r="I48" s="106"/>
      <c r="J48" s="107"/>
    </row>
    <row r="49" spans="1:10" ht="25.5" customHeight="1" x14ac:dyDescent="0.2">
      <c r="A49" s="89">
        <v>3</v>
      </c>
      <c r="B49" s="108" t="s">
        <v>66</v>
      </c>
      <c r="C49" s="233" t="s">
        <v>65</v>
      </c>
      <c r="D49" s="233"/>
      <c r="E49" s="233"/>
      <c r="F49" s="109"/>
      <c r="G49" s="102"/>
      <c r="H49" s="102"/>
      <c r="I49" s="102"/>
      <c r="J49" s="103"/>
    </row>
    <row r="50" spans="1:10" ht="25.5" customHeight="1" x14ac:dyDescent="0.2">
      <c r="A50" s="89"/>
      <c r="B50" s="235" t="s">
        <v>67</v>
      </c>
      <c r="C50" s="236"/>
      <c r="D50" s="236"/>
      <c r="E50" s="237"/>
      <c r="F50" s="110"/>
      <c r="G50" s="111"/>
      <c r="H50" s="111"/>
      <c r="I50" s="111"/>
      <c r="J50" s="112"/>
    </row>
    <row r="52" spans="1:10" ht="54.6" customHeight="1" x14ac:dyDescent="0.2">
      <c r="B52" s="240" t="s">
        <v>843</v>
      </c>
      <c r="C52" s="240"/>
      <c r="D52" s="240"/>
      <c r="E52" s="240"/>
      <c r="F52" s="240"/>
      <c r="G52" s="240"/>
      <c r="H52" s="240"/>
      <c r="I52" s="240"/>
      <c r="J52" s="240"/>
    </row>
    <row r="54" spans="1:10" ht="15.75" x14ac:dyDescent="0.25">
      <c r="B54" s="121" t="s">
        <v>69</v>
      </c>
    </row>
    <row r="56" spans="1:10" ht="25.5" customHeight="1" x14ac:dyDescent="0.2">
      <c r="A56" s="123"/>
      <c r="B56" s="126" t="s">
        <v>18</v>
      </c>
      <c r="C56" s="126" t="s">
        <v>6</v>
      </c>
      <c r="D56" s="127"/>
      <c r="E56" s="127"/>
      <c r="F56" s="128" t="s">
        <v>70</v>
      </c>
      <c r="G56" s="128"/>
      <c r="H56" s="128"/>
      <c r="I56" s="128" t="s">
        <v>31</v>
      </c>
      <c r="J56" s="128" t="s">
        <v>0</v>
      </c>
    </row>
    <row r="57" spans="1:10" ht="36.75" customHeight="1" x14ac:dyDescent="0.2">
      <c r="A57" s="124"/>
      <c r="B57" s="129" t="s">
        <v>71</v>
      </c>
      <c r="C57" s="238" t="s">
        <v>72</v>
      </c>
      <c r="D57" s="239"/>
      <c r="E57" s="239"/>
      <c r="F57" s="136" t="s">
        <v>26</v>
      </c>
      <c r="G57" s="137"/>
      <c r="H57" s="137"/>
      <c r="I57" s="137">
        <f>'02 2239_02 Pol'!G8+'03 2239_03 Pol'!G8+'04 2239_04 Pol'!G8+'05 2239_05 Pol'!G8</f>
        <v>0</v>
      </c>
      <c r="J57" s="133" t="str">
        <f>IF(I86=0,"",I57/I86*100)</f>
        <v/>
      </c>
    </row>
    <row r="58" spans="1:10" ht="36.75" customHeight="1" x14ac:dyDescent="0.2">
      <c r="A58" s="124"/>
      <c r="B58" s="129" t="s">
        <v>73</v>
      </c>
      <c r="C58" s="238" t="s">
        <v>74</v>
      </c>
      <c r="D58" s="239"/>
      <c r="E58" s="239"/>
      <c r="F58" s="136" t="s">
        <v>26</v>
      </c>
      <c r="G58" s="137"/>
      <c r="H58" s="137"/>
      <c r="I58" s="137">
        <f>'02 2239_02 Pol'!G27+'03 2239_03 Pol'!G23+'04 2239_04 Pol'!G39</f>
        <v>0</v>
      </c>
      <c r="J58" s="133" t="str">
        <f>IF(I86=0,"",I58/I86*100)</f>
        <v/>
      </c>
    </row>
    <row r="59" spans="1:10" ht="36.75" customHeight="1" x14ac:dyDescent="0.2">
      <c r="A59" s="124"/>
      <c r="B59" s="129" t="s">
        <v>75</v>
      </c>
      <c r="C59" s="238" t="s">
        <v>76</v>
      </c>
      <c r="D59" s="239"/>
      <c r="E59" s="239"/>
      <c r="F59" s="136" t="s">
        <v>26</v>
      </c>
      <c r="G59" s="137"/>
      <c r="H59" s="137"/>
      <c r="I59" s="137">
        <f>'02 2239_02 Pol'!G36+'04 2239_04 Pol'!G48+'05 2239_05 Pol'!G25</f>
        <v>0</v>
      </c>
      <c r="J59" s="133" t="str">
        <f>IF(I86=0,"",I59/I86*100)</f>
        <v/>
      </c>
    </row>
    <row r="60" spans="1:10" ht="36.75" customHeight="1" x14ac:dyDescent="0.2">
      <c r="A60" s="124"/>
      <c r="B60" s="129" t="s">
        <v>77</v>
      </c>
      <c r="C60" s="238" t="s">
        <v>78</v>
      </c>
      <c r="D60" s="239"/>
      <c r="E60" s="239"/>
      <c r="F60" s="136" t="s">
        <v>26</v>
      </c>
      <c r="G60" s="137"/>
      <c r="H60" s="137"/>
      <c r="I60" s="137">
        <f>'01 2239_01 Pol'!G8+'02 2239_02 Pol'!G40+'03 2239_03 Pol'!G26+'04 2239_04 Pol'!G63+'05 2239_05 Pol'!G29</f>
        <v>0</v>
      </c>
      <c r="J60" s="133" t="str">
        <f>IF(I86=0,"",I60/I86*100)</f>
        <v/>
      </c>
    </row>
    <row r="61" spans="1:10" ht="36.75" customHeight="1" x14ac:dyDescent="0.2">
      <c r="A61" s="124"/>
      <c r="B61" s="129" t="s">
        <v>79</v>
      </c>
      <c r="C61" s="238" t="s">
        <v>80</v>
      </c>
      <c r="D61" s="239"/>
      <c r="E61" s="239"/>
      <c r="F61" s="136" t="s">
        <v>26</v>
      </c>
      <c r="G61" s="137"/>
      <c r="H61" s="137"/>
      <c r="I61" s="137">
        <f>'02 2239_02 Pol'!G76+'04 2239_04 Pol'!G94</f>
        <v>0</v>
      </c>
      <c r="J61" s="133" t="str">
        <f>IF(I86=0,"",I61/I86*100)</f>
        <v/>
      </c>
    </row>
    <row r="62" spans="1:10" ht="36.75" customHeight="1" x14ac:dyDescent="0.2">
      <c r="A62" s="124"/>
      <c r="B62" s="129" t="s">
        <v>81</v>
      </c>
      <c r="C62" s="238" t="s">
        <v>82</v>
      </c>
      <c r="D62" s="239"/>
      <c r="E62" s="239"/>
      <c r="F62" s="136" t="s">
        <v>26</v>
      </c>
      <c r="G62" s="137"/>
      <c r="H62" s="137"/>
      <c r="I62" s="137">
        <f>'02 2239_02 Pol'!G84+'04 2239_04 Pol'!G101+'05 2239_05 Pol'!G32</f>
        <v>0</v>
      </c>
      <c r="J62" s="133" t="str">
        <f>IF(I86=0,"",I62/I86*100)</f>
        <v/>
      </c>
    </row>
    <row r="63" spans="1:10" ht="36.75" customHeight="1" x14ac:dyDescent="0.2">
      <c r="A63" s="124"/>
      <c r="B63" s="129" t="s">
        <v>83</v>
      </c>
      <c r="C63" s="238" t="s">
        <v>84</v>
      </c>
      <c r="D63" s="239"/>
      <c r="E63" s="239"/>
      <c r="F63" s="136" t="s">
        <v>26</v>
      </c>
      <c r="G63" s="137"/>
      <c r="H63" s="137"/>
      <c r="I63" s="137">
        <f>'01 2239_01 Pol'!G16+'02 2239_02 Pol'!G87+'03 2239_03 Pol'!G46+'04 2239_04 Pol'!G109</f>
        <v>0</v>
      </c>
      <c r="J63" s="133" t="str">
        <f>IF(I86=0,"",I63/I86*100)</f>
        <v/>
      </c>
    </row>
    <row r="64" spans="1:10" ht="36.75" customHeight="1" x14ac:dyDescent="0.2">
      <c r="A64" s="124"/>
      <c r="B64" s="129" t="s">
        <v>85</v>
      </c>
      <c r="C64" s="238" t="s">
        <v>86</v>
      </c>
      <c r="D64" s="239"/>
      <c r="E64" s="239"/>
      <c r="F64" s="136" t="s">
        <v>26</v>
      </c>
      <c r="G64" s="137"/>
      <c r="H64" s="137"/>
      <c r="I64" s="137">
        <f>'02 2239_02 Pol'!G102</f>
        <v>0</v>
      </c>
      <c r="J64" s="133" t="str">
        <f>IF(I86=0,"",I64/I86*100)</f>
        <v/>
      </c>
    </row>
    <row r="65" spans="1:10" ht="36.75" customHeight="1" x14ac:dyDescent="0.2">
      <c r="A65" s="124"/>
      <c r="B65" s="129" t="s">
        <v>87</v>
      </c>
      <c r="C65" s="238" t="s">
        <v>88</v>
      </c>
      <c r="D65" s="239"/>
      <c r="E65" s="239"/>
      <c r="F65" s="136" t="s">
        <v>26</v>
      </c>
      <c r="G65" s="137"/>
      <c r="H65" s="137"/>
      <c r="I65" s="137">
        <f>'01 2239_01 Pol'!G27+'02 2239_02 Pol'!G105+'03 2239_03 Pol'!G58+'04 2239_04 Pol'!G120</f>
        <v>0</v>
      </c>
      <c r="J65" s="133" t="str">
        <f>IF(I86=0,"",I65/I86*100)</f>
        <v/>
      </c>
    </row>
    <row r="66" spans="1:10" ht="36.75" customHeight="1" x14ac:dyDescent="0.2">
      <c r="A66" s="124"/>
      <c r="B66" s="129" t="s">
        <v>89</v>
      </c>
      <c r="C66" s="238" t="s">
        <v>90</v>
      </c>
      <c r="D66" s="239"/>
      <c r="E66" s="239"/>
      <c r="F66" s="136" t="s">
        <v>26</v>
      </c>
      <c r="G66" s="137"/>
      <c r="H66" s="137"/>
      <c r="I66" s="137">
        <f>'01 2239_01 Pol'!G35+'02 2239_02 Pol'!G171+'03 2239_03 Pol'!G80+'04 2239_04 Pol'!G162+'05 2239_05 Pol'!G38</f>
        <v>0</v>
      </c>
      <c r="J66" s="133" t="str">
        <f>IF(I86=0,"",I66/I86*100)</f>
        <v/>
      </c>
    </row>
    <row r="67" spans="1:10" ht="36.75" customHeight="1" x14ac:dyDescent="0.2">
      <c r="A67" s="124"/>
      <c r="B67" s="129" t="s">
        <v>91</v>
      </c>
      <c r="C67" s="238" t="s">
        <v>92</v>
      </c>
      <c r="D67" s="239"/>
      <c r="E67" s="239"/>
      <c r="F67" s="136" t="s">
        <v>26</v>
      </c>
      <c r="G67" s="137"/>
      <c r="H67" s="137"/>
      <c r="I67" s="137">
        <f>'02 2239_02 Pol'!G177+'03 2239_03 Pol'!G83</f>
        <v>0</v>
      </c>
      <c r="J67" s="133" t="str">
        <f>IF(I86=0,"",I67/I86*100)</f>
        <v/>
      </c>
    </row>
    <row r="68" spans="1:10" ht="36.75" customHeight="1" x14ac:dyDescent="0.2">
      <c r="A68" s="124"/>
      <c r="B68" s="129" t="s">
        <v>93</v>
      </c>
      <c r="C68" s="238" t="s">
        <v>94</v>
      </c>
      <c r="D68" s="239"/>
      <c r="E68" s="239"/>
      <c r="F68" s="136" t="s">
        <v>26</v>
      </c>
      <c r="G68" s="137"/>
      <c r="H68" s="137"/>
      <c r="I68" s="137">
        <f>'05 2239_05 Pol'!G41</f>
        <v>0</v>
      </c>
      <c r="J68" s="133" t="str">
        <f>IF(I86=0,"",I68/I86*100)</f>
        <v/>
      </c>
    </row>
    <row r="69" spans="1:10" ht="36.75" customHeight="1" x14ac:dyDescent="0.2">
      <c r="A69" s="124"/>
      <c r="B69" s="129" t="s">
        <v>95</v>
      </c>
      <c r="C69" s="238" t="s">
        <v>96</v>
      </c>
      <c r="D69" s="239"/>
      <c r="E69" s="239"/>
      <c r="F69" s="136" t="s">
        <v>26</v>
      </c>
      <c r="G69" s="137"/>
      <c r="H69" s="137"/>
      <c r="I69" s="137">
        <f>'02 2239_02 Pol'!G179+'04 2239_04 Pol'!G167</f>
        <v>0</v>
      </c>
      <c r="J69" s="133" t="str">
        <f>IF(I86=0,"",I69/I86*100)</f>
        <v/>
      </c>
    </row>
    <row r="70" spans="1:10" ht="36.75" customHeight="1" x14ac:dyDescent="0.2">
      <c r="A70" s="124"/>
      <c r="B70" s="129" t="s">
        <v>97</v>
      </c>
      <c r="C70" s="238" t="s">
        <v>98</v>
      </c>
      <c r="D70" s="239"/>
      <c r="E70" s="239"/>
      <c r="F70" s="136" t="s">
        <v>26</v>
      </c>
      <c r="G70" s="137"/>
      <c r="H70" s="137"/>
      <c r="I70" s="137">
        <f>'01 2239_01 Pol'!G39+'04 2239_04 Pol'!G170</f>
        <v>0</v>
      </c>
      <c r="J70" s="133" t="str">
        <f>IF(I86=0,"",I70/I86*100)</f>
        <v/>
      </c>
    </row>
    <row r="71" spans="1:10" ht="36.75" customHeight="1" x14ac:dyDescent="0.2">
      <c r="A71" s="124"/>
      <c r="B71" s="129" t="s">
        <v>99</v>
      </c>
      <c r="C71" s="238" t="s">
        <v>100</v>
      </c>
      <c r="D71" s="239"/>
      <c r="E71" s="239"/>
      <c r="F71" s="136" t="s">
        <v>26</v>
      </c>
      <c r="G71" s="137"/>
      <c r="H71" s="137"/>
      <c r="I71" s="137">
        <f>'01 2239_01 Pol'!G42+'02 2239_02 Pol'!G182+'03 2239_03 Pol'!G85+'04 2239_04 Pol'!G177</f>
        <v>0</v>
      </c>
      <c r="J71" s="133" t="str">
        <f>IF(I86=0,"",I71/I86*100)</f>
        <v/>
      </c>
    </row>
    <row r="72" spans="1:10" ht="36.75" customHeight="1" x14ac:dyDescent="0.2">
      <c r="A72" s="124"/>
      <c r="B72" s="129" t="s">
        <v>101</v>
      </c>
      <c r="C72" s="238" t="s">
        <v>102</v>
      </c>
      <c r="D72" s="239"/>
      <c r="E72" s="239"/>
      <c r="F72" s="136" t="s">
        <v>26</v>
      </c>
      <c r="G72" s="137"/>
      <c r="H72" s="137"/>
      <c r="I72" s="137">
        <f>'01 2239_01 Pol'!G46+'02 2239_02 Pol'!G197+'03 2239_03 Pol'!G99+'04 2239_04 Pol'!G182+'05 2239_05 Pol'!G44</f>
        <v>0</v>
      </c>
      <c r="J72" s="133" t="str">
        <f>IF(I86=0,"",I72/I86*100)</f>
        <v/>
      </c>
    </row>
    <row r="73" spans="1:10" ht="36.75" customHeight="1" x14ac:dyDescent="0.2">
      <c r="A73" s="124"/>
      <c r="B73" s="129" t="s">
        <v>103</v>
      </c>
      <c r="C73" s="238" t="s">
        <v>104</v>
      </c>
      <c r="D73" s="239"/>
      <c r="E73" s="239"/>
      <c r="F73" s="136" t="s">
        <v>26</v>
      </c>
      <c r="G73" s="137"/>
      <c r="H73" s="137"/>
      <c r="I73" s="137">
        <f>'01 2239_01 Pol'!G58+'02 2239_02 Pol'!G217+'03 2239_03 Pol'!G106+'04 2239_04 Pol'!G200+'05 2239_05 Pol'!G49</f>
        <v>0</v>
      </c>
      <c r="J73" s="133" t="str">
        <f>IF(I86=0,"",I73/I86*100)</f>
        <v/>
      </c>
    </row>
    <row r="74" spans="1:10" ht="36.75" customHeight="1" x14ac:dyDescent="0.2">
      <c r="A74" s="124"/>
      <c r="B74" s="129" t="s">
        <v>105</v>
      </c>
      <c r="C74" s="238" t="s">
        <v>106</v>
      </c>
      <c r="D74" s="239"/>
      <c r="E74" s="239"/>
      <c r="F74" s="136" t="s">
        <v>27</v>
      </c>
      <c r="G74" s="137"/>
      <c r="H74" s="137"/>
      <c r="I74" s="137">
        <f>'02 2239_02 Pol'!G219+'03 2239_03 Pol'!G108+'04 2239_04 Pol'!G202</f>
        <v>0</v>
      </c>
      <c r="J74" s="133" t="str">
        <f>IF(I86=0,"",I74/I86*100)</f>
        <v/>
      </c>
    </row>
    <row r="75" spans="1:10" ht="36.75" customHeight="1" x14ac:dyDescent="0.2">
      <c r="A75" s="124"/>
      <c r="B75" s="129" t="s">
        <v>107</v>
      </c>
      <c r="C75" s="238" t="s">
        <v>108</v>
      </c>
      <c r="D75" s="239"/>
      <c r="E75" s="239"/>
      <c r="F75" s="136" t="s">
        <v>27</v>
      </c>
      <c r="G75" s="137"/>
      <c r="H75" s="137"/>
      <c r="I75" s="137">
        <f>'02 2239_02 Pol'!G223+'04 2239_04 Pol'!G207</f>
        <v>0</v>
      </c>
      <c r="J75" s="133" t="str">
        <f>IF(I86=0,"",I75/I86*100)</f>
        <v/>
      </c>
    </row>
    <row r="76" spans="1:10" ht="36.75" customHeight="1" x14ac:dyDescent="0.2">
      <c r="A76" s="124"/>
      <c r="B76" s="129" t="s">
        <v>109</v>
      </c>
      <c r="C76" s="238" t="s">
        <v>110</v>
      </c>
      <c r="D76" s="239"/>
      <c r="E76" s="239"/>
      <c r="F76" s="136" t="s">
        <v>27</v>
      </c>
      <c r="G76" s="137"/>
      <c r="H76" s="137"/>
      <c r="I76" s="137">
        <f>'01 2239_01 Pol'!G60+'04 2239_04 Pol'!G210</f>
        <v>0</v>
      </c>
      <c r="J76" s="133" t="str">
        <f>IF(I86=0,"",I76/I86*100)</f>
        <v/>
      </c>
    </row>
    <row r="77" spans="1:10" ht="36.75" customHeight="1" x14ac:dyDescent="0.2">
      <c r="A77" s="124"/>
      <c r="B77" s="129" t="s">
        <v>111</v>
      </c>
      <c r="C77" s="238" t="s">
        <v>112</v>
      </c>
      <c r="D77" s="239"/>
      <c r="E77" s="239"/>
      <c r="F77" s="136" t="s">
        <v>27</v>
      </c>
      <c r="G77" s="137"/>
      <c r="H77" s="137"/>
      <c r="I77" s="137">
        <f>'01 2239_01 Pol'!G64+'02 2239_02 Pol'!G226+'03 2239_03 Pol'!G112+'04 2239_04 Pol'!G214+'05 2239_05 Pol'!G51</f>
        <v>0</v>
      </c>
      <c r="J77" s="133" t="str">
        <f>IF(I86=0,"",I77/I86*100)</f>
        <v/>
      </c>
    </row>
    <row r="78" spans="1:10" ht="36.75" customHeight="1" x14ac:dyDescent="0.2">
      <c r="A78" s="124"/>
      <c r="B78" s="129" t="s">
        <v>113</v>
      </c>
      <c r="C78" s="238" t="s">
        <v>114</v>
      </c>
      <c r="D78" s="239"/>
      <c r="E78" s="239"/>
      <c r="F78" s="136" t="s">
        <v>27</v>
      </c>
      <c r="G78" s="137"/>
      <c r="H78" s="137"/>
      <c r="I78" s="137">
        <f>'02 2239_02 Pol'!G270</f>
        <v>0</v>
      </c>
      <c r="J78" s="133" t="str">
        <f>IF(I86=0,"",I78/I86*100)</f>
        <v/>
      </c>
    </row>
    <row r="79" spans="1:10" ht="36.75" customHeight="1" x14ac:dyDescent="0.2">
      <c r="A79" s="124"/>
      <c r="B79" s="129" t="s">
        <v>115</v>
      </c>
      <c r="C79" s="238" t="s">
        <v>116</v>
      </c>
      <c r="D79" s="239"/>
      <c r="E79" s="239"/>
      <c r="F79" s="136" t="s">
        <v>27</v>
      </c>
      <c r="G79" s="137"/>
      <c r="H79" s="137"/>
      <c r="I79" s="137">
        <f>'01 2239_01 Pol'!G79+'02 2239_02 Pol'!G279+'03 2239_03 Pol'!G129</f>
        <v>0</v>
      </c>
      <c r="J79" s="133" t="str">
        <f>IF(I86=0,"",I79/I86*100)</f>
        <v/>
      </c>
    </row>
    <row r="80" spans="1:10" ht="36.75" customHeight="1" x14ac:dyDescent="0.2">
      <c r="A80" s="124"/>
      <c r="B80" s="129" t="s">
        <v>117</v>
      </c>
      <c r="C80" s="238" t="s">
        <v>118</v>
      </c>
      <c r="D80" s="239"/>
      <c r="E80" s="239"/>
      <c r="F80" s="136" t="s">
        <v>27</v>
      </c>
      <c r="G80" s="137"/>
      <c r="H80" s="137"/>
      <c r="I80" s="137">
        <f>'01 2239_01 Pol'!G86+'02 2239_02 Pol'!G293+'03 2239_03 Pol'!G133</f>
        <v>0</v>
      </c>
      <c r="J80" s="133" t="str">
        <f>IF(I86=0,"",I80/I86*100)</f>
        <v/>
      </c>
    </row>
    <row r="81" spans="1:10" ht="36.75" customHeight="1" x14ac:dyDescent="0.2">
      <c r="A81" s="124"/>
      <c r="B81" s="129" t="s">
        <v>119</v>
      </c>
      <c r="C81" s="238" t="s">
        <v>120</v>
      </c>
      <c r="D81" s="239"/>
      <c r="E81" s="239"/>
      <c r="F81" s="136" t="s">
        <v>28</v>
      </c>
      <c r="G81" s="137"/>
      <c r="H81" s="137"/>
      <c r="I81" s="137">
        <f>'02 2239_02 Pol'!G300</f>
        <v>0</v>
      </c>
      <c r="J81" s="133" t="str">
        <f>IF(I86=0,"",I81/I86*100)</f>
        <v/>
      </c>
    </row>
    <row r="82" spans="1:10" ht="36.75" customHeight="1" x14ac:dyDescent="0.2">
      <c r="A82" s="124"/>
      <c r="B82" s="129" t="s">
        <v>121</v>
      </c>
      <c r="C82" s="238" t="s">
        <v>122</v>
      </c>
      <c r="D82" s="239"/>
      <c r="E82" s="239"/>
      <c r="F82" s="136" t="s">
        <v>28</v>
      </c>
      <c r="G82" s="137"/>
      <c r="H82" s="137"/>
      <c r="I82" s="137">
        <f>'02 2239_02 Pol'!G308+'05 2239_05 Pol'!G105</f>
        <v>0</v>
      </c>
      <c r="J82" s="133" t="str">
        <f>IF(I86=0,"",I82/I86*100)</f>
        <v/>
      </c>
    </row>
    <row r="83" spans="1:10" ht="36.75" customHeight="1" x14ac:dyDescent="0.2">
      <c r="A83" s="124"/>
      <c r="B83" s="129" t="s">
        <v>123</v>
      </c>
      <c r="C83" s="238" t="s">
        <v>124</v>
      </c>
      <c r="D83" s="239"/>
      <c r="E83" s="239"/>
      <c r="F83" s="136" t="s">
        <v>28</v>
      </c>
      <c r="G83" s="137"/>
      <c r="H83" s="137"/>
      <c r="I83" s="137">
        <f>'02 2239_02 Pol'!G317+'05 2239_05 Pol'!G112</f>
        <v>0</v>
      </c>
      <c r="J83" s="133" t="str">
        <f>IF(I86=0,"",I83/I86*100)</f>
        <v/>
      </c>
    </row>
    <row r="84" spans="1:10" ht="36.75" customHeight="1" x14ac:dyDescent="0.2">
      <c r="A84" s="124"/>
      <c r="B84" s="129" t="s">
        <v>125</v>
      </c>
      <c r="C84" s="238" t="s">
        <v>126</v>
      </c>
      <c r="D84" s="239"/>
      <c r="E84" s="239"/>
      <c r="F84" s="136" t="s">
        <v>127</v>
      </c>
      <c r="G84" s="137"/>
      <c r="H84" s="137"/>
      <c r="I84" s="137">
        <f>'01 2239_01 Pol'!G95+'02 2239_02 Pol'!G324+'03 2239_03 Pol'!G138+'04 2239_04 Pol'!G231+'05 2239_05 Pol'!G127</f>
        <v>0</v>
      </c>
      <c r="J84" s="133" t="str">
        <f>IF(I86=0,"",I84/I86*100)</f>
        <v/>
      </c>
    </row>
    <row r="85" spans="1:10" ht="36.75" customHeight="1" x14ac:dyDescent="0.2">
      <c r="A85" s="124"/>
      <c r="B85" s="129" t="s">
        <v>128</v>
      </c>
      <c r="C85" s="238" t="s">
        <v>30</v>
      </c>
      <c r="D85" s="239"/>
      <c r="E85" s="239"/>
      <c r="F85" s="136" t="s">
        <v>128</v>
      </c>
      <c r="G85" s="137"/>
      <c r="H85" s="137"/>
      <c r="I85" s="137">
        <f>'01 2239_01 Pol'!G102+'02 2239_02 Pol'!G331+'03 2239_03 Pol'!G145+'04 2239_04 Pol'!G238+'05 2239_05 Pol'!G134</f>
        <v>0</v>
      </c>
      <c r="J85" s="133" t="str">
        <f>IF(I86=0,"",I85/I86*100)</f>
        <v/>
      </c>
    </row>
    <row r="86" spans="1:10" ht="25.5" customHeight="1" x14ac:dyDescent="0.2">
      <c r="A86" s="125"/>
      <c r="B86" s="130" t="s">
        <v>1</v>
      </c>
      <c r="C86" s="131"/>
      <c r="D86" s="132"/>
      <c r="E86" s="132"/>
      <c r="F86" s="138"/>
      <c r="G86" s="139"/>
      <c r="H86" s="139"/>
      <c r="I86" s="139">
        <f>SUM(I57:I85)</f>
        <v>0</v>
      </c>
      <c r="J86" s="134">
        <f>SUM(J57:J85)</f>
        <v>0</v>
      </c>
    </row>
    <row r="87" spans="1:10" x14ac:dyDescent="0.2">
      <c r="F87" s="88"/>
      <c r="G87" s="88"/>
      <c r="H87" s="88"/>
      <c r="I87" s="88"/>
      <c r="J87" s="135"/>
    </row>
    <row r="88" spans="1:10" x14ac:dyDescent="0.2">
      <c r="F88" s="88"/>
      <c r="G88" s="88"/>
      <c r="H88" s="88"/>
      <c r="I88" s="88"/>
      <c r="J88" s="135"/>
    </row>
    <row r="89" spans="1:10" x14ac:dyDescent="0.2">
      <c r="F89" s="88"/>
      <c r="G89" s="88"/>
      <c r="H89" s="88"/>
      <c r="I89" s="88"/>
      <c r="J89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C85:E85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9:E49"/>
    <mergeCell ref="B50:E50"/>
    <mergeCell ref="C57:E57"/>
    <mergeCell ref="C58:E58"/>
    <mergeCell ref="C59:E59"/>
    <mergeCell ref="B52:J52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1" t="s">
        <v>7</v>
      </c>
      <c r="B1" s="241"/>
      <c r="C1" s="242"/>
      <c r="D1" s="241"/>
      <c r="E1" s="241"/>
      <c r="F1" s="241"/>
      <c r="G1" s="241"/>
    </row>
    <row r="2" spans="1:7" ht="24.95" customHeight="1" x14ac:dyDescent="0.2">
      <c r="A2" s="50" t="s">
        <v>8</v>
      </c>
      <c r="B2" s="49"/>
      <c r="C2" s="243"/>
      <c r="D2" s="243"/>
      <c r="E2" s="243"/>
      <c r="F2" s="243"/>
      <c r="G2" s="244"/>
    </row>
    <row r="3" spans="1:7" ht="24.95" customHeight="1" x14ac:dyDescent="0.2">
      <c r="A3" s="50" t="s">
        <v>9</v>
      </c>
      <c r="B3" s="49"/>
      <c r="C3" s="243"/>
      <c r="D3" s="243"/>
      <c r="E3" s="243"/>
      <c r="F3" s="243"/>
      <c r="G3" s="244"/>
    </row>
    <row r="4" spans="1:7" ht="24.95" customHeight="1" x14ac:dyDescent="0.2">
      <c r="A4" s="50" t="s">
        <v>10</v>
      </c>
      <c r="B4" s="49"/>
      <c r="C4" s="243"/>
      <c r="D4" s="243"/>
      <c r="E4" s="243"/>
      <c r="F4" s="243"/>
      <c r="G4" s="24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EF2A-015B-47AA-96AB-BFEEE8AF5900}">
  <sheetPr>
    <outlinePr summaryBelow="0"/>
  </sheetPr>
  <dimension ref="A1:AP5000"/>
  <sheetViews>
    <sheetView workbookViewId="0">
      <pane ySplit="7" topLeftCell="A92" activePane="bottomLeft" state="frozen"/>
      <selection pane="bottomLeft" activeCell="X14" sqref="X14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1" max="11" width="0" hidden="1" customWidth="1"/>
    <col min="13" max="23" width="0" hidden="1" customWidth="1"/>
  </cols>
  <sheetData>
    <row r="1" spans="1:42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O1" t="s">
        <v>130</v>
      </c>
    </row>
    <row r="2" spans="1:42" ht="24.95" customHeight="1" x14ac:dyDescent="0.2">
      <c r="A2" s="50" t="s">
        <v>8</v>
      </c>
      <c r="B2" s="49" t="s">
        <v>39</v>
      </c>
      <c r="C2" s="258" t="s">
        <v>40</v>
      </c>
      <c r="D2" s="259"/>
      <c r="E2" s="259"/>
      <c r="F2" s="259"/>
      <c r="G2" s="260"/>
      <c r="O2" t="s">
        <v>131</v>
      </c>
    </row>
    <row r="3" spans="1:42" ht="24.95" customHeight="1" x14ac:dyDescent="0.2">
      <c r="A3" s="50" t="s">
        <v>9</v>
      </c>
      <c r="B3" s="49" t="s">
        <v>48</v>
      </c>
      <c r="C3" s="258" t="s">
        <v>49</v>
      </c>
      <c r="D3" s="259"/>
      <c r="E3" s="259"/>
      <c r="F3" s="259"/>
      <c r="G3" s="260"/>
      <c r="K3" s="122" t="s">
        <v>131</v>
      </c>
      <c r="O3" t="s">
        <v>132</v>
      </c>
    </row>
    <row r="4" spans="1:42" ht="24.95" customHeight="1" x14ac:dyDescent="0.2">
      <c r="A4" s="141" t="s">
        <v>10</v>
      </c>
      <c r="B4" s="142" t="s">
        <v>50</v>
      </c>
      <c r="C4" s="261" t="s">
        <v>51</v>
      </c>
      <c r="D4" s="262"/>
      <c r="E4" s="262"/>
      <c r="F4" s="262"/>
      <c r="G4" s="263"/>
      <c r="O4" t="s">
        <v>133</v>
      </c>
    </row>
    <row r="5" spans="1:42" x14ac:dyDescent="0.2">
      <c r="D5" s="10"/>
    </row>
    <row r="6" spans="1:42" x14ac:dyDescent="0.2">
      <c r="A6" s="144" t="s">
        <v>134</v>
      </c>
      <c r="B6" s="146" t="s">
        <v>135</v>
      </c>
      <c r="C6" s="146" t="s">
        <v>136</v>
      </c>
      <c r="D6" s="145" t="s">
        <v>137</v>
      </c>
      <c r="E6" s="144" t="s">
        <v>138</v>
      </c>
      <c r="F6" s="143" t="s">
        <v>139</v>
      </c>
      <c r="G6" s="144" t="s">
        <v>31</v>
      </c>
    </row>
    <row r="7" spans="1:42" hidden="1" x14ac:dyDescent="0.2">
      <c r="A7" s="3"/>
      <c r="B7" s="4"/>
      <c r="C7" s="4"/>
      <c r="D7" s="6"/>
      <c r="E7" s="148"/>
      <c r="F7" s="149"/>
      <c r="G7" s="149"/>
    </row>
    <row r="8" spans="1:42" x14ac:dyDescent="0.2">
      <c r="A8" s="161" t="s">
        <v>141</v>
      </c>
      <c r="B8" s="162" t="s">
        <v>77</v>
      </c>
      <c r="C8" s="181" t="s">
        <v>78</v>
      </c>
      <c r="D8" s="163"/>
      <c r="E8" s="164"/>
      <c r="F8" s="165"/>
      <c r="G8" s="166">
        <f>SUMIF(O9:O15,"&lt;&gt;NOR",G9:G15)</f>
        <v>0</v>
      </c>
      <c r="O8" t="s">
        <v>142</v>
      </c>
    </row>
    <row r="9" spans="1:42" ht="22.5" outlineLevel="1" x14ac:dyDescent="0.2">
      <c r="A9" s="168">
        <v>1</v>
      </c>
      <c r="B9" s="169" t="s">
        <v>143</v>
      </c>
      <c r="C9" s="182" t="s">
        <v>144</v>
      </c>
      <c r="D9" s="170" t="s">
        <v>145</v>
      </c>
      <c r="E9" s="171">
        <v>15</v>
      </c>
      <c r="F9" s="172"/>
      <c r="G9" s="173">
        <f>ROUND(E9*F9,2)</f>
        <v>0</v>
      </c>
      <c r="H9" s="147"/>
      <c r="I9" s="147"/>
      <c r="J9" s="147"/>
      <c r="K9" s="147"/>
      <c r="L9" s="147"/>
      <c r="M9" s="147"/>
      <c r="N9" s="147"/>
      <c r="O9" s="147" t="s">
        <v>146</v>
      </c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</row>
    <row r="10" spans="1:42" outlineLevel="2" x14ac:dyDescent="0.2">
      <c r="A10" s="154"/>
      <c r="B10" s="155"/>
      <c r="C10" s="183" t="s">
        <v>81</v>
      </c>
      <c r="D10" s="159"/>
      <c r="E10" s="160">
        <v>5</v>
      </c>
      <c r="F10" s="157"/>
      <c r="G10" s="157"/>
      <c r="H10" s="147"/>
      <c r="I10" s="147"/>
      <c r="J10" s="147"/>
      <c r="K10" s="147"/>
      <c r="L10" s="147"/>
      <c r="M10" s="147"/>
      <c r="N10" s="147"/>
      <c r="O10" s="147" t="s">
        <v>147</v>
      </c>
      <c r="P10" s="147">
        <v>0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</row>
    <row r="11" spans="1:42" outlineLevel="3" x14ac:dyDescent="0.2">
      <c r="A11" s="154"/>
      <c r="B11" s="155"/>
      <c r="C11" s="183" t="s">
        <v>148</v>
      </c>
      <c r="D11" s="159"/>
      <c r="E11" s="160">
        <v>10</v>
      </c>
      <c r="F11" s="157"/>
      <c r="G11" s="157"/>
      <c r="H11" s="147"/>
      <c r="I11" s="147"/>
      <c r="J11" s="147"/>
      <c r="K11" s="147"/>
      <c r="L11" s="147"/>
      <c r="M11" s="147"/>
      <c r="N11" s="147"/>
      <c r="O11" s="147" t="s">
        <v>147</v>
      </c>
      <c r="P11" s="147">
        <v>0</v>
      </c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</row>
    <row r="12" spans="1:42" ht="22.5" outlineLevel="1" x14ac:dyDescent="0.2">
      <c r="A12" s="168">
        <v>2</v>
      </c>
      <c r="B12" s="169" t="s">
        <v>149</v>
      </c>
      <c r="C12" s="182" t="s">
        <v>150</v>
      </c>
      <c r="D12" s="170" t="s">
        <v>145</v>
      </c>
      <c r="E12" s="171">
        <v>13</v>
      </c>
      <c r="F12" s="172"/>
      <c r="G12" s="173">
        <f>ROUND(E12*F12,2)</f>
        <v>0</v>
      </c>
      <c r="H12" s="147"/>
      <c r="I12" s="147"/>
      <c r="J12" s="147"/>
      <c r="K12" s="147"/>
      <c r="L12" s="147"/>
      <c r="M12" s="147"/>
      <c r="N12" s="147"/>
      <c r="O12" s="147" t="s">
        <v>146</v>
      </c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</row>
    <row r="13" spans="1:42" outlineLevel="2" x14ac:dyDescent="0.2">
      <c r="A13" s="154"/>
      <c r="B13" s="155"/>
      <c r="C13" s="183" t="s">
        <v>151</v>
      </c>
      <c r="D13" s="159"/>
      <c r="E13" s="160">
        <v>13</v>
      </c>
      <c r="F13" s="157"/>
      <c r="G13" s="157"/>
      <c r="H13" s="147"/>
      <c r="I13" s="147"/>
      <c r="J13" s="147"/>
      <c r="K13" s="147"/>
      <c r="L13" s="147"/>
      <c r="M13" s="147"/>
      <c r="N13" s="147"/>
      <c r="O13" s="147" t="s">
        <v>147</v>
      </c>
      <c r="P13" s="147">
        <v>0</v>
      </c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</row>
    <row r="14" spans="1:42" ht="22.5" outlineLevel="1" x14ac:dyDescent="0.2">
      <c r="A14" s="168">
        <v>3</v>
      </c>
      <c r="B14" s="169" t="s">
        <v>152</v>
      </c>
      <c r="C14" s="182" t="s">
        <v>153</v>
      </c>
      <c r="D14" s="170" t="s">
        <v>145</v>
      </c>
      <c r="E14" s="171">
        <v>13</v>
      </c>
      <c r="F14" s="172"/>
      <c r="G14" s="173">
        <f>ROUND(E14*F14,2)</f>
        <v>0</v>
      </c>
      <c r="H14" s="147"/>
      <c r="I14" s="147"/>
      <c r="J14" s="147"/>
      <c r="K14" s="147"/>
      <c r="L14" s="147"/>
      <c r="M14" s="147"/>
      <c r="N14" s="147"/>
      <c r="O14" s="147" t="s">
        <v>154</v>
      </c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</row>
    <row r="15" spans="1:42" outlineLevel="2" x14ac:dyDescent="0.2">
      <c r="A15" s="154"/>
      <c r="B15" s="155"/>
      <c r="C15" s="183" t="s">
        <v>151</v>
      </c>
      <c r="D15" s="159"/>
      <c r="E15" s="160">
        <v>13</v>
      </c>
      <c r="F15" s="157"/>
      <c r="G15" s="157"/>
      <c r="H15" s="147"/>
      <c r="I15" s="147"/>
      <c r="J15" s="147"/>
      <c r="K15" s="147"/>
      <c r="L15" s="147"/>
      <c r="M15" s="147"/>
      <c r="N15" s="147"/>
      <c r="O15" s="147" t="s">
        <v>147</v>
      </c>
      <c r="P15" s="147">
        <v>0</v>
      </c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</row>
    <row r="16" spans="1:42" x14ac:dyDescent="0.2">
      <c r="A16" s="161" t="s">
        <v>141</v>
      </c>
      <c r="B16" s="162" t="s">
        <v>83</v>
      </c>
      <c r="C16" s="181" t="s">
        <v>84</v>
      </c>
      <c r="D16" s="163"/>
      <c r="E16" s="164"/>
      <c r="F16" s="165"/>
      <c r="G16" s="166">
        <f>SUMIF(O17:O26,"&lt;&gt;NOR",G17:G26)</f>
        <v>0</v>
      </c>
      <c r="O16" t="s">
        <v>142</v>
      </c>
    </row>
    <row r="17" spans="1:42" ht="22.5" outlineLevel="1" x14ac:dyDescent="0.2">
      <c r="A17" s="168">
        <v>4</v>
      </c>
      <c r="B17" s="169" t="s">
        <v>155</v>
      </c>
      <c r="C17" s="182" t="s">
        <v>156</v>
      </c>
      <c r="D17" s="170" t="s">
        <v>157</v>
      </c>
      <c r="E17" s="171">
        <v>56.287500000000001</v>
      </c>
      <c r="F17" s="172"/>
      <c r="G17" s="173">
        <f>ROUND(E17*F17,2)</f>
        <v>0</v>
      </c>
      <c r="H17" s="147"/>
      <c r="I17" s="147"/>
      <c r="J17" s="147"/>
      <c r="K17" s="147"/>
      <c r="L17" s="147"/>
      <c r="M17" s="147"/>
      <c r="N17" s="147"/>
      <c r="O17" s="147" t="s">
        <v>146</v>
      </c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</row>
    <row r="18" spans="1:42" outlineLevel="2" x14ac:dyDescent="0.2">
      <c r="A18" s="154"/>
      <c r="B18" s="155"/>
      <c r="C18" s="183" t="s">
        <v>158</v>
      </c>
      <c r="D18" s="159"/>
      <c r="E18" s="160">
        <v>42.463500000000003</v>
      </c>
      <c r="F18" s="157"/>
      <c r="G18" s="157"/>
      <c r="H18" s="147"/>
      <c r="I18" s="147"/>
      <c r="J18" s="147"/>
      <c r="K18" s="147"/>
      <c r="L18" s="147"/>
      <c r="M18" s="147"/>
      <c r="N18" s="147"/>
      <c r="O18" s="147" t="s">
        <v>147</v>
      </c>
      <c r="P18" s="147">
        <v>0</v>
      </c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</row>
    <row r="19" spans="1:42" outlineLevel="3" x14ac:dyDescent="0.2">
      <c r="A19" s="154"/>
      <c r="B19" s="155"/>
      <c r="C19" s="183" t="s">
        <v>159</v>
      </c>
      <c r="D19" s="159"/>
      <c r="E19" s="160">
        <v>13.824</v>
      </c>
      <c r="F19" s="157"/>
      <c r="G19" s="157"/>
      <c r="H19" s="147"/>
      <c r="I19" s="147"/>
      <c r="J19" s="147"/>
      <c r="K19" s="147"/>
      <c r="L19" s="147"/>
      <c r="M19" s="147"/>
      <c r="N19" s="147"/>
      <c r="O19" s="147" t="s">
        <v>147</v>
      </c>
      <c r="P19" s="147">
        <v>0</v>
      </c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</row>
    <row r="20" spans="1:42" outlineLevel="1" x14ac:dyDescent="0.2">
      <c r="A20" s="168">
        <v>5</v>
      </c>
      <c r="B20" s="169" t="s">
        <v>160</v>
      </c>
      <c r="C20" s="182" t="s">
        <v>161</v>
      </c>
      <c r="D20" s="170" t="s">
        <v>157</v>
      </c>
      <c r="E20" s="171">
        <v>56.287500000000001</v>
      </c>
      <c r="F20" s="172"/>
      <c r="G20" s="173">
        <f>ROUND(E20*F20,2)</f>
        <v>0</v>
      </c>
      <c r="H20" s="147"/>
      <c r="I20" s="147"/>
      <c r="J20" s="147"/>
      <c r="K20" s="147"/>
      <c r="L20" s="147"/>
      <c r="M20" s="147"/>
      <c r="N20" s="147"/>
      <c r="O20" s="147" t="s">
        <v>146</v>
      </c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</row>
    <row r="21" spans="1:42" outlineLevel="2" x14ac:dyDescent="0.2">
      <c r="A21" s="154"/>
      <c r="B21" s="155"/>
      <c r="C21" s="183" t="s">
        <v>158</v>
      </c>
      <c r="D21" s="159"/>
      <c r="E21" s="160">
        <v>42.463500000000003</v>
      </c>
      <c r="F21" s="157"/>
      <c r="G21" s="157"/>
      <c r="H21" s="147"/>
      <c r="I21" s="147"/>
      <c r="J21" s="147"/>
      <c r="K21" s="147"/>
      <c r="L21" s="147"/>
      <c r="M21" s="147"/>
      <c r="N21" s="147"/>
      <c r="O21" s="147" t="s">
        <v>147</v>
      </c>
      <c r="P21" s="147">
        <v>0</v>
      </c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</row>
    <row r="22" spans="1:42" outlineLevel="3" x14ac:dyDescent="0.2">
      <c r="A22" s="154"/>
      <c r="B22" s="155"/>
      <c r="C22" s="183" t="s">
        <v>159</v>
      </c>
      <c r="D22" s="159"/>
      <c r="E22" s="160">
        <v>13.824</v>
      </c>
      <c r="F22" s="157"/>
      <c r="G22" s="157"/>
      <c r="H22" s="147"/>
      <c r="I22" s="147"/>
      <c r="J22" s="147"/>
      <c r="K22" s="147"/>
      <c r="L22" s="147"/>
      <c r="M22" s="147"/>
      <c r="N22" s="147"/>
      <c r="O22" s="147" t="s">
        <v>147</v>
      </c>
      <c r="P22" s="147">
        <v>0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</row>
    <row r="23" spans="1:42" ht="22.5" outlineLevel="1" x14ac:dyDescent="0.2">
      <c r="A23" s="168">
        <v>6</v>
      </c>
      <c r="B23" s="169" t="s">
        <v>162</v>
      </c>
      <c r="C23" s="182" t="s">
        <v>163</v>
      </c>
      <c r="D23" s="170" t="s">
        <v>157</v>
      </c>
      <c r="E23" s="171">
        <v>22.515000000000001</v>
      </c>
      <c r="F23" s="172"/>
      <c r="G23" s="173">
        <f>ROUND(E23*F23,2)</f>
        <v>0</v>
      </c>
      <c r="H23" s="147"/>
      <c r="I23" s="147"/>
      <c r="J23" s="147"/>
      <c r="K23" s="147"/>
      <c r="L23" s="147"/>
      <c r="M23" s="147"/>
      <c r="N23" s="147"/>
      <c r="O23" s="147" t="s">
        <v>146</v>
      </c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</row>
    <row r="24" spans="1:42" outlineLevel="2" x14ac:dyDescent="0.2">
      <c r="A24" s="154"/>
      <c r="B24" s="155"/>
      <c r="C24" s="183" t="s">
        <v>164</v>
      </c>
      <c r="D24" s="159"/>
      <c r="E24" s="160"/>
      <c r="F24" s="157"/>
      <c r="G24" s="157"/>
      <c r="H24" s="147"/>
      <c r="I24" s="147"/>
      <c r="J24" s="147"/>
      <c r="K24" s="147"/>
      <c r="L24" s="147"/>
      <c r="M24" s="147"/>
      <c r="N24" s="147"/>
      <c r="O24" s="147" t="s">
        <v>147</v>
      </c>
      <c r="P24" s="147">
        <v>0</v>
      </c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</row>
    <row r="25" spans="1:42" outlineLevel="3" x14ac:dyDescent="0.2">
      <c r="A25" s="154"/>
      <c r="B25" s="155"/>
      <c r="C25" s="183" t="s">
        <v>165</v>
      </c>
      <c r="D25" s="159"/>
      <c r="E25" s="160">
        <v>16.985399999999998</v>
      </c>
      <c r="F25" s="157"/>
      <c r="G25" s="157"/>
      <c r="H25" s="147"/>
      <c r="I25" s="147"/>
      <c r="J25" s="147"/>
      <c r="K25" s="147"/>
      <c r="L25" s="147"/>
      <c r="M25" s="147"/>
      <c r="N25" s="147"/>
      <c r="O25" s="147" t="s">
        <v>147</v>
      </c>
      <c r="P25" s="147">
        <v>0</v>
      </c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</row>
    <row r="26" spans="1:42" outlineLevel="3" x14ac:dyDescent="0.2">
      <c r="A26" s="154"/>
      <c r="B26" s="155"/>
      <c r="C26" s="183" t="s">
        <v>166</v>
      </c>
      <c r="D26" s="159"/>
      <c r="E26" s="160">
        <v>5.5296000000000003</v>
      </c>
      <c r="F26" s="157"/>
      <c r="G26" s="157"/>
      <c r="H26" s="147"/>
      <c r="I26" s="147"/>
      <c r="J26" s="147"/>
      <c r="K26" s="147"/>
      <c r="L26" s="147"/>
      <c r="M26" s="147"/>
      <c r="N26" s="147"/>
      <c r="O26" s="147" t="s">
        <v>147</v>
      </c>
      <c r="P26" s="147">
        <v>0</v>
      </c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</row>
    <row r="27" spans="1:42" x14ac:dyDescent="0.2">
      <c r="A27" s="161" t="s">
        <v>141</v>
      </c>
      <c r="B27" s="162" t="s">
        <v>87</v>
      </c>
      <c r="C27" s="181" t="s">
        <v>88</v>
      </c>
      <c r="D27" s="163"/>
      <c r="E27" s="164"/>
      <c r="F27" s="165"/>
      <c r="G27" s="166">
        <f>SUMIF(O28:O34,"&lt;&gt;NOR",G28:G34)</f>
        <v>0</v>
      </c>
      <c r="O27" t="s">
        <v>142</v>
      </c>
    </row>
    <row r="28" spans="1:42" outlineLevel="1" x14ac:dyDescent="0.2">
      <c r="A28" s="168">
        <v>7</v>
      </c>
      <c r="B28" s="169" t="s">
        <v>167</v>
      </c>
      <c r="C28" s="182" t="s">
        <v>168</v>
      </c>
      <c r="D28" s="170" t="s">
        <v>157</v>
      </c>
      <c r="E28" s="171">
        <v>0.60499999999999998</v>
      </c>
      <c r="F28" s="172"/>
      <c r="G28" s="173">
        <f>ROUND(E28*F28,2)</f>
        <v>0</v>
      </c>
      <c r="H28" s="147"/>
      <c r="I28" s="147"/>
      <c r="J28" s="147"/>
      <c r="K28" s="147"/>
      <c r="L28" s="147"/>
      <c r="M28" s="147"/>
      <c r="N28" s="147"/>
      <c r="O28" s="147" t="s">
        <v>146</v>
      </c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</row>
    <row r="29" spans="1:42" outlineLevel="2" x14ac:dyDescent="0.2">
      <c r="A29" s="154"/>
      <c r="B29" s="155"/>
      <c r="C29" s="183" t="s">
        <v>169</v>
      </c>
      <c r="D29" s="159"/>
      <c r="E29" s="160">
        <v>0.60499999999999998</v>
      </c>
      <c r="F29" s="157"/>
      <c r="G29" s="157"/>
      <c r="H29" s="147"/>
      <c r="I29" s="147"/>
      <c r="J29" s="147"/>
      <c r="K29" s="147"/>
      <c r="L29" s="147"/>
      <c r="M29" s="147"/>
      <c r="N29" s="147"/>
      <c r="O29" s="147" t="s">
        <v>147</v>
      </c>
      <c r="P29" s="147">
        <v>0</v>
      </c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</row>
    <row r="30" spans="1:42" ht="33.75" outlineLevel="1" x14ac:dyDescent="0.2">
      <c r="A30" s="168">
        <v>8</v>
      </c>
      <c r="B30" s="169" t="s">
        <v>170</v>
      </c>
      <c r="C30" s="182" t="s">
        <v>171</v>
      </c>
      <c r="D30" s="170" t="s">
        <v>157</v>
      </c>
      <c r="E30" s="171">
        <v>56.287500000000001</v>
      </c>
      <c r="F30" s="172"/>
      <c r="G30" s="173">
        <f>ROUND(E30*F30,2)</f>
        <v>0</v>
      </c>
      <c r="H30" s="147"/>
      <c r="I30" s="147"/>
      <c r="J30" s="147"/>
      <c r="K30" s="147"/>
      <c r="L30" s="147"/>
      <c r="M30" s="147"/>
      <c r="N30" s="147"/>
      <c r="O30" s="147" t="s">
        <v>146</v>
      </c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</row>
    <row r="31" spans="1:42" outlineLevel="2" x14ac:dyDescent="0.2">
      <c r="A31" s="154"/>
      <c r="B31" s="155"/>
      <c r="C31" s="183" t="s">
        <v>158</v>
      </c>
      <c r="D31" s="159"/>
      <c r="E31" s="160">
        <v>42.463500000000003</v>
      </c>
      <c r="F31" s="157"/>
      <c r="G31" s="157"/>
      <c r="H31" s="147"/>
      <c r="I31" s="147"/>
      <c r="J31" s="147"/>
      <c r="K31" s="147"/>
      <c r="L31" s="147"/>
      <c r="M31" s="147"/>
      <c r="N31" s="147"/>
      <c r="O31" s="147" t="s">
        <v>147</v>
      </c>
      <c r="P31" s="147">
        <v>0</v>
      </c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</row>
    <row r="32" spans="1:42" outlineLevel="3" x14ac:dyDescent="0.2">
      <c r="A32" s="154"/>
      <c r="B32" s="155"/>
      <c r="C32" s="183" t="s">
        <v>159</v>
      </c>
      <c r="D32" s="159"/>
      <c r="E32" s="160">
        <v>13.824</v>
      </c>
      <c r="F32" s="157"/>
      <c r="G32" s="157"/>
      <c r="H32" s="147"/>
      <c r="I32" s="147"/>
      <c r="J32" s="147"/>
      <c r="K32" s="147"/>
      <c r="L32" s="147"/>
      <c r="M32" s="147"/>
      <c r="N32" s="147"/>
      <c r="O32" s="147" t="s">
        <v>147</v>
      </c>
      <c r="P32" s="147">
        <v>0</v>
      </c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</row>
    <row r="33" spans="1:42" outlineLevel="1" x14ac:dyDescent="0.2">
      <c r="A33" s="168">
        <v>9</v>
      </c>
      <c r="B33" s="169" t="s">
        <v>172</v>
      </c>
      <c r="C33" s="182" t="s">
        <v>173</v>
      </c>
      <c r="D33" s="170" t="s">
        <v>157</v>
      </c>
      <c r="E33" s="171">
        <v>56.287500000000001</v>
      </c>
      <c r="F33" s="172"/>
      <c r="G33" s="173">
        <f>ROUND(E33*F33,2)</f>
        <v>0</v>
      </c>
      <c r="H33" s="147"/>
      <c r="I33" s="147"/>
      <c r="J33" s="147"/>
      <c r="K33" s="147"/>
      <c r="L33" s="147"/>
      <c r="M33" s="147"/>
      <c r="N33" s="147"/>
      <c r="O33" s="147" t="s">
        <v>146</v>
      </c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</row>
    <row r="34" spans="1:42" outlineLevel="2" x14ac:dyDescent="0.2">
      <c r="A34" s="154"/>
      <c r="B34" s="155"/>
      <c r="C34" s="183" t="s">
        <v>174</v>
      </c>
      <c r="D34" s="159"/>
      <c r="E34" s="160">
        <v>56.287500000000001</v>
      </c>
      <c r="F34" s="157"/>
      <c r="G34" s="157"/>
      <c r="H34" s="147"/>
      <c r="I34" s="147"/>
      <c r="J34" s="147"/>
      <c r="K34" s="147"/>
      <c r="L34" s="147"/>
      <c r="M34" s="147"/>
      <c r="N34" s="147"/>
      <c r="O34" s="147" t="s">
        <v>147</v>
      </c>
      <c r="P34" s="147">
        <v>5</v>
      </c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</row>
    <row r="35" spans="1:42" x14ac:dyDescent="0.2">
      <c r="A35" s="161" t="s">
        <v>141</v>
      </c>
      <c r="B35" s="162" t="s">
        <v>89</v>
      </c>
      <c r="C35" s="181" t="s">
        <v>90</v>
      </c>
      <c r="D35" s="163"/>
      <c r="E35" s="164"/>
      <c r="F35" s="165"/>
      <c r="G35" s="166">
        <f>SUMIF(O36:O38,"&lt;&gt;NOR",G36:G38)</f>
        <v>0</v>
      </c>
      <c r="O35" t="s">
        <v>142</v>
      </c>
    </row>
    <row r="36" spans="1:42" outlineLevel="1" x14ac:dyDescent="0.2">
      <c r="A36" s="168">
        <v>10</v>
      </c>
      <c r="B36" s="169" t="s">
        <v>175</v>
      </c>
      <c r="C36" s="182" t="s">
        <v>176</v>
      </c>
      <c r="D36" s="170" t="s">
        <v>157</v>
      </c>
      <c r="E36" s="171">
        <v>3.3422000000000001</v>
      </c>
      <c r="F36" s="172"/>
      <c r="G36" s="173">
        <f>ROUND(E36*F36,2)</f>
        <v>0</v>
      </c>
      <c r="H36" s="147"/>
      <c r="I36" s="147"/>
      <c r="J36" s="147"/>
      <c r="K36" s="147"/>
      <c r="L36" s="147"/>
      <c r="M36" s="147"/>
      <c r="N36" s="147"/>
      <c r="O36" s="147" t="s">
        <v>146</v>
      </c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</row>
    <row r="37" spans="1:42" outlineLevel="2" x14ac:dyDescent="0.2">
      <c r="A37" s="154"/>
      <c r="B37" s="155"/>
      <c r="C37" s="183" t="s">
        <v>177</v>
      </c>
      <c r="D37" s="159"/>
      <c r="E37" s="160"/>
      <c r="F37" s="157"/>
      <c r="G37" s="157"/>
      <c r="H37" s="147"/>
      <c r="I37" s="147"/>
      <c r="J37" s="147"/>
      <c r="K37" s="147"/>
      <c r="L37" s="147"/>
      <c r="M37" s="147"/>
      <c r="N37" s="147"/>
      <c r="O37" s="147" t="s">
        <v>147</v>
      </c>
      <c r="P37" s="147">
        <v>0</v>
      </c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</row>
    <row r="38" spans="1:42" outlineLevel="3" x14ac:dyDescent="0.2">
      <c r="A38" s="154"/>
      <c r="B38" s="155"/>
      <c r="C38" s="183" t="s">
        <v>178</v>
      </c>
      <c r="D38" s="159"/>
      <c r="E38" s="160">
        <v>3.3422000000000001</v>
      </c>
      <c r="F38" s="157"/>
      <c r="G38" s="157"/>
      <c r="H38" s="147"/>
      <c r="I38" s="147"/>
      <c r="J38" s="147"/>
      <c r="K38" s="147"/>
      <c r="L38" s="147"/>
      <c r="M38" s="147"/>
      <c r="N38" s="147"/>
      <c r="O38" s="147" t="s">
        <v>147</v>
      </c>
      <c r="P38" s="147">
        <v>0</v>
      </c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</row>
    <row r="39" spans="1:42" x14ac:dyDescent="0.2">
      <c r="A39" s="161" t="s">
        <v>141</v>
      </c>
      <c r="B39" s="162" t="s">
        <v>97</v>
      </c>
      <c r="C39" s="181" t="s">
        <v>98</v>
      </c>
      <c r="D39" s="163"/>
      <c r="E39" s="164"/>
      <c r="F39" s="165"/>
      <c r="G39" s="166">
        <f>SUMIF(O40:O41,"&lt;&gt;NOR",G40:G41)</f>
        <v>0</v>
      </c>
      <c r="O39" t="s">
        <v>142</v>
      </c>
    </row>
    <row r="40" spans="1:42" outlineLevel="1" x14ac:dyDescent="0.2">
      <c r="A40" s="168">
        <v>11</v>
      </c>
      <c r="B40" s="169" t="s">
        <v>179</v>
      </c>
      <c r="C40" s="182" t="s">
        <v>180</v>
      </c>
      <c r="D40" s="170" t="s">
        <v>157</v>
      </c>
      <c r="E40" s="171">
        <v>31.74</v>
      </c>
      <c r="F40" s="172"/>
      <c r="G40" s="173">
        <f>ROUND(E40*F40,2)</f>
        <v>0</v>
      </c>
      <c r="H40" s="147"/>
      <c r="I40" s="147"/>
      <c r="J40" s="147"/>
      <c r="K40" s="147"/>
      <c r="L40" s="147"/>
      <c r="M40" s="147"/>
      <c r="N40" s="147"/>
      <c r="O40" s="147" t="s">
        <v>146</v>
      </c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</row>
    <row r="41" spans="1:42" outlineLevel="2" x14ac:dyDescent="0.2">
      <c r="A41" s="154"/>
      <c r="B41" s="155"/>
      <c r="C41" s="183" t="s">
        <v>181</v>
      </c>
      <c r="D41" s="159"/>
      <c r="E41" s="160">
        <v>31.74</v>
      </c>
      <c r="F41" s="157"/>
      <c r="G41" s="157"/>
      <c r="H41" s="147"/>
      <c r="I41" s="147"/>
      <c r="J41" s="147"/>
      <c r="K41" s="147"/>
      <c r="L41" s="147"/>
      <c r="M41" s="147"/>
      <c r="N41" s="147"/>
      <c r="O41" s="147" t="s">
        <v>147</v>
      </c>
      <c r="P41" s="147">
        <v>0</v>
      </c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</row>
    <row r="42" spans="1:42" ht="25.5" x14ac:dyDescent="0.2">
      <c r="A42" s="161" t="s">
        <v>141</v>
      </c>
      <c r="B42" s="162" t="s">
        <v>99</v>
      </c>
      <c r="C42" s="181" t="s">
        <v>100</v>
      </c>
      <c r="D42" s="163"/>
      <c r="E42" s="164"/>
      <c r="F42" s="165"/>
      <c r="G42" s="166">
        <f>SUMIF(O43:O45,"&lt;&gt;NOR",G43:G45)</f>
        <v>0</v>
      </c>
      <c r="O42" t="s">
        <v>142</v>
      </c>
    </row>
    <row r="43" spans="1:42" outlineLevel="1" x14ac:dyDescent="0.2">
      <c r="A43" s="168">
        <v>12</v>
      </c>
      <c r="B43" s="169" t="s">
        <v>182</v>
      </c>
      <c r="C43" s="182" t="s">
        <v>183</v>
      </c>
      <c r="D43" s="170" t="s">
        <v>184</v>
      </c>
      <c r="E43" s="171">
        <v>40</v>
      </c>
      <c r="F43" s="172"/>
      <c r="G43" s="173">
        <f>ROUND(E43*F43,2)</f>
        <v>0</v>
      </c>
      <c r="H43" s="147"/>
      <c r="I43" s="147"/>
      <c r="J43" s="147"/>
      <c r="K43" s="147"/>
      <c r="L43" s="147"/>
      <c r="M43" s="147"/>
      <c r="N43" s="147"/>
      <c r="O43" s="147" t="s">
        <v>185</v>
      </c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</row>
    <row r="44" spans="1:42" outlineLevel="2" x14ac:dyDescent="0.2">
      <c r="A44" s="154"/>
      <c r="B44" s="155"/>
      <c r="C44" s="183" t="s">
        <v>186</v>
      </c>
      <c r="D44" s="159"/>
      <c r="E44" s="160">
        <v>10</v>
      </c>
      <c r="F44" s="157"/>
      <c r="G44" s="157"/>
      <c r="H44" s="147"/>
      <c r="I44" s="147"/>
      <c r="J44" s="147"/>
      <c r="K44" s="147"/>
      <c r="L44" s="147"/>
      <c r="M44" s="147"/>
      <c r="N44" s="147"/>
      <c r="O44" s="147" t="s">
        <v>147</v>
      </c>
      <c r="P44" s="147">
        <v>0</v>
      </c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</row>
    <row r="45" spans="1:42" outlineLevel="3" x14ac:dyDescent="0.2">
      <c r="A45" s="154"/>
      <c r="B45" s="155"/>
      <c r="C45" s="183" t="s">
        <v>187</v>
      </c>
      <c r="D45" s="159"/>
      <c r="E45" s="160">
        <v>30</v>
      </c>
      <c r="F45" s="157"/>
      <c r="G45" s="157"/>
      <c r="H45" s="147"/>
      <c r="I45" s="147"/>
      <c r="J45" s="147"/>
      <c r="K45" s="147"/>
      <c r="L45" s="147"/>
      <c r="M45" s="147"/>
      <c r="N45" s="147"/>
      <c r="O45" s="147" t="s">
        <v>147</v>
      </c>
      <c r="P45" s="147">
        <v>0</v>
      </c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</row>
    <row r="46" spans="1:42" x14ac:dyDescent="0.2">
      <c r="A46" s="161" t="s">
        <v>141</v>
      </c>
      <c r="B46" s="162" t="s">
        <v>101</v>
      </c>
      <c r="C46" s="181" t="s">
        <v>102</v>
      </c>
      <c r="D46" s="163"/>
      <c r="E46" s="164"/>
      <c r="F46" s="165"/>
      <c r="G46" s="166">
        <f>SUMIF(O47:O57,"&lt;&gt;NOR",G47:G57)</f>
        <v>0</v>
      </c>
      <c r="O46" t="s">
        <v>142</v>
      </c>
    </row>
    <row r="47" spans="1:42" outlineLevel="1" x14ac:dyDescent="0.2">
      <c r="A47" s="168">
        <v>13</v>
      </c>
      <c r="B47" s="169" t="s">
        <v>188</v>
      </c>
      <c r="C47" s="182" t="s">
        <v>189</v>
      </c>
      <c r="D47" s="170" t="s">
        <v>157</v>
      </c>
      <c r="E47" s="171">
        <v>3.3422000000000001</v>
      </c>
      <c r="F47" s="172"/>
      <c r="G47" s="173">
        <f>ROUND(E47*F47,2)</f>
        <v>0</v>
      </c>
      <c r="H47" s="147"/>
      <c r="I47" s="147"/>
      <c r="J47" s="147"/>
      <c r="K47" s="147"/>
      <c r="L47" s="147"/>
      <c r="M47" s="147"/>
      <c r="N47" s="147"/>
      <c r="O47" s="147" t="s">
        <v>146</v>
      </c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</row>
    <row r="48" spans="1:42" outlineLevel="2" x14ac:dyDescent="0.2">
      <c r="A48" s="154"/>
      <c r="B48" s="155"/>
      <c r="C48" s="183" t="s">
        <v>190</v>
      </c>
      <c r="D48" s="159"/>
      <c r="E48" s="160">
        <v>3.3422000000000001</v>
      </c>
      <c r="F48" s="157"/>
      <c r="G48" s="157"/>
      <c r="H48" s="147"/>
      <c r="I48" s="147"/>
      <c r="J48" s="147"/>
      <c r="K48" s="147"/>
      <c r="L48" s="147"/>
      <c r="M48" s="147"/>
      <c r="N48" s="147"/>
      <c r="O48" s="147" t="s">
        <v>147</v>
      </c>
      <c r="P48" s="147">
        <v>0</v>
      </c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</row>
    <row r="49" spans="1:42" outlineLevel="1" x14ac:dyDescent="0.2">
      <c r="A49" s="168">
        <v>14</v>
      </c>
      <c r="B49" s="169" t="s">
        <v>191</v>
      </c>
      <c r="C49" s="182" t="s">
        <v>192</v>
      </c>
      <c r="D49" s="170" t="s">
        <v>157</v>
      </c>
      <c r="E49" s="171">
        <v>16.710999999999999</v>
      </c>
      <c r="F49" s="172"/>
      <c r="G49" s="173">
        <f>ROUND(E49*F49,2)</f>
        <v>0</v>
      </c>
      <c r="H49" s="147"/>
      <c r="I49" s="147"/>
      <c r="J49" s="147"/>
      <c r="K49" s="147"/>
      <c r="L49" s="147"/>
      <c r="M49" s="147"/>
      <c r="N49" s="147"/>
      <c r="O49" s="147" t="s">
        <v>146</v>
      </c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</row>
    <row r="50" spans="1:42" outlineLevel="2" x14ac:dyDescent="0.2">
      <c r="A50" s="154"/>
      <c r="B50" s="155"/>
      <c r="C50" s="183" t="s">
        <v>193</v>
      </c>
      <c r="D50" s="159"/>
      <c r="E50" s="160">
        <v>16.710999999999999</v>
      </c>
      <c r="F50" s="157"/>
      <c r="G50" s="157"/>
      <c r="H50" s="147"/>
      <c r="I50" s="147"/>
      <c r="J50" s="147"/>
      <c r="K50" s="147"/>
      <c r="L50" s="147"/>
      <c r="M50" s="147"/>
      <c r="N50" s="147"/>
      <c r="O50" s="147" t="s">
        <v>147</v>
      </c>
      <c r="P50" s="147">
        <v>5</v>
      </c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</row>
    <row r="51" spans="1:42" outlineLevel="1" x14ac:dyDescent="0.2">
      <c r="A51" s="168">
        <v>15</v>
      </c>
      <c r="B51" s="169" t="s">
        <v>194</v>
      </c>
      <c r="C51" s="182" t="s">
        <v>195</v>
      </c>
      <c r="D51" s="170" t="s">
        <v>196</v>
      </c>
      <c r="E51" s="171">
        <v>2.75</v>
      </c>
      <c r="F51" s="172"/>
      <c r="G51" s="173">
        <f>ROUND(E51*F51,2)</f>
        <v>0</v>
      </c>
      <c r="H51" s="147"/>
      <c r="I51" s="147"/>
      <c r="J51" s="147"/>
      <c r="K51" s="147"/>
      <c r="L51" s="147"/>
      <c r="M51" s="147"/>
      <c r="N51" s="147"/>
      <c r="O51" s="147" t="s">
        <v>146</v>
      </c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</row>
    <row r="52" spans="1:42" outlineLevel="2" x14ac:dyDescent="0.2">
      <c r="A52" s="154"/>
      <c r="B52" s="155"/>
      <c r="C52" s="183" t="s">
        <v>197</v>
      </c>
      <c r="D52" s="159"/>
      <c r="E52" s="160">
        <v>2.75</v>
      </c>
      <c r="F52" s="157"/>
      <c r="G52" s="157"/>
      <c r="H52" s="147"/>
      <c r="I52" s="147"/>
      <c r="J52" s="147"/>
      <c r="K52" s="147"/>
      <c r="L52" s="147"/>
      <c r="M52" s="147"/>
      <c r="N52" s="147"/>
      <c r="O52" s="147" t="s">
        <v>147</v>
      </c>
      <c r="P52" s="147">
        <v>0</v>
      </c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</row>
    <row r="53" spans="1:42" outlineLevel="1" x14ac:dyDescent="0.2">
      <c r="A53" s="168">
        <v>16</v>
      </c>
      <c r="B53" s="169" t="s">
        <v>198</v>
      </c>
      <c r="C53" s="182" t="s">
        <v>199</v>
      </c>
      <c r="D53" s="170" t="s">
        <v>196</v>
      </c>
      <c r="E53" s="171">
        <v>19.66</v>
      </c>
      <c r="F53" s="172"/>
      <c r="G53" s="173">
        <f>ROUND(E53*F53,2)</f>
        <v>0</v>
      </c>
      <c r="H53" s="147"/>
      <c r="I53" s="147"/>
      <c r="J53" s="147"/>
      <c r="K53" s="147"/>
      <c r="L53" s="147"/>
      <c r="M53" s="147"/>
      <c r="N53" s="147"/>
      <c r="O53" s="147" t="s">
        <v>146</v>
      </c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</row>
    <row r="54" spans="1:42" outlineLevel="2" x14ac:dyDescent="0.2">
      <c r="A54" s="154"/>
      <c r="B54" s="155"/>
      <c r="C54" s="183" t="s">
        <v>200</v>
      </c>
      <c r="D54" s="159"/>
      <c r="E54" s="160">
        <v>19.66</v>
      </c>
      <c r="F54" s="157"/>
      <c r="G54" s="157"/>
      <c r="H54" s="147"/>
      <c r="I54" s="147"/>
      <c r="J54" s="147"/>
      <c r="K54" s="147"/>
      <c r="L54" s="147"/>
      <c r="M54" s="147"/>
      <c r="N54" s="147"/>
      <c r="O54" s="147" t="s">
        <v>147</v>
      </c>
      <c r="P54" s="147">
        <v>0</v>
      </c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</row>
    <row r="55" spans="1:42" outlineLevel="1" x14ac:dyDescent="0.2">
      <c r="A55" s="168">
        <v>17</v>
      </c>
      <c r="B55" s="169" t="s">
        <v>201</v>
      </c>
      <c r="C55" s="182" t="s">
        <v>202</v>
      </c>
      <c r="D55" s="170" t="s">
        <v>157</v>
      </c>
      <c r="E55" s="171">
        <v>56.287500000000001</v>
      </c>
      <c r="F55" s="172"/>
      <c r="G55" s="173">
        <f>ROUND(E55*F55,2)</f>
        <v>0</v>
      </c>
      <c r="H55" s="147"/>
      <c r="I55" s="147"/>
      <c r="J55" s="147"/>
      <c r="K55" s="147"/>
      <c r="L55" s="147"/>
      <c r="M55" s="147"/>
      <c r="N55" s="147"/>
      <c r="O55" s="147" t="s">
        <v>146</v>
      </c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</row>
    <row r="56" spans="1:42" outlineLevel="2" x14ac:dyDescent="0.2">
      <c r="A56" s="154"/>
      <c r="B56" s="155"/>
      <c r="C56" s="183" t="s">
        <v>158</v>
      </c>
      <c r="D56" s="159"/>
      <c r="E56" s="160">
        <v>42.463500000000003</v>
      </c>
      <c r="F56" s="157"/>
      <c r="G56" s="157"/>
      <c r="H56" s="147"/>
      <c r="I56" s="147"/>
      <c r="J56" s="147"/>
      <c r="K56" s="147"/>
      <c r="L56" s="147"/>
      <c r="M56" s="147"/>
      <c r="N56" s="147"/>
      <c r="O56" s="147" t="s">
        <v>147</v>
      </c>
      <c r="P56" s="147">
        <v>0</v>
      </c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</row>
    <row r="57" spans="1:42" outlineLevel="3" x14ac:dyDescent="0.2">
      <c r="A57" s="154"/>
      <c r="B57" s="155"/>
      <c r="C57" s="183" t="s">
        <v>159</v>
      </c>
      <c r="D57" s="159"/>
      <c r="E57" s="160">
        <v>13.824</v>
      </c>
      <c r="F57" s="157"/>
      <c r="G57" s="157"/>
      <c r="H57" s="147"/>
      <c r="I57" s="147"/>
      <c r="J57" s="147"/>
      <c r="K57" s="147"/>
      <c r="L57" s="147"/>
      <c r="M57" s="147"/>
      <c r="N57" s="147"/>
      <c r="O57" s="147" t="s">
        <v>147</v>
      </c>
      <c r="P57" s="147">
        <v>0</v>
      </c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</row>
    <row r="58" spans="1:42" x14ac:dyDescent="0.2">
      <c r="A58" s="161" t="s">
        <v>141</v>
      </c>
      <c r="B58" s="162" t="s">
        <v>103</v>
      </c>
      <c r="C58" s="181" t="s">
        <v>104</v>
      </c>
      <c r="D58" s="163"/>
      <c r="E58" s="164"/>
      <c r="F58" s="165"/>
      <c r="G58" s="166">
        <f>SUMIF(O59:O59,"&lt;&gt;NOR",G59:G59)</f>
        <v>0</v>
      </c>
      <c r="O58" t="s">
        <v>142</v>
      </c>
    </row>
    <row r="59" spans="1:42" outlineLevel="1" x14ac:dyDescent="0.2">
      <c r="A59" s="174">
        <v>18</v>
      </c>
      <c r="B59" s="175" t="s">
        <v>203</v>
      </c>
      <c r="C59" s="184" t="s">
        <v>204</v>
      </c>
      <c r="D59" s="176" t="s">
        <v>205</v>
      </c>
      <c r="E59" s="177">
        <v>3.15137</v>
      </c>
      <c r="F59" s="178"/>
      <c r="G59" s="179">
        <f>ROUND(E59*F59,2)</f>
        <v>0</v>
      </c>
      <c r="H59" s="147"/>
      <c r="I59" s="147"/>
      <c r="J59" s="147"/>
      <c r="K59" s="147"/>
      <c r="L59" s="147"/>
      <c r="M59" s="147"/>
      <c r="N59" s="147"/>
      <c r="O59" s="147" t="s">
        <v>206</v>
      </c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</row>
    <row r="60" spans="1:42" x14ac:dyDescent="0.2">
      <c r="A60" s="161" t="s">
        <v>141</v>
      </c>
      <c r="B60" s="162" t="s">
        <v>109</v>
      </c>
      <c r="C60" s="181" t="s">
        <v>110</v>
      </c>
      <c r="D60" s="163"/>
      <c r="E60" s="164"/>
      <c r="F60" s="165"/>
      <c r="G60" s="166">
        <f>SUMIF(O61:O63,"&lt;&gt;NOR",G61:G63)</f>
        <v>0</v>
      </c>
      <c r="O60" t="s">
        <v>142</v>
      </c>
    </row>
    <row r="61" spans="1:42" ht="22.5" outlineLevel="1" x14ac:dyDescent="0.2">
      <c r="A61" s="168">
        <v>19</v>
      </c>
      <c r="B61" s="169" t="s">
        <v>207</v>
      </c>
      <c r="C61" s="182" t="s">
        <v>208</v>
      </c>
      <c r="D61" s="170" t="s">
        <v>196</v>
      </c>
      <c r="E61" s="171">
        <v>19.7</v>
      </c>
      <c r="F61" s="172"/>
      <c r="G61" s="173">
        <f>ROUND(E61*F61,2)</f>
        <v>0</v>
      </c>
      <c r="H61" s="147"/>
      <c r="I61" s="147"/>
      <c r="J61" s="147"/>
      <c r="K61" s="147"/>
      <c r="L61" s="147"/>
      <c r="M61" s="147"/>
      <c r="N61" s="147"/>
      <c r="O61" s="147" t="s">
        <v>146</v>
      </c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</row>
    <row r="62" spans="1:42" outlineLevel="2" x14ac:dyDescent="0.2">
      <c r="A62" s="154"/>
      <c r="B62" s="155"/>
      <c r="C62" s="183" t="s">
        <v>209</v>
      </c>
      <c r="D62" s="159"/>
      <c r="E62" s="160">
        <v>19.7</v>
      </c>
      <c r="F62" s="157"/>
      <c r="G62" s="157"/>
      <c r="H62" s="147"/>
      <c r="I62" s="147"/>
      <c r="J62" s="147"/>
      <c r="K62" s="147"/>
      <c r="L62" s="147"/>
      <c r="M62" s="147"/>
      <c r="N62" s="147"/>
      <c r="O62" s="147" t="s">
        <v>147</v>
      </c>
      <c r="P62" s="147">
        <v>0</v>
      </c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</row>
    <row r="63" spans="1:42" outlineLevel="1" x14ac:dyDescent="0.2">
      <c r="A63" s="154">
        <v>20</v>
      </c>
      <c r="B63" s="155" t="s">
        <v>210</v>
      </c>
      <c r="C63" s="185" t="s">
        <v>211</v>
      </c>
      <c r="D63" s="156" t="s">
        <v>0</v>
      </c>
      <c r="E63" s="180"/>
      <c r="F63" s="158"/>
      <c r="G63" s="157">
        <f>ROUND(E63*F63,2)</f>
        <v>0</v>
      </c>
      <c r="H63" s="147"/>
      <c r="I63" s="147"/>
      <c r="J63" s="147"/>
      <c r="K63" s="147"/>
      <c r="L63" s="147"/>
      <c r="M63" s="147"/>
      <c r="N63" s="147"/>
      <c r="O63" s="147" t="s">
        <v>206</v>
      </c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</row>
    <row r="64" spans="1:42" x14ac:dyDescent="0.2">
      <c r="A64" s="161" t="s">
        <v>141</v>
      </c>
      <c r="B64" s="162" t="s">
        <v>111</v>
      </c>
      <c r="C64" s="181" t="s">
        <v>112</v>
      </c>
      <c r="D64" s="163"/>
      <c r="E64" s="164"/>
      <c r="F64" s="165"/>
      <c r="G64" s="166">
        <f>SUMIF(O65:O78,"&lt;&gt;NOR",G65:G78)</f>
        <v>0</v>
      </c>
      <c r="O64" t="s">
        <v>142</v>
      </c>
    </row>
    <row r="65" spans="1:42" outlineLevel="1" x14ac:dyDescent="0.2">
      <c r="A65" s="168">
        <v>21</v>
      </c>
      <c r="B65" s="169" t="s">
        <v>212</v>
      </c>
      <c r="C65" s="182" t="s">
        <v>213</v>
      </c>
      <c r="D65" s="170" t="s">
        <v>196</v>
      </c>
      <c r="E65" s="171">
        <v>24.73</v>
      </c>
      <c r="F65" s="172"/>
      <c r="G65" s="173">
        <f>ROUND(E65*F65,2)</f>
        <v>0</v>
      </c>
      <c r="H65" s="147"/>
      <c r="I65" s="147"/>
      <c r="J65" s="147"/>
      <c r="K65" s="147"/>
      <c r="L65" s="147"/>
      <c r="M65" s="147"/>
      <c r="N65" s="147"/>
      <c r="O65" s="147" t="s">
        <v>146</v>
      </c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</row>
    <row r="66" spans="1:42" outlineLevel="2" x14ac:dyDescent="0.2">
      <c r="A66" s="154"/>
      <c r="B66" s="155"/>
      <c r="C66" s="183" t="s">
        <v>214</v>
      </c>
      <c r="D66" s="159"/>
      <c r="E66" s="160">
        <v>21.73</v>
      </c>
      <c r="F66" s="157"/>
      <c r="G66" s="157"/>
      <c r="H66" s="147"/>
      <c r="I66" s="147"/>
      <c r="J66" s="147"/>
      <c r="K66" s="147"/>
      <c r="L66" s="147"/>
      <c r="M66" s="147"/>
      <c r="N66" s="147"/>
      <c r="O66" s="147" t="s">
        <v>147</v>
      </c>
      <c r="P66" s="147">
        <v>0</v>
      </c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</row>
    <row r="67" spans="1:42" outlineLevel="3" x14ac:dyDescent="0.2">
      <c r="A67" s="154"/>
      <c r="B67" s="155"/>
      <c r="C67" s="183" t="s">
        <v>215</v>
      </c>
      <c r="D67" s="159"/>
      <c r="E67" s="160">
        <v>3</v>
      </c>
      <c r="F67" s="157"/>
      <c r="G67" s="157"/>
      <c r="H67" s="147"/>
      <c r="I67" s="147"/>
      <c r="J67" s="147"/>
      <c r="K67" s="147"/>
      <c r="L67" s="147"/>
      <c r="M67" s="147"/>
      <c r="N67" s="147"/>
      <c r="O67" s="147" t="s">
        <v>147</v>
      </c>
      <c r="P67" s="147">
        <v>0</v>
      </c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</row>
    <row r="68" spans="1:42" outlineLevel="1" x14ac:dyDescent="0.2">
      <c r="A68" s="168">
        <v>22</v>
      </c>
      <c r="B68" s="169" t="s">
        <v>216</v>
      </c>
      <c r="C68" s="182" t="s">
        <v>217</v>
      </c>
      <c r="D68" s="170" t="s">
        <v>218</v>
      </c>
      <c r="E68" s="171">
        <v>77.552000000000007</v>
      </c>
      <c r="F68" s="172"/>
      <c r="G68" s="173">
        <f>ROUND(E68*F68,2)</f>
        <v>0</v>
      </c>
      <c r="H68" s="147"/>
      <c r="I68" s="147"/>
      <c r="J68" s="147"/>
      <c r="K68" s="147"/>
      <c r="L68" s="147"/>
      <c r="M68" s="147"/>
      <c r="N68" s="147"/>
      <c r="O68" s="147" t="s">
        <v>146</v>
      </c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</row>
    <row r="69" spans="1:42" outlineLevel="2" x14ac:dyDescent="0.2">
      <c r="A69" s="154"/>
      <c r="B69" s="155"/>
      <c r="C69" s="183" t="s">
        <v>219</v>
      </c>
      <c r="D69" s="159"/>
      <c r="E69" s="160">
        <v>38.700000000000003</v>
      </c>
      <c r="F69" s="157"/>
      <c r="G69" s="157"/>
      <c r="H69" s="147"/>
      <c r="I69" s="147"/>
      <c r="J69" s="147"/>
      <c r="K69" s="147"/>
      <c r="L69" s="147"/>
      <c r="M69" s="147"/>
      <c r="N69" s="147"/>
      <c r="O69" s="147" t="s">
        <v>147</v>
      </c>
      <c r="P69" s="147">
        <v>0</v>
      </c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</row>
    <row r="70" spans="1:42" outlineLevel="3" x14ac:dyDescent="0.2">
      <c r="A70" s="154"/>
      <c r="B70" s="155"/>
      <c r="C70" s="183" t="s">
        <v>220</v>
      </c>
      <c r="D70" s="159"/>
      <c r="E70" s="160">
        <v>38.851999999999997</v>
      </c>
      <c r="F70" s="157"/>
      <c r="G70" s="157"/>
      <c r="H70" s="147"/>
      <c r="I70" s="147"/>
      <c r="J70" s="147"/>
      <c r="K70" s="147"/>
      <c r="L70" s="147"/>
      <c r="M70" s="147"/>
      <c r="N70" s="147"/>
      <c r="O70" s="147" t="s">
        <v>147</v>
      </c>
      <c r="P70" s="147">
        <v>0</v>
      </c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</row>
    <row r="71" spans="1:42" ht="33.75" outlineLevel="1" x14ac:dyDescent="0.2">
      <c r="A71" s="168">
        <v>23</v>
      </c>
      <c r="B71" s="169" t="s">
        <v>221</v>
      </c>
      <c r="C71" s="182" t="s">
        <v>222</v>
      </c>
      <c r="D71" s="170" t="s">
        <v>157</v>
      </c>
      <c r="E71" s="171">
        <v>34.655999999999999</v>
      </c>
      <c r="F71" s="172"/>
      <c r="G71" s="173">
        <f>ROUND(E71*F71,2)</f>
        <v>0</v>
      </c>
      <c r="H71" s="147"/>
      <c r="I71" s="147"/>
      <c r="J71" s="147"/>
      <c r="K71" s="147"/>
      <c r="L71" s="147"/>
      <c r="M71" s="147"/>
      <c r="N71" s="147"/>
      <c r="O71" s="147" t="s">
        <v>146</v>
      </c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</row>
    <row r="72" spans="1:42" ht="22.5" outlineLevel="2" x14ac:dyDescent="0.2">
      <c r="A72" s="154"/>
      <c r="B72" s="155"/>
      <c r="C72" s="183" t="s">
        <v>223</v>
      </c>
      <c r="D72" s="159"/>
      <c r="E72" s="160">
        <v>34.655999999999999</v>
      </c>
      <c r="F72" s="157"/>
      <c r="G72" s="157"/>
      <c r="H72" s="147"/>
      <c r="I72" s="147"/>
      <c r="J72" s="147"/>
      <c r="K72" s="147"/>
      <c r="L72" s="147"/>
      <c r="M72" s="147"/>
      <c r="N72" s="147"/>
      <c r="O72" s="147" t="s">
        <v>147</v>
      </c>
      <c r="P72" s="147">
        <v>0</v>
      </c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</row>
    <row r="73" spans="1:42" ht="22.5" outlineLevel="3" x14ac:dyDescent="0.2">
      <c r="A73" s="154"/>
      <c r="B73" s="155"/>
      <c r="C73" s="183" t="s">
        <v>224</v>
      </c>
      <c r="D73" s="159"/>
      <c r="E73" s="160"/>
      <c r="F73" s="157"/>
      <c r="G73" s="157"/>
      <c r="H73" s="147"/>
      <c r="I73" s="147"/>
      <c r="J73" s="147"/>
      <c r="K73" s="147"/>
      <c r="L73" s="147"/>
      <c r="M73" s="147"/>
      <c r="N73" s="147"/>
      <c r="O73" s="147" t="s">
        <v>147</v>
      </c>
      <c r="P73" s="147">
        <v>0</v>
      </c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</row>
    <row r="74" spans="1:42" outlineLevel="1" x14ac:dyDescent="0.2">
      <c r="A74" s="168">
        <v>24</v>
      </c>
      <c r="B74" s="169" t="s">
        <v>225</v>
      </c>
      <c r="C74" s="182" t="s">
        <v>226</v>
      </c>
      <c r="D74" s="170" t="s">
        <v>205</v>
      </c>
      <c r="E74" s="171">
        <v>4.274E-2</v>
      </c>
      <c r="F74" s="172"/>
      <c r="G74" s="173">
        <f>ROUND(E74*F74,2)</f>
        <v>0</v>
      </c>
      <c r="H74" s="147"/>
      <c r="I74" s="147"/>
      <c r="J74" s="147"/>
      <c r="K74" s="147"/>
      <c r="L74" s="147"/>
      <c r="M74" s="147"/>
      <c r="N74" s="147"/>
      <c r="O74" s="147" t="s">
        <v>154</v>
      </c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</row>
    <row r="75" spans="1:42" outlineLevel="2" x14ac:dyDescent="0.2">
      <c r="A75" s="154"/>
      <c r="B75" s="155"/>
      <c r="C75" s="183" t="s">
        <v>227</v>
      </c>
      <c r="D75" s="159"/>
      <c r="E75" s="160">
        <v>4.274E-2</v>
      </c>
      <c r="F75" s="157"/>
      <c r="G75" s="157"/>
      <c r="H75" s="147"/>
      <c r="I75" s="147"/>
      <c r="J75" s="147"/>
      <c r="K75" s="147"/>
      <c r="L75" s="147"/>
      <c r="M75" s="147"/>
      <c r="N75" s="147"/>
      <c r="O75" s="147" t="s">
        <v>147</v>
      </c>
      <c r="P75" s="147">
        <v>0</v>
      </c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</row>
    <row r="76" spans="1:42" ht="22.5" outlineLevel="1" x14ac:dyDescent="0.2">
      <c r="A76" s="168">
        <v>25</v>
      </c>
      <c r="B76" s="169" t="s">
        <v>228</v>
      </c>
      <c r="C76" s="182" t="s">
        <v>229</v>
      </c>
      <c r="D76" s="170" t="s">
        <v>205</v>
      </c>
      <c r="E76" s="171">
        <v>4.2569999999999997E-2</v>
      </c>
      <c r="F76" s="172"/>
      <c r="G76" s="173">
        <f>ROUND(E76*F76,2)</f>
        <v>0</v>
      </c>
      <c r="H76" s="147"/>
      <c r="I76" s="147"/>
      <c r="J76" s="147"/>
      <c r="K76" s="147"/>
      <c r="L76" s="147"/>
      <c r="M76" s="147"/>
      <c r="N76" s="147"/>
      <c r="O76" s="147" t="s">
        <v>154</v>
      </c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</row>
    <row r="77" spans="1:42" ht="22.5" outlineLevel="2" x14ac:dyDescent="0.2">
      <c r="A77" s="154"/>
      <c r="B77" s="155"/>
      <c r="C77" s="183" t="s">
        <v>230</v>
      </c>
      <c r="D77" s="159"/>
      <c r="E77" s="160">
        <v>4.2569999999999997E-2</v>
      </c>
      <c r="F77" s="157"/>
      <c r="G77" s="157"/>
      <c r="H77" s="147"/>
      <c r="I77" s="147"/>
      <c r="J77" s="147"/>
      <c r="K77" s="147"/>
      <c r="L77" s="147"/>
      <c r="M77" s="147"/>
      <c r="N77" s="147"/>
      <c r="O77" s="147" t="s">
        <v>147</v>
      </c>
      <c r="P77" s="147">
        <v>0</v>
      </c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</row>
    <row r="78" spans="1:42" outlineLevel="1" x14ac:dyDescent="0.2">
      <c r="A78" s="154">
        <v>26</v>
      </c>
      <c r="B78" s="155" t="s">
        <v>231</v>
      </c>
      <c r="C78" s="185" t="s">
        <v>232</v>
      </c>
      <c r="D78" s="156" t="s">
        <v>0</v>
      </c>
      <c r="E78" s="180"/>
      <c r="F78" s="158"/>
      <c r="G78" s="157">
        <f>ROUND(E78*F78,2)</f>
        <v>0</v>
      </c>
      <c r="H78" s="147"/>
      <c r="I78" s="147"/>
      <c r="J78" s="147"/>
      <c r="K78" s="147"/>
      <c r="L78" s="147"/>
      <c r="M78" s="147"/>
      <c r="N78" s="147"/>
      <c r="O78" s="147" t="s">
        <v>206</v>
      </c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</row>
    <row r="79" spans="1:42" x14ac:dyDescent="0.2">
      <c r="A79" s="161" t="s">
        <v>141</v>
      </c>
      <c r="B79" s="162" t="s">
        <v>115</v>
      </c>
      <c r="C79" s="181" t="s">
        <v>116</v>
      </c>
      <c r="D79" s="163"/>
      <c r="E79" s="164"/>
      <c r="F79" s="165"/>
      <c r="G79" s="166">
        <f>SUMIF(O80:O85,"&lt;&gt;NOR",G80:G85)</f>
        <v>0</v>
      </c>
      <c r="O79" t="s">
        <v>142</v>
      </c>
    </row>
    <row r="80" spans="1:42" ht="22.5" outlineLevel="1" x14ac:dyDescent="0.2">
      <c r="A80" s="168">
        <v>27</v>
      </c>
      <c r="B80" s="169" t="s">
        <v>233</v>
      </c>
      <c r="C80" s="182" t="s">
        <v>234</v>
      </c>
      <c r="D80" s="170" t="s">
        <v>157</v>
      </c>
      <c r="E80" s="171">
        <v>6.6</v>
      </c>
      <c r="F80" s="172"/>
      <c r="G80" s="173">
        <f>ROUND(E80*F80,2)</f>
        <v>0</v>
      </c>
      <c r="H80" s="147"/>
      <c r="I80" s="147"/>
      <c r="J80" s="147"/>
      <c r="K80" s="147"/>
      <c r="L80" s="147"/>
      <c r="M80" s="147"/>
      <c r="N80" s="147"/>
      <c r="O80" s="147" t="s">
        <v>146</v>
      </c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</row>
    <row r="81" spans="1:42" outlineLevel="2" x14ac:dyDescent="0.2">
      <c r="A81" s="154"/>
      <c r="B81" s="155"/>
      <c r="C81" s="183" t="s">
        <v>235</v>
      </c>
      <c r="D81" s="159"/>
      <c r="E81" s="160">
        <v>6.6</v>
      </c>
      <c r="F81" s="157"/>
      <c r="G81" s="157"/>
      <c r="H81" s="147"/>
      <c r="I81" s="147"/>
      <c r="J81" s="147"/>
      <c r="K81" s="147"/>
      <c r="L81" s="147"/>
      <c r="M81" s="147"/>
      <c r="N81" s="147"/>
      <c r="O81" s="147" t="s">
        <v>147</v>
      </c>
      <c r="P81" s="147">
        <v>0</v>
      </c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</row>
    <row r="82" spans="1:42" outlineLevel="1" x14ac:dyDescent="0.2">
      <c r="A82" s="168">
        <v>28</v>
      </c>
      <c r="B82" s="169" t="s">
        <v>236</v>
      </c>
      <c r="C82" s="182" t="s">
        <v>237</v>
      </c>
      <c r="D82" s="170" t="s">
        <v>157</v>
      </c>
      <c r="E82" s="171">
        <v>56.287500000000001</v>
      </c>
      <c r="F82" s="172"/>
      <c r="G82" s="173">
        <f>ROUND(E82*F82,2)</f>
        <v>0</v>
      </c>
      <c r="H82" s="147"/>
      <c r="I82" s="147"/>
      <c r="J82" s="147"/>
      <c r="K82" s="147"/>
      <c r="L82" s="147"/>
      <c r="M82" s="147"/>
      <c r="N82" s="147"/>
      <c r="O82" s="147" t="s">
        <v>146</v>
      </c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</row>
    <row r="83" spans="1:42" outlineLevel="2" x14ac:dyDescent="0.2">
      <c r="A83" s="154"/>
      <c r="B83" s="155"/>
      <c r="C83" s="183" t="s">
        <v>238</v>
      </c>
      <c r="D83" s="159"/>
      <c r="E83" s="160">
        <v>56.287500000000001</v>
      </c>
      <c r="F83" s="157"/>
      <c r="G83" s="157"/>
      <c r="H83" s="147"/>
      <c r="I83" s="147"/>
      <c r="J83" s="147"/>
      <c r="K83" s="147"/>
      <c r="L83" s="147"/>
      <c r="M83" s="147"/>
      <c r="N83" s="147"/>
      <c r="O83" s="147" t="s">
        <v>147</v>
      </c>
      <c r="P83" s="147">
        <v>5</v>
      </c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</row>
    <row r="84" spans="1:42" ht="22.5" outlineLevel="1" x14ac:dyDescent="0.2">
      <c r="A84" s="168">
        <v>29</v>
      </c>
      <c r="B84" s="169" t="s">
        <v>239</v>
      </c>
      <c r="C84" s="182" t="s">
        <v>240</v>
      </c>
      <c r="D84" s="170" t="s">
        <v>157</v>
      </c>
      <c r="E84" s="171">
        <v>56.287500000000001</v>
      </c>
      <c r="F84" s="172"/>
      <c r="G84" s="173">
        <f>ROUND(E84*F84,2)</f>
        <v>0</v>
      </c>
      <c r="H84" s="147"/>
      <c r="I84" s="147"/>
      <c r="J84" s="147"/>
      <c r="K84" s="147"/>
      <c r="L84" s="147"/>
      <c r="M84" s="147"/>
      <c r="N84" s="147"/>
      <c r="O84" s="147" t="s">
        <v>146</v>
      </c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</row>
    <row r="85" spans="1:42" outlineLevel="2" x14ac:dyDescent="0.2">
      <c r="A85" s="154"/>
      <c r="B85" s="155"/>
      <c r="C85" s="183" t="s">
        <v>241</v>
      </c>
      <c r="D85" s="159"/>
      <c r="E85" s="160">
        <v>56.287500000000001</v>
      </c>
      <c r="F85" s="157"/>
      <c r="G85" s="157"/>
      <c r="H85" s="147"/>
      <c r="I85" s="147"/>
      <c r="J85" s="147"/>
      <c r="K85" s="147"/>
      <c r="L85" s="147"/>
      <c r="M85" s="147"/>
      <c r="N85" s="147"/>
      <c r="O85" s="147" t="s">
        <v>147</v>
      </c>
      <c r="P85" s="147">
        <v>5</v>
      </c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</row>
    <row r="86" spans="1:42" x14ac:dyDescent="0.2">
      <c r="A86" s="161" t="s">
        <v>141</v>
      </c>
      <c r="B86" s="162" t="s">
        <v>117</v>
      </c>
      <c r="C86" s="181" t="s">
        <v>118</v>
      </c>
      <c r="D86" s="163"/>
      <c r="E86" s="164"/>
      <c r="F86" s="165"/>
      <c r="G86" s="166">
        <f>SUMIF(O87:O94,"&lt;&gt;NOR",G87:G94)</f>
        <v>0</v>
      </c>
      <c r="O86" t="s">
        <v>142</v>
      </c>
    </row>
    <row r="87" spans="1:42" ht="22.5" outlineLevel="1" x14ac:dyDescent="0.2">
      <c r="A87" s="168">
        <v>30</v>
      </c>
      <c r="B87" s="169" t="s">
        <v>242</v>
      </c>
      <c r="C87" s="182" t="s">
        <v>243</v>
      </c>
      <c r="D87" s="170" t="s">
        <v>157</v>
      </c>
      <c r="E87" s="171">
        <v>105.35299999999999</v>
      </c>
      <c r="F87" s="172"/>
      <c r="G87" s="173">
        <f>ROUND(E87*F87,2)</f>
        <v>0</v>
      </c>
      <c r="H87" s="147"/>
      <c r="I87" s="147"/>
      <c r="J87" s="147"/>
      <c r="K87" s="147"/>
      <c r="L87" s="147"/>
      <c r="M87" s="147"/>
      <c r="N87" s="147"/>
      <c r="O87" s="147" t="s">
        <v>146</v>
      </c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</row>
    <row r="88" spans="1:42" outlineLevel="2" x14ac:dyDescent="0.2">
      <c r="A88" s="154"/>
      <c r="B88" s="155"/>
      <c r="C88" s="183" t="s">
        <v>244</v>
      </c>
      <c r="D88" s="159"/>
      <c r="E88" s="160"/>
      <c r="F88" s="157"/>
      <c r="G88" s="157"/>
      <c r="H88" s="147"/>
      <c r="I88" s="147"/>
      <c r="J88" s="147"/>
      <c r="K88" s="147"/>
      <c r="L88" s="147"/>
      <c r="M88" s="147"/>
      <c r="N88" s="147"/>
      <c r="O88" s="147" t="s">
        <v>147</v>
      </c>
      <c r="P88" s="147">
        <v>0</v>
      </c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</row>
    <row r="89" spans="1:42" outlineLevel="3" x14ac:dyDescent="0.2">
      <c r="A89" s="154"/>
      <c r="B89" s="155"/>
      <c r="C89" s="183" t="s">
        <v>245</v>
      </c>
      <c r="D89" s="159"/>
      <c r="E89" s="160">
        <v>66.953000000000003</v>
      </c>
      <c r="F89" s="157"/>
      <c r="G89" s="157"/>
      <c r="H89" s="147"/>
      <c r="I89" s="147"/>
      <c r="J89" s="147"/>
      <c r="K89" s="147"/>
      <c r="L89" s="147"/>
      <c r="M89" s="147"/>
      <c r="N89" s="147"/>
      <c r="O89" s="147" t="s">
        <v>147</v>
      </c>
      <c r="P89" s="147">
        <v>0</v>
      </c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</row>
    <row r="90" spans="1:42" outlineLevel="3" x14ac:dyDescent="0.2">
      <c r="A90" s="154"/>
      <c r="B90" s="155"/>
      <c r="C90" s="183" t="s">
        <v>246</v>
      </c>
      <c r="D90" s="159"/>
      <c r="E90" s="160">
        <v>38.4</v>
      </c>
      <c r="F90" s="157"/>
      <c r="G90" s="157"/>
      <c r="H90" s="147"/>
      <c r="I90" s="147"/>
      <c r="J90" s="147"/>
      <c r="K90" s="147"/>
      <c r="L90" s="147"/>
      <c r="M90" s="147"/>
      <c r="N90" s="147"/>
      <c r="O90" s="147" t="s">
        <v>147</v>
      </c>
      <c r="P90" s="147">
        <v>0</v>
      </c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</row>
    <row r="91" spans="1:42" outlineLevel="1" x14ac:dyDescent="0.2">
      <c r="A91" s="168">
        <v>31</v>
      </c>
      <c r="B91" s="169" t="s">
        <v>247</v>
      </c>
      <c r="C91" s="182" t="s">
        <v>248</v>
      </c>
      <c r="D91" s="170" t="s">
        <v>157</v>
      </c>
      <c r="E91" s="171">
        <v>105.35299999999999</v>
      </c>
      <c r="F91" s="172"/>
      <c r="G91" s="173">
        <f>ROUND(E91*F91,2)</f>
        <v>0</v>
      </c>
      <c r="H91" s="147"/>
      <c r="I91" s="147"/>
      <c r="J91" s="147"/>
      <c r="K91" s="147"/>
      <c r="L91" s="147"/>
      <c r="M91" s="147"/>
      <c r="N91" s="147"/>
      <c r="O91" s="147" t="s">
        <v>154</v>
      </c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</row>
    <row r="92" spans="1:42" outlineLevel="2" x14ac:dyDescent="0.2">
      <c r="A92" s="154"/>
      <c r="B92" s="155"/>
      <c r="C92" s="183" t="s">
        <v>244</v>
      </c>
      <c r="D92" s="159"/>
      <c r="E92" s="160"/>
      <c r="F92" s="157"/>
      <c r="G92" s="157"/>
      <c r="H92" s="147"/>
      <c r="I92" s="147"/>
      <c r="J92" s="147"/>
      <c r="K92" s="147"/>
      <c r="L92" s="147"/>
      <c r="M92" s="147"/>
      <c r="N92" s="147"/>
      <c r="O92" s="147" t="s">
        <v>147</v>
      </c>
      <c r="P92" s="147">
        <v>0</v>
      </c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</row>
    <row r="93" spans="1:42" outlineLevel="3" x14ac:dyDescent="0.2">
      <c r="A93" s="154"/>
      <c r="B93" s="155"/>
      <c r="C93" s="183" t="s">
        <v>245</v>
      </c>
      <c r="D93" s="159"/>
      <c r="E93" s="160">
        <v>66.953000000000003</v>
      </c>
      <c r="F93" s="157"/>
      <c r="G93" s="157"/>
      <c r="H93" s="147"/>
      <c r="I93" s="147"/>
      <c r="J93" s="147"/>
      <c r="K93" s="147"/>
      <c r="L93" s="147"/>
      <c r="M93" s="147"/>
      <c r="N93" s="147"/>
      <c r="O93" s="147" t="s">
        <v>147</v>
      </c>
      <c r="P93" s="147">
        <v>0</v>
      </c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</row>
    <row r="94" spans="1:42" outlineLevel="3" x14ac:dyDescent="0.2">
      <c r="A94" s="154"/>
      <c r="B94" s="155"/>
      <c r="C94" s="183" t="s">
        <v>246</v>
      </c>
      <c r="D94" s="159"/>
      <c r="E94" s="160">
        <v>38.4</v>
      </c>
      <c r="F94" s="157"/>
      <c r="G94" s="157"/>
      <c r="H94" s="147"/>
      <c r="I94" s="147"/>
      <c r="J94" s="147"/>
      <c r="K94" s="147"/>
      <c r="L94" s="147"/>
      <c r="M94" s="147"/>
      <c r="N94" s="147"/>
      <c r="O94" s="147" t="s">
        <v>147</v>
      </c>
      <c r="P94" s="147">
        <v>0</v>
      </c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</row>
    <row r="95" spans="1:42" x14ac:dyDescent="0.2">
      <c r="A95" s="161" t="s">
        <v>141</v>
      </c>
      <c r="B95" s="162" t="s">
        <v>125</v>
      </c>
      <c r="C95" s="181" t="s">
        <v>126</v>
      </c>
      <c r="D95" s="163"/>
      <c r="E95" s="164"/>
      <c r="F95" s="165"/>
      <c r="G95" s="166">
        <f>SUMIF(O96:O101,"&lt;&gt;NOR",G96:G101)</f>
        <v>0</v>
      </c>
      <c r="O95" t="s">
        <v>142</v>
      </c>
    </row>
    <row r="96" spans="1:42" outlineLevel="1" x14ac:dyDescent="0.2">
      <c r="A96" s="174">
        <v>32</v>
      </c>
      <c r="B96" s="175" t="s">
        <v>249</v>
      </c>
      <c r="C96" s="184" t="s">
        <v>250</v>
      </c>
      <c r="D96" s="176" t="s">
        <v>205</v>
      </c>
      <c r="E96" s="177">
        <v>2.1257000000000001</v>
      </c>
      <c r="F96" s="178"/>
      <c r="G96" s="179">
        <f t="shared" ref="G96:G101" si="0">ROUND(E96*F96,2)</f>
        <v>0</v>
      </c>
      <c r="H96" s="147"/>
      <c r="I96" s="147"/>
      <c r="J96" s="147"/>
      <c r="K96" s="147"/>
      <c r="L96" s="147"/>
      <c r="M96" s="147"/>
      <c r="N96" s="147"/>
      <c r="O96" s="147" t="s">
        <v>251</v>
      </c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</row>
    <row r="97" spans="1:42" outlineLevel="1" x14ac:dyDescent="0.2">
      <c r="A97" s="174">
        <v>33</v>
      </c>
      <c r="B97" s="175" t="s">
        <v>252</v>
      </c>
      <c r="C97" s="184" t="s">
        <v>253</v>
      </c>
      <c r="D97" s="176" t="s">
        <v>205</v>
      </c>
      <c r="E97" s="177">
        <v>2.1257000000000001</v>
      </c>
      <c r="F97" s="178"/>
      <c r="G97" s="179">
        <f t="shared" si="0"/>
        <v>0</v>
      </c>
      <c r="H97" s="147"/>
      <c r="I97" s="147"/>
      <c r="J97" s="147"/>
      <c r="K97" s="147"/>
      <c r="L97" s="147"/>
      <c r="M97" s="147"/>
      <c r="N97" s="147"/>
      <c r="O97" s="147" t="s">
        <v>251</v>
      </c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</row>
    <row r="98" spans="1:42" outlineLevel="1" x14ac:dyDescent="0.2">
      <c r="A98" s="174">
        <v>34</v>
      </c>
      <c r="B98" s="175" t="s">
        <v>254</v>
      </c>
      <c r="C98" s="184" t="s">
        <v>255</v>
      </c>
      <c r="D98" s="176" t="s">
        <v>205</v>
      </c>
      <c r="E98" s="177">
        <v>19.13129</v>
      </c>
      <c r="F98" s="178"/>
      <c r="G98" s="179">
        <f t="shared" si="0"/>
        <v>0</v>
      </c>
      <c r="H98" s="147"/>
      <c r="I98" s="147"/>
      <c r="J98" s="147"/>
      <c r="K98" s="147"/>
      <c r="L98" s="147"/>
      <c r="M98" s="147"/>
      <c r="N98" s="147"/>
      <c r="O98" s="147" t="s">
        <v>251</v>
      </c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</row>
    <row r="99" spans="1:42" outlineLevel="1" x14ac:dyDescent="0.2">
      <c r="A99" s="174">
        <v>35</v>
      </c>
      <c r="B99" s="175" t="s">
        <v>256</v>
      </c>
      <c r="C99" s="184" t="s">
        <v>257</v>
      </c>
      <c r="D99" s="176" t="s">
        <v>205</v>
      </c>
      <c r="E99" s="177">
        <v>2.1257000000000001</v>
      </c>
      <c r="F99" s="178"/>
      <c r="G99" s="179">
        <f t="shared" si="0"/>
        <v>0</v>
      </c>
      <c r="H99" s="147"/>
      <c r="I99" s="147"/>
      <c r="J99" s="147"/>
      <c r="K99" s="147"/>
      <c r="L99" s="147"/>
      <c r="M99" s="147"/>
      <c r="N99" s="147"/>
      <c r="O99" s="147" t="s">
        <v>251</v>
      </c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</row>
    <row r="100" spans="1:42" outlineLevel="1" x14ac:dyDescent="0.2">
      <c r="A100" s="174">
        <v>36</v>
      </c>
      <c r="B100" s="175" t="s">
        <v>258</v>
      </c>
      <c r="C100" s="184" t="s">
        <v>259</v>
      </c>
      <c r="D100" s="176" t="s">
        <v>205</v>
      </c>
      <c r="E100" s="177">
        <v>2.1257000000000001</v>
      </c>
      <c r="F100" s="178"/>
      <c r="G100" s="179">
        <f t="shared" si="0"/>
        <v>0</v>
      </c>
      <c r="H100" s="147"/>
      <c r="I100" s="147"/>
      <c r="J100" s="147"/>
      <c r="K100" s="147"/>
      <c r="L100" s="147"/>
      <c r="M100" s="147"/>
      <c r="N100" s="147"/>
      <c r="O100" s="147" t="s">
        <v>251</v>
      </c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</row>
    <row r="101" spans="1:42" outlineLevel="1" x14ac:dyDescent="0.2">
      <c r="A101" s="174">
        <v>37</v>
      </c>
      <c r="B101" s="175" t="s">
        <v>260</v>
      </c>
      <c r="C101" s="184" t="s">
        <v>261</v>
      </c>
      <c r="D101" s="176" t="s">
        <v>205</v>
      </c>
      <c r="E101" s="177">
        <v>2.1257000000000001</v>
      </c>
      <c r="F101" s="178"/>
      <c r="G101" s="179">
        <f t="shared" si="0"/>
        <v>0</v>
      </c>
      <c r="H101" s="147"/>
      <c r="I101" s="147"/>
      <c r="J101" s="147"/>
      <c r="K101" s="147"/>
      <c r="L101" s="147"/>
      <c r="M101" s="147"/>
      <c r="N101" s="147"/>
      <c r="O101" s="147" t="s">
        <v>251</v>
      </c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</row>
    <row r="102" spans="1:42" x14ac:dyDescent="0.2">
      <c r="A102" s="161" t="s">
        <v>141</v>
      </c>
      <c r="B102" s="162" t="s">
        <v>128</v>
      </c>
      <c r="C102" s="181" t="s">
        <v>30</v>
      </c>
      <c r="D102" s="163"/>
      <c r="E102" s="164"/>
      <c r="F102" s="165"/>
      <c r="G102" s="166">
        <f>SUMIF(O103:O103,"&lt;&gt;NOR",G103:G103)</f>
        <v>0</v>
      </c>
      <c r="O102" t="s">
        <v>142</v>
      </c>
    </row>
    <row r="103" spans="1:42" outlineLevel="1" x14ac:dyDescent="0.2">
      <c r="A103" s="168">
        <v>38</v>
      </c>
      <c r="B103" s="169" t="s">
        <v>262</v>
      </c>
      <c r="C103" s="182" t="s">
        <v>263</v>
      </c>
      <c r="D103" s="170" t="s">
        <v>264</v>
      </c>
      <c r="E103" s="171">
        <v>1</v>
      </c>
      <c r="F103" s="172"/>
      <c r="G103" s="173">
        <f>ROUND(E103*F103,2)</f>
        <v>0</v>
      </c>
      <c r="H103" s="147"/>
      <c r="I103" s="147"/>
      <c r="J103" s="147"/>
      <c r="K103" s="147"/>
      <c r="L103" s="147"/>
      <c r="M103" s="147"/>
      <c r="N103" s="147"/>
      <c r="O103" s="147" t="s">
        <v>265</v>
      </c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</row>
    <row r="104" spans="1:42" x14ac:dyDescent="0.2">
      <c r="A104" s="3"/>
      <c r="B104" s="4"/>
      <c r="C104" s="186"/>
      <c r="D104" s="6"/>
      <c r="E104" s="3"/>
      <c r="F104" s="3"/>
      <c r="G104" s="3"/>
      <c r="M104">
        <v>15</v>
      </c>
      <c r="N104">
        <v>21</v>
      </c>
      <c r="O104" t="s">
        <v>140</v>
      </c>
    </row>
    <row r="105" spans="1:42" x14ac:dyDescent="0.2">
      <c r="A105" s="150"/>
      <c r="B105" s="151" t="s">
        <v>31</v>
      </c>
      <c r="C105" s="187"/>
      <c r="D105" s="152"/>
      <c r="E105" s="153"/>
      <c r="F105" s="153"/>
      <c r="G105" s="167">
        <f>G8+G16+G27+G35+G39+G42+G46+G58+G60+G64+G79+G86+G95+G102</f>
        <v>0</v>
      </c>
      <c r="M105" t="e">
        <f>SUMIF(#REF!,M104,G7:G103)</f>
        <v>#REF!</v>
      </c>
      <c r="N105" t="e">
        <f>SUMIF(#REF!,N104,G7:G103)</f>
        <v>#REF!</v>
      </c>
      <c r="O105" t="s">
        <v>266</v>
      </c>
    </row>
    <row r="106" spans="1:42" x14ac:dyDescent="0.2">
      <c r="A106" s="3"/>
      <c r="B106" s="4"/>
      <c r="C106" s="186"/>
      <c r="D106" s="6"/>
      <c r="E106" s="3"/>
      <c r="F106" s="3"/>
      <c r="G106" s="3"/>
    </row>
    <row r="107" spans="1:42" x14ac:dyDescent="0.2">
      <c r="A107" s="3"/>
      <c r="B107" s="4"/>
      <c r="C107" s="186"/>
      <c r="D107" s="6"/>
      <c r="E107" s="3"/>
      <c r="F107" s="3"/>
      <c r="G107" s="3"/>
    </row>
    <row r="108" spans="1:42" x14ac:dyDescent="0.2">
      <c r="A108" s="264" t="s">
        <v>267</v>
      </c>
      <c r="B108" s="264"/>
      <c r="C108" s="265"/>
      <c r="D108" s="6"/>
      <c r="E108" s="3"/>
      <c r="F108" s="3"/>
      <c r="G108" s="3"/>
    </row>
    <row r="109" spans="1:42" x14ac:dyDescent="0.2">
      <c r="A109" s="245"/>
      <c r="B109" s="246"/>
      <c r="C109" s="247"/>
      <c r="D109" s="246"/>
      <c r="E109" s="246"/>
      <c r="F109" s="246"/>
      <c r="G109" s="248"/>
      <c r="O109" t="s">
        <v>268</v>
      </c>
    </row>
    <row r="110" spans="1:42" x14ac:dyDescent="0.2">
      <c r="A110" s="249"/>
      <c r="B110" s="250"/>
      <c r="C110" s="251"/>
      <c r="D110" s="250"/>
      <c r="E110" s="250"/>
      <c r="F110" s="250"/>
      <c r="G110" s="252"/>
    </row>
    <row r="111" spans="1:42" x14ac:dyDescent="0.2">
      <c r="A111" s="249"/>
      <c r="B111" s="250"/>
      <c r="C111" s="251"/>
      <c r="D111" s="250"/>
      <c r="E111" s="250"/>
      <c r="F111" s="250"/>
      <c r="G111" s="252"/>
    </row>
    <row r="112" spans="1:42" x14ac:dyDescent="0.2">
      <c r="A112" s="249"/>
      <c r="B112" s="250"/>
      <c r="C112" s="251"/>
      <c r="D112" s="250"/>
      <c r="E112" s="250"/>
      <c r="F112" s="250"/>
      <c r="G112" s="252"/>
    </row>
    <row r="113" spans="1:15" x14ac:dyDescent="0.2">
      <c r="A113" s="253"/>
      <c r="B113" s="254"/>
      <c r="C113" s="255"/>
      <c r="D113" s="254"/>
      <c r="E113" s="254"/>
      <c r="F113" s="254"/>
      <c r="G113" s="256"/>
    </row>
    <row r="114" spans="1:15" x14ac:dyDescent="0.2">
      <c r="A114" s="3"/>
      <c r="B114" s="4"/>
      <c r="C114" s="186"/>
      <c r="D114" s="6"/>
      <c r="E114" s="3"/>
      <c r="F114" s="3"/>
      <c r="G114" s="3"/>
    </row>
    <row r="115" spans="1:15" x14ac:dyDescent="0.2">
      <c r="C115" s="188"/>
      <c r="D115" s="10"/>
      <c r="O115" t="s">
        <v>269</v>
      </c>
    </row>
    <row r="116" spans="1:15" x14ac:dyDescent="0.2">
      <c r="D116" s="10"/>
    </row>
    <row r="117" spans="1:15" x14ac:dyDescent="0.2">
      <c r="D117" s="10"/>
    </row>
    <row r="118" spans="1:15" x14ac:dyDescent="0.2">
      <c r="D118" s="10"/>
    </row>
    <row r="119" spans="1:15" x14ac:dyDescent="0.2">
      <c r="D119" s="10"/>
    </row>
    <row r="120" spans="1:15" x14ac:dyDescent="0.2">
      <c r="D120" s="10"/>
    </row>
    <row r="121" spans="1:15" x14ac:dyDescent="0.2">
      <c r="D121" s="10"/>
    </row>
    <row r="122" spans="1:15" x14ac:dyDescent="0.2">
      <c r="D122" s="10"/>
    </row>
    <row r="123" spans="1:15" x14ac:dyDescent="0.2">
      <c r="D123" s="10"/>
    </row>
    <row r="124" spans="1:15" x14ac:dyDescent="0.2">
      <c r="D124" s="10"/>
    </row>
    <row r="125" spans="1:15" x14ac:dyDescent="0.2">
      <c r="D125" s="10"/>
    </row>
    <row r="126" spans="1:15" x14ac:dyDescent="0.2">
      <c r="D126" s="10"/>
    </row>
    <row r="127" spans="1:15" x14ac:dyDescent="0.2">
      <c r="D127" s="10"/>
    </row>
    <row r="128" spans="1:15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09:G113"/>
    <mergeCell ref="A1:G1"/>
    <mergeCell ref="C2:G2"/>
    <mergeCell ref="C3:G3"/>
    <mergeCell ref="C4:G4"/>
    <mergeCell ref="A108:C10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10D8-E208-482A-A970-C1C42F9084DD}">
  <sheetPr>
    <outlinePr summaryBelow="0"/>
  </sheetPr>
  <dimension ref="A1:AP5000"/>
  <sheetViews>
    <sheetView workbookViewId="0">
      <pane ySplit="7" topLeftCell="A32" activePane="bottomLeft" state="frozen"/>
      <selection pane="bottomLeft" activeCell="L14" sqref="L14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1" max="11" width="0" hidden="1" customWidth="1"/>
    <col min="13" max="23" width="0" hidden="1" customWidth="1"/>
  </cols>
  <sheetData>
    <row r="1" spans="1:42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O1" t="s">
        <v>130</v>
      </c>
    </row>
    <row r="2" spans="1:42" ht="24.95" customHeight="1" x14ac:dyDescent="0.2">
      <c r="A2" s="50" t="s">
        <v>8</v>
      </c>
      <c r="B2" s="49" t="s">
        <v>39</v>
      </c>
      <c r="C2" s="258" t="s">
        <v>40</v>
      </c>
      <c r="D2" s="259"/>
      <c r="E2" s="259"/>
      <c r="F2" s="259"/>
      <c r="G2" s="260"/>
      <c r="O2" t="s">
        <v>131</v>
      </c>
    </row>
    <row r="3" spans="1:42" ht="24.95" customHeight="1" x14ac:dyDescent="0.2">
      <c r="A3" s="50" t="s">
        <v>9</v>
      </c>
      <c r="B3" s="49" t="s">
        <v>52</v>
      </c>
      <c r="C3" s="258" t="s">
        <v>53</v>
      </c>
      <c r="D3" s="259"/>
      <c r="E3" s="259"/>
      <c r="F3" s="259"/>
      <c r="G3" s="260"/>
      <c r="K3" s="122" t="s">
        <v>131</v>
      </c>
      <c r="O3" t="s">
        <v>132</v>
      </c>
    </row>
    <row r="4" spans="1:42" ht="24.95" customHeight="1" x14ac:dyDescent="0.2">
      <c r="A4" s="141" t="s">
        <v>10</v>
      </c>
      <c r="B4" s="142" t="s">
        <v>54</v>
      </c>
      <c r="C4" s="261" t="s">
        <v>55</v>
      </c>
      <c r="D4" s="262"/>
      <c r="E4" s="262"/>
      <c r="F4" s="262"/>
      <c r="G4" s="263"/>
      <c r="O4" t="s">
        <v>133</v>
      </c>
    </row>
    <row r="5" spans="1:42" x14ac:dyDescent="0.2">
      <c r="D5" s="10"/>
    </row>
    <row r="6" spans="1:42" x14ac:dyDescent="0.2">
      <c r="A6" s="144" t="s">
        <v>134</v>
      </c>
      <c r="B6" s="146" t="s">
        <v>135</v>
      </c>
      <c r="C6" s="146" t="s">
        <v>136</v>
      </c>
      <c r="D6" s="145" t="s">
        <v>137</v>
      </c>
      <c r="E6" s="144" t="s">
        <v>138</v>
      </c>
      <c r="F6" s="143" t="s">
        <v>139</v>
      </c>
      <c r="G6" s="144" t="s">
        <v>31</v>
      </c>
    </row>
    <row r="7" spans="1:42" hidden="1" x14ac:dyDescent="0.2">
      <c r="A7" s="3"/>
      <c r="B7" s="4"/>
      <c r="C7" s="4"/>
      <c r="D7" s="6"/>
      <c r="E7" s="148"/>
      <c r="F7" s="149"/>
      <c r="G7" s="149"/>
    </row>
    <row r="8" spans="1:42" x14ac:dyDescent="0.2">
      <c r="A8" s="161" t="s">
        <v>141</v>
      </c>
      <c r="B8" s="162" t="s">
        <v>71</v>
      </c>
      <c r="C8" s="181" t="s">
        <v>72</v>
      </c>
      <c r="D8" s="163"/>
      <c r="E8" s="164"/>
      <c r="F8" s="165"/>
      <c r="G8" s="166">
        <f>SUMIF(O9:O26,"&lt;&gt;NOR",G9:G26)</f>
        <v>0</v>
      </c>
      <c r="O8" t="s">
        <v>142</v>
      </c>
    </row>
    <row r="9" spans="1:42" outlineLevel="1" x14ac:dyDescent="0.2">
      <c r="A9" s="168">
        <v>1</v>
      </c>
      <c r="B9" s="169" t="s">
        <v>270</v>
      </c>
      <c r="C9" s="182" t="s">
        <v>271</v>
      </c>
      <c r="D9" s="170" t="s">
        <v>157</v>
      </c>
      <c r="E9" s="171">
        <v>11.75</v>
      </c>
      <c r="F9" s="172"/>
      <c r="G9" s="173">
        <f>ROUND(E9*F9,2)</f>
        <v>0</v>
      </c>
      <c r="H9" s="147"/>
      <c r="I9" s="147"/>
      <c r="J9" s="147"/>
      <c r="K9" s="147"/>
      <c r="L9" s="147"/>
      <c r="M9" s="147"/>
      <c r="N9" s="147"/>
      <c r="O9" s="147" t="s">
        <v>146</v>
      </c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</row>
    <row r="10" spans="1:42" outlineLevel="2" x14ac:dyDescent="0.2">
      <c r="A10" s="154"/>
      <c r="B10" s="155"/>
      <c r="C10" s="183" t="s">
        <v>272</v>
      </c>
      <c r="D10" s="159"/>
      <c r="E10" s="160">
        <v>11.75</v>
      </c>
      <c r="F10" s="157"/>
      <c r="G10" s="157"/>
      <c r="H10" s="147"/>
      <c r="I10" s="147"/>
      <c r="J10" s="147"/>
      <c r="K10" s="147"/>
      <c r="L10" s="147"/>
      <c r="M10" s="147"/>
      <c r="N10" s="147"/>
      <c r="O10" s="147" t="s">
        <v>147</v>
      </c>
      <c r="P10" s="147">
        <v>0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</row>
    <row r="11" spans="1:42" outlineLevel="1" x14ac:dyDescent="0.2">
      <c r="A11" s="168">
        <v>2</v>
      </c>
      <c r="B11" s="169" t="s">
        <v>273</v>
      </c>
      <c r="C11" s="182" t="s">
        <v>274</v>
      </c>
      <c r="D11" s="170" t="s">
        <v>275</v>
      </c>
      <c r="E11" s="171">
        <v>24.379200000000001</v>
      </c>
      <c r="F11" s="172"/>
      <c r="G11" s="173">
        <f>ROUND(E11*F11,2)</f>
        <v>0</v>
      </c>
      <c r="H11" s="147"/>
      <c r="I11" s="147"/>
      <c r="J11" s="147"/>
      <c r="K11" s="147"/>
      <c r="L11" s="147"/>
      <c r="M11" s="147"/>
      <c r="N11" s="147"/>
      <c r="O11" s="147" t="s">
        <v>146</v>
      </c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</row>
    <row r="12" spans="1:42" outlineLevel="2" x14ac:dyDescent="0.2">
      <c r="A12" s="154"/>
      <c r="B12" s="155"/>
      <c r="C12" s="183" t="s">
        <v>276</v>
      </c>
      <c r="D12" s="159"/>
      <c r="E12" s="160">
        <v>1.2552000000000001</v>
      </c>
      <c r="F12" s="157"/>
      <c r="G12" s="157"/>
      <c r="H12" s="147"/>
      <c r="I12" s="147"/>
      <c r="J12" s="147"/>
      <c r="K12" s="147"/>
      <c r="L12" s="147"/>
      <c r="M12" s="147"/>
      <c r="N12" s="147"/>
      <c r="O12" s="147" t="s">
        <v>147</v>
      </c>
      <c r="P12" s="147">
        <v>0</v>
      </c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</row>
    <row r="13" spans="1:42" outlineLevel="3" x14ac:dyDescent="0.2">
      <c r="A13" s="154"/>
      <c r="B13" s="155"/>
      <c r="C13" s="183" t="s">
        <v>277</v>
      </c>
      <c r="D13" s="159"/>
      <c r="E13" s="160">
        <v>3.5249999999999999</v>
      </c>
      <c r="F13" s="157"/>
      <c r="G13" s="157"/>
      <c r="H13" s="147"/>
      <c r="I13" s="147"/>
      <c r="J13" s="147"/>
      <c r="K13" s="147"/>
      <c r="L13" s="147"/>
      <c r="M13" s="147"/>
      <c r="N13" s="147"/>
      <c r="O13" s="147" t="s">
        <v>147</v>
      </c>
      <c r="P13" s="147">
        <v>0</v>
      </c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</row>
    <row r="14" spans="1:42" ht="22.5" outlineLevel="3" x14ac:dyDescent="0.2">
      <c r="A14" s="154"/>
      <c r="B14" s="155"/>
      <c r="C14" s="183" t="s">
        <v>278</v>
      </c>
      <c r="D14" s="159"/>
      <c r="E14" s="160">
        <v>19.599</v>
      </c>
      <c r="F14" s="157"/>
      <c r="G14" s="157"/>
      <c r="H14" s="147"/>
      <c r="I14" s="147"/>
      <c r="J14" s="147"/>
      <c r="K14" s="147"/>
      <c r="L14" s="147"/>
      <c r="M14" s="147"/>
      <c r="N14" s="147"/>
      <c r="O14" s="147" t="s">
        <v>147</v>
      </c>
      <c r="P14" s="147">
        <v>0</v>
      </c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</row>
    <row r="15" spans="1:42" ht="22.5" outlineLevel="1" x14ac:dyDescent="0.2">
      <c r="A15" s="168">
        <v>3</v>
      </c>
      <c r="B15" s="169" t="s">
        <v>279</v>
      </c>
      <c r="C15" s="182" t="s">
        <v>280</v>
      </c>
      <c r="D15" s="170" t="s">
        <v>275</v>
      </c>
      <c r="E15" s="171">
        <v>2.4</v>
      </c>
      <c r="F15" s="172"/>
      <c r="G15" s="173">
        <f>ROUND(E15*F15,2)</f>
        <v>0</v>
      </c>
      <c r="H15" s="147"/>
      <c r="I15" s="147"/>
      <c r="J15" s="147"/>
      <c r="K15" s="147"/>
      <c r="L15" s="147"/>
      <c r="M15" s="147"/>
      <c r="N15" s="147"/>
      <c r="O15" s="147" t="s">
        <v>146</v>
      </c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</row>
    <row r="16" spans="1:42" outlineLevel="2" x14ac:dyDescent="0.2">
      <c r="A16" s="154"/>
      <c r="B16" s="155"/>
      <c r="C16" s="183" t="s">
        <v>281</v>
      </c>
      <c r="D16" s="159"/>
      <c r="E16" s="160">
        <v>2.4</v>
      </c>
      <c r="F16" s="157"/>
      <c r="G16" s="157"/>
      <c r="H16" s="147"/>
      <c r="I16" s="147"/>
      <c r="J16" s="147"/>
      <c r="K16" s="147"/>
      <c r="L16" s="147"/>
      <c r="M16" s="147"/>
      <c r="N16" s="147"/>
      <c r="O16" s="147" t="s">
        <v>147</v>
      </c>
      <c r="P16" s="147">
        <v>0</v>
      </c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</row>
    <row r="17" spans="1:42" ht="22.5" outlineLevel="1" x14ac:dyDescent="0.2">
      <c r="A17" s="168">
        <v>4</v>
      </c>
      <c r="B17" s="169" t="s">
        <v>282</v>
      </c>
      <c r="C17" s="182" t="s">
        <v>283</v>
      </c>
      <c r="D17" s="170" t="s">
        <v>275</v>
      </c>
      <c r="E17" s="171">
        <v>2.4</v>
      </c>
      <c r="F17" s="172"/>
      <c r="G17" s="173">
        <f>ROUND(E17*F17,2)</f>
        <v>0</v>
      </c>
      <c r="H17" s="147"/>
      <c r="I17" s="147"/>
      <c r="J17" s="147"/>
      <c r="K17" s="147"/>
      <c r="L17" s="147"/>
      <c r="M17" s="147"/>
      <c r="N17" s="147"/>
      <c r="O17" s="147" t="s">
        <v>146</v>
      </c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</row>
    <row r="18" spans="1:42" outlineLevel="2" x14ac:dyDescent="0.2">
      <c r="A18" s="154"/>
      <c r="B18" s="155"/>
      <c r="C18" s="183" t="s">
        <v>284</v>
      </c>
      <c r="D18" s="159"/>
      <c r="E18" s="160">
        <v>2.4</v>
      </c>
      <c r="F18" s="157"/>
      <c r="G18" s="157"/>
      <c r="H18" s="147"/>
      <c r="I18" s="147"/>
      <c r="J18" s="147"/>
      <c r="K18" s="147"/>
      <c r="L18" s="147"/>
      <c r="M18" s="147"/>
      <c r="N18" s="147"/>
      <c r="O18" s="147" t="s">
        <v>147</v>
      </c>
      <c r="P18" s="147">
        <v>0</v>
      </c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</row>
    <row r="19" spans="1:42" ht="22.5" outlineLevel="1" x14ac:dyDescent="0.2">
      <c r="A19" s="168">
        <v>5</v>
      </c>
      <c r="B19" s="169" t="s">
        <v>285</v>
      </c>
      <c r="C19" s="182" t="s">
        <v>286</v>
      </c>
      <c r="D19" s="170" t="s">
        <v>275</v>
      </c>
      <c r="E19" s="171">
        <v>2.4</v>
      </c>
      <c r="F19" s="172"/>
      <c r="G19" s="173">
        <f>ROUND(E19*F19,2)</f>
        <v>0</v>
      </c>
      <c r="H19" s="147"/>
      <c r="I19" s="147"/>
      <c r="J19" s="147"/>
      <c r="K19" s="147"/>
      <c r="L19" s="147"/>
      <c r="M19" s="147"/>
      <c r="N19" s="147"/>
      <c r="O19" s="147" t="s">
        <v>146</v>
      </c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</row>
    <row r="20" spans="1:42" outlineLevel="2" x14ac:dyDescent="0.2">
      <c r="A20" s="154"/>
      <c r="B20" s="155"/>
      <c r="C20" s="183" t="s">
        <v>287</v>
      </c>
      <c r="D20" s="159"/>
      <c r="E20" s="160">
        <v>2.4</v>
      </c>
      <c r="F20" s="157"/>
      <c r="G20" s="157"/>
      <c r="H20" s="147"/>
      <c r="I20" s="147"/>
      <c r="J20" s="147"/>
      <c r="K20" s="147"/>
      <c r="L20" s="147"/>
      <c r="M20" s="147"/>
      <c r="N20" s="147"/>
      <c r="O20" s="147" t="s">
        <v>147</v>
      </c>
      <c r="P20" s="147">
        <v>5</v>
      </c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</row>
    <row r="21" spans="1:42" outlineLevel="1" x14ac:dyDescent="0.2">
      <c r="A21" s="168">
        <v>6</v>
      </c>
      <c r="B21" s="169" t="s">
        <v>288</v>
      </c>
      <c r="C21" s="182" t="s">
        <v>289</v>
      </c>
      <c r="D21" s="170" t="s">
        <v>275</v>
      </c>
      <c r="E21" s="171">
        <v>19.599</v>
      </c>
      <c r="F21" s="172"/>
      <c r="G21" s="173">
        <f>ROUND(E21*F21,2)</f>
        <v>0</v>
      </c>
      <c r="H21" s="147"/>
      <c r="I21" s="147"/>
      <c r="J21" s="147"/>
      <c r="K21" s="147"/>
      <c r="L21" s="147"/>
      <c r="M21" s="147"/>
      <c r="N21" s="147"/>
      <c r="O21" s="147" t="s">
        <v>146</v>
      </c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</row>
    <row r="22" spans="1:42" ht="22.5" outlineLevel="2" x14ac:dyDescent="0.2">
      <c r="A22" s="154"/>
      <c r="B22" s="155"/>
      <c r="C22" s="183" t="s">
        <v>278</v>
      </c>
      <c r="D22" s="159"/>
      <c r="E22" s="160">
        <v>19.599</v>
      </c>
      <c r="F22" s="157"/>
      <c r="G22" s="157"/>
      <c r="H22" s="147"/>
      <c r="I22" s="147"/>
      <c r="J22" s="147"/>
      <c r="K22" s="147"/>
      <c r="L22" s="147"/>
      <c r="M22" s="147"/>
      <c r="N22" s="147"/>
      <c r="O22" s="147" t="s">
        <v>147</v>
      </c>
      <c r="P22" s="147">
        <v>0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</row>
    <row r="23" spans="1:42" outlineLevel="1" x14ac:dyDescent="0.2">
      <c r="A23" s="168">
        <v>7</v>
      </c>
      <c r="B23" s="169" t="s">
        <v>290</v>
      </c>
      <c r="C23" s="182" t="s">
        <v>291</v>
      </c>
      <c r="D23" s="170" t="s">
        <v>157</v>
      </c>
      <c r="E23" s="171">
        <v>142</v>
      </c>
      <c r="F23" s="172"/>
      <c r="G23" s="173">
        <f>ROUND(E23*F23,2)</f>
        <v>0</v>
      </c>
      <c r="H23" s="147"/>
      <c r="I23" s="147"/>
      <c r="J23" s="147"/>
      <c r="K23" s="147"/>
      <c r="L23" s="147"/>
      <c r="M23" s="147"/>
      <c r="N23" s="147"/>
      <c r="O23" s="147" t="s">
        <v>146</v>
      </c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</row>
    <row r="24" spans="1:42" outlineLevel="2" x14ac:dyDescent="0.2">
      <c r="A24" s="154"/>
      <c r="B24" s="155"/>
      <c r="C24" s="183" t="s">
        <v>292</v>
      </c>
      <c r="D24" s="159"/>
      <c r="E24" s="160">
        <v>142</v>
      </c>
      <c r="F24" s="157"/>
      <c r="G24" s="157"/>
      <c r="H24" s="147"/>
      <c r="I24" s="147"/>
      <c r="J24" s="147"/>
      <c r="K24" s="147"/>
      <c r="L24" s="147"/>
      <c r="M24" s="147"/>
      <c r="N24" s="147"/>
      <c r="O24" s="147" t="s">
        <v>147</v>
      </c>
      <c r="P24" s="147">
        <v>0</v>
      </c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</row>
    <row r="25" spans="1:42" ht="22.5" outlineLevel="1" x14ac:dyDescent="0.2">
      <c r="A25" s="168">
        <v>8</v>
      </c>
      <c r="B25" s="169" t="s">
        <v>293</v>
      </c>
      <c r="C25" s="182" t="s">
        <v>294</v>
      </c>
      <c r="D25" s="170" t="s">
        <v>275</v>
      </c>
      <c r="E25" s="171">
        <v>2.4</v>
      </c>
      <c r="F25" s="172"/>
      <c r="G25" s="173">
        <f>ROUND(E25*F25,2)</f>
        <v>0</v>
      </c>
      <c r="H25" s="147"/>
      <c r="I25" s="147"/>
      <c r="J25" s="147"/>
      <c r="K25" s="147"/>
      <c r="L25" s="147"/>
      <c r="M25" s="147"/>
      <c r="N25" s="147"/>
      <c r="O25" s="147" t="s">
        <v>146</v>
      </c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</row>
    <row r="26" spans="1:42" outlineLevel="2" x14ac:dyDescent="0.2">
      <c r="A26" s="154"/>
      <c r="B26" s="155"/>
      <c r="C26" s="183" t="s">
        <v>295</v>
      </c>
      <c r="D26" s="159"/>
      <c r="E26" s="160">
        <v>2.4</v>
      </c>
      <c r="F26" s="157"/>
      <c r="G26" s="157"/>
      <c r="H26" s="147"/>
      <c r="I26" s="147"/>
      <c r="J26" s="147"/>
      <c r="K26" s="147"/>
      <c r="L26" s="147"/>
      <c r="M26" s="147"/>
      <c r="N26" s="147"/>
      <c r="O26" s="147" t="s">
        <v>147</v>
      </c>
      <c r="P26" s="147">
        <v>5</v>
      </c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</row>
    <row r="27" spans="1:42" x14ac:dyDescent="0.2">
      <c r="A27" s="161" t="s">
        <v>141</v>
      </c>
      <c r="B27" s="162" t="s">
        <v>73</v>
      </c>
      <c r="C27" s="181" t="s">
        <v>74</v>
      </c>
      <c r="D27" s="163"/>
      <c r="E27" s="164"/>
      <c r="F27" s="165"/>
      <c r="G27" s="166">
        <f>SUMIF(O28:O35,"&lt;&gt;NOR",G28:G35)</f>
        <v>0</v>
      </c>
      <c r="O27" t="s">
        <v>142</v>
      </c>
    </row>
    <row r="28" spans="1:42" outlineLevel="1" x14ac:dyDescent="0.2">
      <c r="A28" s="168">
        <v>9</v>
      </c>
      <c r="B28" s="169" t="s">
        <v>296</v>
      </c>
      <c r="C28" s="182" t="s">
        <v>297</v>
      </c>
      <c r="D28" s="170" t="s">
        <v>145</v>
      </c>
      <c r="E28" s="171">
        <v>6</v>
      </c>
      <c r="F28" s="172"/>
      <c r="G28" s="173">
        <f>ROUND(E28*F28,2)</f>
        <v>0</v>
      </c>
      <c r="H28" s="147"/>
      <c r="I28" s="147"/>
      <c r="J28" s="147"/>
      <c r="K28" s="147"/>
      <c r="L28" s="147"/>
      <c r="M28" s="147"/>
      <c r="N28" s="147"/>
      <c r="O28" s="147" t="s">
        <v>146</v>
      </c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</row>
    <row r="29" spans="1:42" ht="22.5" outlineLevel="2" x14ac:dyDescent="0.2">
      <c r="A29" s="154"/>
      <c r="B29" s="155"/>
      <c r="C29" s="183" t="s">
        <v>298</v>
      </c>
      <c r="D29" s="159"/>
      <c r="E29" s="160">
        <v>6</v>
      </c>
      <c r="F29" s="157"/>
      <c r="G29" s="157"/>
      <c r="H29" s="147"/>
      <c r="I29" s="147"/>
      <c r="J29" s="147"/>
      <c r="K29" s="147"/>
      <c r="L29" s="147"/>
      <c r="M29" s="147"/>
      <c r="N29" s="147"/>
      <c r="O29" s="147" t="s">
        <v>147</v>
      </c>
      <c r="P29" s="147">
        <v>0</v>
      </c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</row>
    <row r="30" spans="1:42" outlineLevel="3" x14ac:dyDescent="0.2">
      <c r="A30" s="154"/>
      <c r="B30" s="155"/>
      <c r="C30" s="183" t="s">
        <v>299</v>
      </c>
      <c r="D30" s="159"/>
      <c r="E30" s="160"/>
      <c r="F30" s="157"/>
      <c r="G30" s="157"/>
      <c r="H30" s="147"/>
      <c r="I30" s="147"/>
      <c r="J30" s="147"/>
      <c r="K30" s="147"/>
      <c r="L30" s="147"/>
      <c r="M30" s="147"/>
      <c r="N30" s="147"/>
      <c r="O30" s="147" t="s">
        <v>147</v>
      </c>
      <c r="P30" s="147">
        <v>0</v>
      </c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</row>
    <row r="31" spans="1:42" ht="22.5" outlineLevel="3" x14ac:dyDescent="0.2">
      <c r="A31" s="154"/>
      <c r="B31" s="155"/>
      <c r="C31" s="183" t="s">
        <v>300</v>
      </c>
      <c r="D31" s="159"/>
      <c r="E31" s="160"/>
      <c r="F31" s="157"/>
      <c r="G31" s="157"/>
      <c r="H31" s="147"/>
      <c r="I31" s="147"/>
      <c r="J31" s="147"/>
      <c r="K31" s="147"/>
      <c r="L31" s="147"/>
      <c r="M31" s="147"/>
      <c r="N31" s="147"/>
      <c r="O31" s="147" t="s">
        <v>147</v>
      </c>
      <c r="P31" s="147">
        <v>0</v>
      </c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</row>
    <row r="32" spans="1:42" ht="22.5" outlineLevel="3" x14ac:dyDescent="0.2">
      <c r="A32" s="154"/>
      <c r="B32" s="155"/>
      <c r="C32" s="183" t="s">
        <v>301</v>
      </c>
      <c r="D32" s="159"/>
      <c r="E32" s="160"/>
      <c r="F32" s="157"/>
      <c r="G32" s="157"/>
      <c r="H32" s="147"/>
      <c r="I32" s="147"/>
      <c r="J32" s="147"/>
      <c r="K32" s="147"/>
      <c r="L32" s="147"/>
      <c r="M32" s="147"/>
      <c r="N32" s="147"/>
      <c r="O32" s="147" t="s">
        <v>147</v>
      </c>
      <c r="P32" s="147">
        <v>0</v>
      </c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</row>
    <row r="33" spans="1:42" outlineLevel="3" x14ac:dyDescent="0.2">
      <c r="A33" s="154"/>
      <c r="B33" s="155"/>
      <c r="C33" s="183" t="s">
        <v>302</v>
      </c>
      <c r="D33" s="159"/>
      <c r="E33" s="160"/>
      <c r="F33" s="157"/>
      <c r="G33" s="157"/>
      <c r="H33" s="147"/>
      <c r="I33" s="147"/>
      <c r="J33" s="147"/>
      <c r="K33" s="147"/>
      <c r="L33" s="147"/>
      <c r="M33" s="147"/>
      <c r="N33" s="147"/>
      <c r="O33" s="147" t="s">
        <v>147</v>
      </c>
      <c r="P33" s="147">
        <v>0</v>
      </c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</row>
    <row r="34" spans="1:42" ht="22.5" outlineLevel="3" x14ac:dyDescent="0.2">
      <c r="A34" s="154"/>
      <c r="B34" s="155"/>
      <c r="C34" s="183" t="s">
        <v>303</v>
      </c>
      <c r="D34" s="159"/>
      <c r="E34" s="160"/>
      <c r="F34" s="157"/>
      <c r="G34" s="157"/>
      <c r="H34" s="147"/>
      <c r="I34" s="147"/>
      <c r="J34" s="147"/>
      <c r="K34" s="147"/>
      <c r="L34" s="147"/>
      <c r="M34" s="147"/>
      <c r="N34" s="147"/>
      <c r="O34" s="147" t="s">
        <v>147</v>
      </c>
      <c r="P34" s="147">
        <v>0</v>
      </c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</row>
    <row r="35" spans="1:42" ht="22.5" outlineLevel="3" x14ac:dyDescent="0.2">
      <c r="A35" s="154"/>
      <c r="B35" s="155"/>
      <c r="C35" s="183" t="s">
        <v>304</v>
      </c>
      <c r="D35" s="159"/>
      <c r="E35" s="160"/>
      <c r="F35" s="157"/>
      <c r="G35" s="157"/>
      <c r="H35" s="147"/>
      <c r="I35" s="147"/>
      <c r="J35" s="147"/>
      <c r="K35" s="147"/>
      <c r="L35" s="147"/>
      <c r="M35" s="147"/>
      <c r="N35" s="147"/>
      <c r="O35" s="147" t="s">
        <v>147</v>
      </c>
      <c r="P35" s="147">
        <v>0</v>
      </c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</row>
    <row r="36" spans="1:42" x14ac:dyDescent="0.2">
      <c r="A36" s="161" t="s">
        <v>141</v>
      </c>
      <c r="B36" s="162" t="s">
        <v>75</v>
      </c>
      <c r="C36" s="181" t="s">
        <v>76</v>
      </c>
      <c r="D36" s="163"/>
      <c r="E36" s="164"/>
      <c r="F36" s="165"/>
      <c r="G36" s="166">
        <f>SUMIF(O37:O39,"&lt;&gt;NOR",G37:G39)</f>
        <v>0</v>
      </c>
      <c r="O36" t="s">
        <v>142</v>
      </c>
    </row>
    <row r="37" spans="1:42" outlineLevel="1" x14ac:dyDescent="0.2">
      <c r="A37" s="168">
        <v>10</v>
      </c>
      <c r="B37" s="169" t="s">
        <v>305</v>
      </c>
      <c r="C37" s="182" t="s">
        <v>306</v>
      </c>
      <c r="D37" s="170" t="s">
        <v>275</v>
      </c>
      <c r="E37" s="171">
        <v>1.224</v>
      </c>
      <c r="F37" s="172"/>
      <c r="G37" s="173">
        <f>ROUND(E37*F37,2)</f>
        <v>0</v>
      </c>
      <c r="H37" s="147"/>
      <c r="I37" s="147"/>
      <c r="J37" s="147"/>
      <c r="K37" s="147"/>
      <c r="L37" s="147"/>
      <c r="M37" s="147"/>
      <c r="N37" s="147"/>
      <c r="O37" s="147" t="s">
        <v>146</v>
      </c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</row>
    <row r="38" spans="1:42" outlineLevel="2" x14ac:dyDescent="0.2">
      <c r="A38" s="154"/>
      <c r="B38" s="155"/>
      <c r="C38" s="183" t="s">
        <v>307</v>
      </c>
      <c r="D38" s="159"/>
      <c r="E38" s="160">
        <v>0.96</v>
      </c>
      <c r="F38" s="157"/>
      <c r="G38" s="157"/>
      <c r="H38" s="147"/>
      <c r="I38" s="147"/>
      <c r="J38" s="147"/>
      <c r="K38" s="147"/>
      <c r="L38" s="147"/>
      <c r="M38" s="147"/>
      <c r="N38" s="147"/>
      <c r="O38" s="147" t="s">
        <v>147</v>
      </c>
      <c r="P38" s="147">
        <v>0</v>
      </c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</row>
    <row r="39" spans="1:42" outlineLevel="3" x14ac:dyDescent="0.2">
      <c r="A39" s="154"/>
      <c r="B39" s="155"/>
      <c r="C39" s="183" t="s">
        <v>308</v>
      </c>
      <c r="D39" s="159"/>
      <c r="E39" s="160">
        <v>0.26400000000000001</v>
      </c>
      <c r="F39" s="157"/>
      <c r="G39" s="157"/>
      <c r="H39" s="147"/>
      <c r="I39" s="147"/>
      <c r="J39" s="147"/>
      <c r="K39" s="147"/>
      <c r="L39" s="147"/>
      <c r="M39" s="147"/>
      <c r="N39" s="147"/>
      <c r="O39" s="147" t="s">
        <v>147</v>
      </c>
      <c r="P39" s="147">
        <v>0</v>
      </c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</row>
    <row r="40" spans="1:42" x14ac:dyDescent="0.2">
      <c r="A40" s="161" t="s">
        <v>141</v>
      </c>
      <c r="B40" s="162" t="s">
        <v>77</v>
      </c>
      <c r="C40" s="181" t="s">
        <v>78</v>
      </c>
      <c r="D40" s="163"/>
      <c r="E40" s="164"/>
      <c r="F40" s="165"/>
      <c r="G40" s="166">
        <f>SUMIF(O41:O75,"&lt;&gt;NOR",G41:G75)</f>
        <v>0</v>
      </c>
      <c r="O40" t="s">
        <v>142</v>
      </c>
    </row>
    <row r="41" spans="1:42" ht="22.5" outlineLevel="1" x14ac:dyDescent="0.2">
      <c r="A41" s="168">
        <v>11</v>
      </c>
      <c r="B41" s="169" t="s">
        <v>143</v>
      </c>
      <c r="C41" s="182" t="s">
        <v>144</v>
      </c>
      <c r="D41" s="170" t="s">
        <v>145</v>
      </c>
      <c r="E41" s="171">
        <v>2</v>
      </c>
      <c r="F41" s="172"/>
      <c r="G41" s="173">
        <f>ROUND(E41*F41,2)</f>
        <v>0</v>
      </c>
      <c r="H41" s="147"/>
      <c r="I41" s="147"/>
      <c r="J41" s="147"/>
      <c r="K41" s="147"/>
      <c r="L41" s="147"/>
      <c r="M41" s="147"/>
      <c r="N41" s="147"/>
      <c r="O41" s="147" t="s">
        <v>146</v>
      </c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</row>
    <row r="42" spans="1:42" outlineLevel="2" x14ac:dyDescent="0.2">
      <c r="A42" s="154"/>
      <c r="B42" s="155"/>
      <c r="C42" s="183" t="s">
        <v>309</v>
      </c>
      <c r="D42" s="159"/>
      <c r="E42" s="160">
        <v>2</v>
      </c>
      <c r="F42" s="157"/>
      <c r="G42" s="157"/>
      <c r="H42" s="147"/>
      <c r="I42" s="147"/>
      <c r="J42" s="147"/>
      <c r="K42" s="147"/>
      <c r="L42" s="147"/>
      <c r="M42" s="147"/>
      <c r="N42" s="147"/>
      <c r="O42" s="147" t="s">
        <v>147</v>
      </c>
      <c r="P42" s="147">
        <v>0</v>
      </c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</row>
    <row r="43" spans="1:42" outlineLevel="1" x14ac:dyDescent="0.2">
      <c r="A43" s="168">
        <v>12</v>
      </c>
      <c r="B43" s="169" t="s">
        <v>310</v>
      </c>
      <c r="C43" s="182" t="s">
        <v>311</v>
      </c>
      <c r="D43" s="170" t="s">
        <v>275</v>
      </c>
      <c r="E43" s="171">
        <v>3.2054999999999998</v>
      </c>
      <c r="F43" s="172"/>
      <c r="G43" s="173">
        <f>ROUND(E43*F43,2)</f>
        <v>0</v>
      </c>
      <c r="H43" s="147"/>
      <c r="I43" s="147"/>
      <c r="J43" s="147"/>
      <c r="K43" s="147"/>
      <c r="L43" s="147"/>
      <c r="M43" s="147"/>
      <c r="N43" s="147"/>
      <c r="O43" s="147" t="s">
        <v>146</v>
      </c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</row>
    <row r="44" spans="1:42" outlineLevel="2" x14ac:dyDescent="0.2">
      <c r="A44" s="154"/>
      <c r="B44" s="155"/>
      <c r="C44" s="183" t="s">
        <v>312</v>
      </c>
      <c r="D44" s="159"/>
      <c r="E44" s="160">
        <v>3.0960000000000001</v>
      </c>
      <c r="F44" s="157"/>
      <c r="G44" s="157"/>
      <c r="H44" s="147"/>
      <c r="I44" s="147"/>
      <c r="J44" s="147"/>
      <c r="K44" s="147"/>
      <c r="L44" s="147"/>
      <c r="M44" s="147"/>
      <c r="N44" s="147"/>
      <c r="O44" s="147" t="s">
        <v>147</v>
      </c>
      <c r="P44" s="147">
        <v>0</v>
      </c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</row>
    <row r="45" spans="1:42" outlineLevel="3" x14ac:dyDescent="0.2">
      <c r="A45" s="154"/>
      <c r="B45" s="155"/>
      <c r="C45" s="183" t="s">
        <v>313</v>
      </c>
      <c r="D45" s="159"/>
      <c r="E45" s="160">
        <v>0.1095</v>
      </c>
      <c r="F45" s="157"/>
      <c r="G45" s="157"/>
      <c r="H45" s="147"/>
      <c r="I45" s="147"/>
      <c r="J45" s="147"/>
      <c r="K45" s="147"/>
      <c r="L45" s="147"/>
      <c r="M45" s="147"/>
      <c r="N45" s="147"/>
      <c r="O45" s="147" t="s">
        <v>147</v>
      </c>
      <c r="P45" s="147">
        <v>0</v>
      </c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</row>
    <row r="46" spans="1:42" outlineLevel="1" x14ac:dyDescent="0.2">
      <c r="A46" s="168">
        <v>13</v>
      </c>
      <c r="B46" s="169" t="s">
        <v>314</v>
      </c>
      <c r="C46" s="182" t="s">
        <v>315</v>
      </c>
      <c r="D46" s="170" t="s">
        <v>157</v>
      </c>
      <c r="E46" s="171">
        <v>42.209000000000003</v>
      </c>
      <c r="F46" s="172"/>
      <c r="G46" s="173">
        <f>ROUND(E46*F46,2)</f>
        <v>0</v>
      </c>
      <c r="H46" s="147"/>
      <c r="I46" s="147"/>
      <c r="J46" s="147"/>
      <c r="K46" s="147"/>
      <c r="L46" s="147"/>
      <c r="M46" s="147"/>
      <c r="N46" s="147"/>
      <c r="O46" s="147" t="s">
        <v>146</v>
      </c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</row>
    <row r="47" spans="1:42" ht="33.75" outlineLevel="2" x14ac:dyDescent="0.2">
      <c r="A47" s="154"/>
      <c r="B47" s="155"/>
      <c r="C47" s="183" t="s">
        <v>316</v>
      </c>
      <c r="D47" s="159"/>
      <c r="E47" s="160">
        <v>39.216000000000001</v>
      </c>
      <c r="F47" s="157"/>
      <c r="G47" s="157"/>
      <c r="H47" s="147"/>
      <c r="I47" s="147"/>
      <c r="J47" s="147"/>
      <c r="K47" s="147"/>
      <c r="L47" s="147"/>
      <c r="M47" s="147"/>
      <c r="N47" s="147"/>
      <c r="O47" s="147" t="s">
        <v>147</v>
      </c>
      <c r="P47" s="147">
        <v>0</v>
      </c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</row>
    <row r="48" spans="1:42" outlineLevel="3" x14ac:dyDescent="0.2">
      <c r="A48" s="154"/>
      <c r="B48" s="155"/>
      <c r="C48" s="183" t="s">
        <v>317</v>
      </c>
      <c r="D48" s="159"/>
      <c r="E48" s="160">
        <v>2.9929999999999999</v>
      </c>
      <c r="F48" s="157"/>
      <c r="G48" s="157"/>
      <c r="H48" s="147"/>
      <c r="I48" s="147"/>
      <c r="J48" s="147"/>
      <c r="K48" s="147"/>
      <c r="L48" s="147"/>
      <c r="M48" s="147"/>
      <c r="N48" s="147"/>
      <c r="O48" s="147" t="s">
        <v>147</v>
      </c>
      <c r="P48" s="147">
        <v>0</v>
      </c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</row>
    <row r="49" spans="1:42" outlineLevel="1" x14ac:dyDescent="0.2">
      <c r="A49" s="168">
        <v>14</v>
      </c>
      <c r="B49" s="169" t="s">
        <v>318</v>
      </c>
      <c r="C49" s="182" t="s">
        <v>319</v>
      </c>
      <c r="D49" s="170" t="s">
        <v>157</v>
      </c>
      <c r="E49" s="171">
        <v>42.209000000000003</v>
      </c>
      <c r="F49" s="172"/>
      <c r="G49" s="173">
        <f>ROUND(E49*F49,2)</f>
        <v>0</v>
      </c>
      <c r="H49" s="147"/>
      <c r="I49" s="147"/>
      <c r="J49" s="147"/>
      <c r="K49" s="147"/>
      <c r="L49" s="147"/>
      <c r="M49" s="147"/>
      <c r="N49" s="147"/>
      <c r="O49" s="147" t="s">
        <v>146</v>
      </c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</row>
    <row r="50" spans="1:42" outlineLevel="2" x14ac:dyDescent="0.2">
      <c r="A50" s="154"/>
      <c r="B50" s="155"/>
      <c r="C50" s="183" t="s">
        <v>320</v>
      </c>
      <c r="D50" s="159"/>
      <c r="E50" s="160">
        <v>42.209000000000003</v>
      </c>
      <c r="F50" s="157"/>
      <c r="G50" s="157"/>
      <c r="H50" s="147"/>
      <c r="I50" s="147"/>
      <c r="J50" s="147"/>
      <c r="K50" s="147"/>
      <c r="L50" s="147"/>
      <c r="M50" s="147"/>
      <c r="N50" s="147"/>
      <c r="O50" s="147" t="s">
        <v>147</v>
      </c>
      <c r="P50" s="147">
        <v>5</v>
      </c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</row>
    <row r="51" spans="1:42" outlineLevel="1" x14ac:dyDescent="0.2">
      <c r="A51" s="168">
        <v>15</v>
      </c>
      <c r="B51" s="169" t="s">
        <v>321</v>
      </c>
      <c r="C51" s="182" t="s">
        <v>322</v>
      </c>
      <c r="D51" s="170" t="s">
        <v>205</v>
      </c>
      <c r="E51" s="171">
        <v>0.13627</v>
      </c>
      <c r="F51" s="172"/>
      <c r="G51" s="173">
        <f>ROUND(E51*F51,2)</f>
        <v>0</v>
      </c>
      <c r="H51" s="147"/>
      <c r="I51" s="147"/>
      <c r="J51" s="147"/>
      <c r="K51" s="147"/>
      <c r="L51" s="147"/>
      <c r="M51" s="147"/>
      <c r="N51" s="147"/>
      <c r="O51" s="147" t="s">
        <v>146</v>
      </c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</row>
    <row r="52" spans="1:42" outlineLevel="2" x14ac:dyDescent="0.2">
      <c r="A52" s="154"/>
      <c r="B52" s="155"/>
      <c r="C52" s="183" t="s">
        <v>323</v>
      </c>
      <c r="D52" s="159"/>
      <c r="E52" s="160"/>
      <c r="F52" s="157"/>
      <c r="G52" s="157"/>
      <c r="H52" s="147"/>
      <c r="I52" s="147"/>
      <c r="J52" s="147"/>
      <c r="K52" s="147"/>
      <c r="L52" s="147"/>
      <c r="M52" s="147"/>
      <c r="N52" s="147"/>
      <c r="O52" s="147" t="s">
        <v>147</v>
      </c>
      <c r="P52" s="147">
        <v>0</v>
      </c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</row>
    <row r="53" spans="1:42" ht="33.75" outlineLevel="3" x14ac:dyDescent="0.2">
      <c r="A53" s="154"/>
      <c r="B53" s="155"/>
      <c r="C53" s="183" t="s">
        <v>324</v>
      </c>
      <c r="D53" s="159"/>
      <c r="E53" s="160">
        <v>0.11443</v>
      </c>
      <c r="F53" s="157"/>
      <c r="G53" s="157"/>
      <c r="H53" s="147"/>
      <c r="I53" s="147"/>
      <c r="J53" s="147"/>
      <c r="K53" s="147"/>
      <c r="L53" s="147"/>
      <c r="M53" s="147"/>
      <c r="N53" s="147"/>
      <c r="O53" s="147" t="s">
        <v>147</v>
      </c>
      <c r="P53" s="147">
        <v>0</v>
      </c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</row>
    <row r="54" spans="1:42" outlineLevel="3" x14ac:dyDescent="0.2">
      <c r="A54" s="154"/>
      <c r="B54" s="155"/>
      <c r="C54" s="183" t="s">
        <v>325</v>
      </c>
      <c r="D54" s="159"/>
      <c r="E54" s="160">
        <v>6.7499999999999999E-3</v>
      </c>
      <c r="F54" s="157"/>
      <c r="G54" s="157"/>
      <c r="H54" s="147"/>
      <c r="I54" s="147"/>
      <c r="J54" s="147"/>
      <c r="K54" s="147"/>
      <c r="L54" s="147"/>
      <c r="M54" s="147"/>
      <c r="N54" s="147"/>
      <c r="O54" s="147" t="s">
        <v>147</v>
      </c>
      <c r="P54" s="147">
        <v>0</v>
      </c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</row>
    <row r="55" spans="1:42" outlineLevel="3" x14ac:dyDescent="0.2">
      <c r="A55" s="154"/>
      <c r="B55" s="155"/>
      <c r="C55" s="183" t="s">
        <v>326</v>
      </c>
      <c r="D55" s="159"/>
      <c r="E55" s="160"/>
      <c r="F55" s="157"/>
      <c r="G55" s="157"/>
      <c r="H55" s="147"/>
      <c r="I55" s="147"/>
      <c r="J55" s="147"/>
      <c r="K55" s="147"/>
      <c r="L55" s="147"/>
      <c r="M55" s="147"/>
      <c r="N55" s="147"/>
      <c r="O55" s="147" t="s">
        <v>147</v>
      </c>
      <c r="P55" s="147">
        <v>0</v>
      </c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</row>
    <row r="56" spans="1:42" ht="33.75" outlineLevel="3" x14ac:dyDescent="0.2">
      <c r="A56" s="154"/>
      <c r="B56" s="155"/>
      <c r="C56" s="183" t="s">
        <v>327</v>
      </c>
      <c r="D56" s="159"/>
      <c r="E56" s="160">
        <v>1.323E-2</v>
      </c>
      <c r="F56" s="157"/>
      <c r="G56" s="157"/>
      <c r="H56" s="147"/>
      <c r="I56" s="147"/>
      <c r="J56" s="147"/>
      <c r="K56" s="147"/>
      <c r="L56" s="147"/>
      <c r="M56" s="147"/>
      <c r="N56" s="147"/>
      <c r="O56" s="147" t="s">
        <v>147</v>
      </c>
      <c r="P56" s="147">
        <v>0</v>
      </c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</row>
    <row r="57" spans="1:42" outlineLevel="3" x14ac:dyDescent="0.2">
      <c r="A57" s="154"/>
      <c r="B57" s="155"/>
      <c r="C57" s="183" t="s">
        <v>328</v>
      </c>
      <c r="D57" s="159"/>
      <c r="E57" s="160">
        <v>1.8699999999999999E-3</v>
      </c>
      <c r="F57" s="157"/>
      <c r="G57" s="157"/>
      <c r="H57" s="147"/>
      <c r="I57" s="147"/>
      <c r="J57" s="147"/>
      <c r="K57" s="147"/>
      <c r="L57" s="147"/>
      <c r="M57" s="147"/>
      <c r="N57" s="147"/>
      <c r="O57" s="147" t="s">
        <v>147</v>
      </c>
      <c r="P57" s="147">
        <v>0</v>
      </c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</row>
    <row r="58" spans="1:42" outlineLevel="1" x14ac:dyDescent="0.2">
      <c r="A58" s="168">
        <v>16</v>
      </c>
      <c r="B58" s="169" t="s">
        <v>329</v>
      </c>
      <c r="C58" s="182" t="s">
        <v>330</v>
      </c>
      <c r="D58" s="170" t="s">
        <v>145</v>
      </c>
      <c r="E58" s="171">
        <v>12</v>
      </c>
      <c r="F58" s="172"/>
      <c r="G58" s="173">
        <f>ROUND(E58*F58,2)</f>
        <v>0</v>
      </c>
      <c r="H58" s="147"/>
      <c r="I58" s="147"/>
      <c r="J58" s="147"/>
      <c r="K58" s="147"/>
      <c r="L58" s="147"/>
      <c r="M58" s="147"/>
      <c r="N58" s="147"/>
      <c r="O58" s="147" t="s">
        <v>146</v>
      </c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</row>
    <row r="59" spans="1:42" outlineLevel="2" x14ac:dyDescent="0.2">
      <c r="A59" s="154"/>
      <c r="B59" s="155"/>
      <c r="C59" s="183" t="s">
        <v>331</v>
      </c>
      <c r="D59" s="159"/>
      <c r="E59" s="160">
        <v>12</v>
      </c>
      <c r="F59" s="157"/>
      <c r="G59" s="157"/>
      <c r="H59" s="147"/>
      <c r="I59" s="147"/>
      <c r="J59" s="147"/>
      <c r="K59" s="147"/>
      <c r="L59" s="147"/>
      <c r="M59" s="147"/>
      <c r="N59" s="147"/>
      <c r="O59" s="147" t="s">
        <v>147</v>
      </c>
      <c r="P59" s="147">
        <v>0</v>
      </c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</row>
    <row r="60" spans="1:42" ht="22.5" outlineLevel="1" x14ac:dyDescent="0.2">
      <c r="A60" s="168">
        <v>17</v>
      </c>
      <c r="B60" s="169" t="s">
        <v>149</v>
      </c>
      <c r="C60" s="182" t="s">
        <v>150</v>
      </c>
      <c r="D60" s="170" t="s">
        <v>145</v>
      </c>
      <c r="E60" s="171">
        <v>12</v>
      </c>
      <c r="F60" s="172"/>
      <c r="G60" s="173">
        <f>ROUND(E60*F60,2)</f>
        <v>0</v>
      </c>
      <c r="H60" s="147"/>
      <c r="I60" s="147"/>
      <c r="J60" s="147"/>
      <c r="K60" s="147"/>
      <c r="L60" s="147"/>
      <c r="M60" s="147"/>
      <c r="N60" s="147"/>
      <c r="O60" s="147" t="s">
        <v>146</v>
      </c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</row>
    <row r="61" spans="1:42" ht="22.5" outlineLevel="2" x14ac:dyDescent="0.2">
      <c r="A61" s="154"/>
      <c r="B61" s="155"/>
      <c r="C61" s="183" t="s">
        <v>332</v>
      </c>
      <c r="D61" s="159"/>
      <c r="E61" s="160">
        <v>12</v>
      </c>
      <c r="F61" s="157"/>
      <c r="G61" s="157"/>
      <c r="H61" s="147"/>
      <c r="I61" s="147"/>
      <c r="J61" s="147"/>
      <c r="K61" s="147"/>
      <c r="L61" s="147"/>
      <c r="M61" s="147"/>
      <c r="N61" s="147"/>
      <c r="O61" s="147" t="s">
        <v>147</v>
      </c>
      <c r="P61" s="147">
        <v>0</v>
      </c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</row>
    <row r="62" spans="1:42" outlineLevel="1" x14ac:dyDescent="0.2">
      <c r="A62" s="168">
        <v>18</v>
      </c>
      <c r="B62" s="169" t="s">
        <v>333</v>
      </c>
      <c r="C62" s="182" t="s">
        <v>334</v>
      </c>
      <c r="D62" s="170" t="s">
        <v>196</v>
      </c>
      <c r="E62" s="171">
        <v>7.44</v>
      </c>
      <c r="F62" s="172"/>
      <c r="G62" s="173">
        <f>ROUND(E62*F62,2)</f>
        <v>0</v>
      </c>
      <c r="H62" s="147"/>
      <c r="I62" s="147"/>
      <c r="J62" s="147"/>
      <c r="K62" s="147"/>
      <c r="L62" s="147"/>
      <c r="M62" s="147"/>
      <c r="N62" s="147"/>
      <c r="O62" s="147" t="s">
        <v>146</v>
      </c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</row>
    <row r="63" spans="1:42" ht="22.5" outlineLevel="2" x14ac:dyDescent="0.2">
      <c r="A63" s="154"/>
      <c r="B63" s="155"/>
      <c r="C63" s="183" t="s">
        <v>335</v>
      </c>
      <c r="D63" s="159"/>
      <c r="E63" s="160">
        <v>7.44</v>
      </c>
      <c r="F63" s="157"/>
      <c r="G63" s="157"/>
      <c r="H63" s="147"/>
      <c r="I63" s="147"/>
      <c r="J63" s="147"/>
      <c r="K63" s="147"/>
      <c r="L63" s="147"/>
      <c r="M63" s="147"/>
      <c r="N63" s="147"/>
      <c r="O63" s="147" t="s">
        <v>147</v>
      </c>
      <c r="P63" s="147">
        <v>0</v>
      </c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</row>
    <row r="64" spans="1:42" ht="22.5" outlineLevel="1" x14ac:dyDescent="0.2">
      <c r="A64" s="168">
        <v>19</v>
      </c>
      <c r="B64" s="169" t="s">
        <v>336</v>
      </c>
      <c r="C64" s="182" t="s">
        <v>337</v>
      </c>
      <c r="D64" s="170" t="s">
        <v>145</v>
      </c>
      <c r="E64" s="171">
        <v>7</v>
      </c>
      <c r="F64" s="172"/>
      <c r="G64" s="173">
        <f>ROUND(E64*F64,2)</f>
        <v>0</v>
      </c>
      <c r="H64" s="147"/>
      <c r="I64" s="147"/>
      <c r="J64" s="147"/>
      <c r="K64" s="147"/>
      <c r="L64" s="147"/>
      <c r="M64" s="147"/>
      <c r="N64" s="147"/>
      <c r="O64" s="147" t="s">
        <v>154</v>
      </c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</row>
    <row r="65" spans="1:42" outlineLevel="2" x14ac:dyDescent="0.2">
      <c r="A65" s="154"/>
      <c r="B65" s="155"/>
      <c r="C65" s="183" t="s">
        <v>338</v>
      </c>
      <c r="D65" s="159"/>
      <c r="E65" s="160">
        <v>7</v>
      </c>
      <c r="F65" s="157"/>
      <c r="G65" s="157"/>
      <c r="H65" s="147"/>
      <c r="I65" s="147"/>
      <c r="J65" s="147"/>
      <c r="K65" s="147"/>
      <c r="L65" s="147"/>
      <c r="M65" s="147"/>
      <c r="N65" s="147"/>
      <c r="O65" s="147" t="s">
        <v>147</v>
      </c>
      <c r="P65" s="147">
        <v>0</v>
      </c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</row>
    <row r="66" spans="1:42" ht="22.5" outlineLevel="1" x14ac:dyDescent="0.2">
      <c r="A66" s="168">
        <v>20</v>
      </c>
      <c r="B66" s="169" t="s">
        <v>339</v>
      </c>
      <c r="C66" s="182" t="s">
        <v>340</v>
      </c>
      <c r="D66" s="170" t="s">
        <v>145</v>
      </c>
      <c r="E66" s="171">
        <v>1</v>
      </c>
      <c r="F66" s="172"/>
      <c r="G66" s="173">
        <f>ROUND(E66*F66,2)</f>
        <v>0</v>
      </c>
      <c r="H66" s="147"/>
      <c r="I66" s="147"/>
      <c r="J66" s="147"/>
      <c r="K66" s="147"/>
      <c r="L66" s="147"/>
      <c r="M66" s="147"/>
      <c r="N66" s="147"/>
      <c r="O66" s="147" t="s">
        <v>154</v>
      </c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</row>
    <row r="67" spans="1:42" outlineLevel="2" x14ac:dyDescent="0.2">
      <c r="A67" s="154"/>
      <c r="B67" s="155"/>
      <c r="C67" s="183" t="s">
        <v>71</v>
      </c>
      <c r="D67" s="159"/>
      <c r="E67" s="160">
        <v>1</v>
      </c>
      <c r="F67" s="157"/>
      <c r="G67" s="157"/>
      <c r="H67" s="147"/>
      <c r="I67" s="147"/>
      <c r="J67" s="147"/>
      <c r="K67" s="147"/>
      <c r="L67" s="147"/>
      <c r="M67" s="147"/>
      <c r="N67" s="147"/>
      <c r="O67" s="147" t="s">
        <v>147</v>
      </c>
      <c r="P67" s="147">
        <v>0</v>
      </c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</row>
    <row r="68" spans="1:42" ht="22.5" outlineLevel="1" x14ac:dyDescent="0.2">
      <c r="A68" s="168">
        <v>21</v>
      </c>
      <c r="B68" s="169" t="s">
        <v>341</v>
      </c>
      <c r="C68" s="182" t="s">
        <v>342</v>
      </c>
      <c r="D68" s="170" t="s">
        <v>145</v>
      </c>
      <c r="E68" s="171">
        <v>4</v>
      </c>
      <c r="F68" s="172"/>
      <c r="G68" s="173">
        <f>ROUND(E68*F68,2)</f>
        <v>0</v>
      </c>
      <c r="H68" s="147"/>
      <c r="I68" s="147"/>
      <c r="J68" s="147"/>
      <c r="K68" s="147"/>
      <c r="L68" s="147"/>
      <c r="M68" s="147"/>
      <c r="N68" s="147"/>
      <c r="O68" s="147" t="s">
        <v>154</v>
      </c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</row>
    <row r="69" spans="1:42" outlineLevel="2" x14ac:dyDescent="0.2">
      <c r="A69" s="154"/>
      <c r="B69" s="155"/>
      <c r="C69" s="183" t="s">
        <v>343</v>
      </c>
      <c r="D69" s="159"/>
      <c r="E69" s="160">
        <v>4</v>
      </c>
      <c r="F69" s="157"/>
      <c r="G69" s="157"/>
      <c r="H69" s="147"/>
      <c r="I69" s="147"/>
      <c r="J69" s="147"/>
      <c r="K69" s="147"/>
      <c r="L69" s="147"/>
      <c r="M69" s="147"/>
      <c r="N69" s="147"/>
      <c r="O69" s="147" t="s">
        <v>147</v>
      </c>
      <c r="P69" s="147">
        <v>0</v>
      </c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</row>
    <row r="70" spans="1:42" ht="22.5" outlineLevel="1" x14ac:dyDescent="0.2">
      <c r="A70" s="168">
        <v>22</v>
      </c>
      <c r="B70" s="169" t="s">
        <v>344</v>
      </c>
      <c r="C70" s="182" t="s">
        <v>345</v>
      </c>
      <c r="D70" s="170" t="s">
        <v>145</v>
      </c>
      <c r="E70" s="171">
        <v>1</v>
      </c>
      <c r="F70" s="172"/>
      <c r="G70" s="173">
        <f>ROUND(E70*F70,2)</f>
        <v>0</v>
      </c>
      <c r="H70" s="147"/>
      <c r="I70" s="147"/>
      <c r="J70" s="147"/>
      <c r="K70" s="147"/>
      <c r="L70" s="147"/>
      <c r="M70" s="147"/>
      <c r="N70" s="147"/>
      <c r="O70" s="147" t="s">
        <v>154</v>
      </c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</row>
    <row r="71" spans="1:42" outlineLevel="2" x14ac:dyDescent="0.2">
      <c r="A71" s="154"/>
      <c r="B71" s="155"/>
      <c r="C71" s="183" t="s">
        <v>71</v>
      </c>
      <c r="D71" s="159"/>
      <c r="E71" s="160">
        <v>1</v>
      </c>
      <c r="F71" s="157"/>
      <c r="G71" s="157"/>
      <c r="H71" s="147"/>
      <c r="I71" s="147"/>
      <c r="J71" s="147"/>
      <c r="K71" s="147"/>
      <c r="L71" s="147"/>
      <c r="M71" s="147"/>
      <c r="N71" s="147"/>
      <c r="O71" s="147" t="s">
        <v>147</v>
      </c>
      <c r="P71" s="147">
        <v>0</v>
      </c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</row>
    <row r="72" spans="1:42" ht="22.5" outlineLevel="1" x14ac:dyDescent="0.2">
      <c r="A72" s="168">
        <v>23</v>
      </c>
      <c r="B72" s="169" t="s">
        <v>346</v>
      </c>
      <c r="C72" s="182" t="s">
        <v>347</v>
      </c>
      <c r="D72" s="170" t="s">
        <v>145</v>
      </c>
      <c r="E72" s="171">
        <v>16</v>
      </c>
      <c r="F72" s="172"/>
      <c r="G72" s="173">
        <f>ROUND(E72*F72,2)</f>
        <v>0</v>
      </c>
      <c r="H72" s="147"/>
      <c r="I72" s="147"/>
      <c r="J72" s="147"/>
      <c r="K72" s="147"/>
      <c r="L72" s="147"/>
      <c r="M72" s="147"/>
      <c r="N72" s="147"/>
      <c r="O72" s="147" t="s">
        <v>154</v>
      </c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</row>
    <row r="73" spans="1:42" outlineLevel="2" x14ac:dyDescent="0.2">
      <c r="A73" s="154"/>
      <c r="B73" s="155"/>
      <c r="C73" s="183" t="s">
        <v>348</v>
      </c>
      <c r="D73" s="159"/>
      <c r="E73" s="160">
        <v>16</v>
      </c>
      <c r="F73" s="157"/>
      <c r="G73" s="157"/>
      <c r="H73" s="147"/>
      <c r="I73" s="147"/>
      <c r="J73" s="147"/>
      <c r="K73" s="147"/>
      <c r="L73" s="147"/>
      <c r="M73" s="147"/>
      <c r="N73" s="147"/>
      <c r="O73" s="147" t="s">
        <v>147</v>
      </c>
      <c r="P73" s="147">
        <v>0</v>
      </c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</row>
    <row r="74" spans="1:42" ht="22.5" outlineLevel="1" x14ac:dyDescent="0.2">
      <c r="A74" s="168">
        <v>24</v>
      </c>
      <c r="B74" s="169" t="s">
        <v>349</v>
      </c>
      <c r="C74" s="182" t="s">
        <v>350</v>
      </c>
      <c r="D74" s="170" t="s">
        <v>145</v>
      </c>
      <c r="E74" s="171">
        <v>7</v>
      </c>
      <c r="F74" s="172"/>
      <c r="G74" s="173">
        <f>ROUND(E74*F74,2)</f>
        <v>0</v>
      </c>
      <c r="H74" s="147"/>
      <c r="I74" s="147"/>
      <c r="J74" s="147"/>
      <c r="K74" s="147"/>
      <c r="L74" s="147"/>
      <c r="M74" s="147"/>
      <c r="N74" s="147"/>
      <c r="O74" s="147" t="s">
        <v>154</v>
      </c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</row>
    <row r="75" spans="1:42" outlineLevel="2" x14ac:dyDescent="0.2">
      <c r="A75" s="154"/>
      <c r="B75" s="155"/>
      <c r="C75" s="183" t="s">
        <v>351</v>
      </c>
      <c r="D75" s="159"/>
      <c r="E75" s="160">
        <v>7</v>
      </c>
      <c r="F75" s="157"/>
      <c r="G75" s="157"/>
      <c r="H75" s="147"/>
      <c r="I75" s="147"/>
      <c r="J75" s="147"/>
      <c r="K75" s="147"/>
      <c r="L75" s="147"/>
      <c r="M75" s="147"/>
      <c r="N75" s="147"/>
      <c r="O75" s="147" t="s">
        <v>147</v>
      </c>
      <c r="P75" s="147">
        <v>0</v>
      </c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</row>
    <row r="76" spans="1:42" x14ac:dyDescent="0.2">
      <c r="A76" s="161" t="s">
        <v>141</v>
      </c>
      <c r="B76" s="162" t="s">
        <v>79</v>
      </c>
      <c r="C76" s="181" t="s">
        <v>80</v>
      </c>
      <c r="D76" s="163"/>
      <c r="E76" s="164"/>
      <c r="F76" s="165"/>
      <c r="G76" s="166">
        <f>SUMIF(O77:O83,"&lt;&gt;NOR",G77:G83)</f>
        <v>0</v>
      </c>
      <c r="O76" t="s">
        <v>142</v>
      </c>
    </row>
    <row r="77" spans="1:42" outlineLevel="1" x14ac:dyDescent="0.2">
      <c r="A77" s="168">
        <v>25</v>
      </c>
      <c r="B77" s="169" t="s">
        <v>352</v>
      </c>
      <c r="C77" s="182" t="s">
        <v>353</v>
      </c>
      <c r="D77" s="170" t="s">
        <v>196</v>
      </c>
      <c r="E77" s="171">
        <v>10.87</v>
      </c>
      <c r="F77" s="172"/>
      <c r="G77" s="173">
        <f>ROUND(E77*F77,2)</f>
        <v>0</v>
      </c>
      <c r="H77" s="147"/>
      <c r="I77" s="147"/>
      <c r="J77" s="147"/>
      <c r="K77" s="147"/>
      <c r="L77" s="147"/>
      <c r="M77" s="147"/>
      <c r="N77" s="147"/>
      <c r="O77" s="147" t="s">
        <v>146</v>
      </c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</row>
    <row r="78" spans="1:42" outlineLevel="2" x14ac:dyDescent="0.2">
      <c r="A78" s="154"/>
      <c r="B78" s="155"/>
      <c r="C78" s="183" t="s">
        <v>354</v>
      </c>
      <c r="D78" s="159"/>
      <c r="E78" s="160">
        <v>10.87</v>
      </c>
      <c r="F78" s="157"/>
      <c r="G78" s="157"/>
      <c r="H78" s="147"/>
      <c r="I78" s="147"/>
      <c r="J78" s="147"/>
      <c r="K78" s="147"/>
      <c r="L78" s="147"/>
      <c r="M78" s="147"/>
      <c r="N78" s="147"/>
      <c r="O78" s="147" t="s">
        <v>147</v>
      </c>
      <c r="P78" s="147">
        <v>0</v>
      </c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</row>
    <row r="79" spans="1:42" outlineLevel="1" x14ac:dyDescent="0.2">
      <c r="A79" s="168">
        <v>26</v>
      </c>
      <c r="B79" s="169" t="s">
        <v>355</v>
      </c>
      <c r="C79" s="182" t="s">
        <v>356</v>
      </c>
      <c r="D79" s="170" t="s">
        <v>157</v>
      </c>
      <c r="E79" s="171">
        <v>7.3902000000000001</v>
      </c>
      <c r="F79" s="172"/>
      <c r="G79" s="173">
        <f>ROUND(E79*F79,2)</f>
        <v>0</v>
      </c>
      <c r="H79" s="147"/>
      <c r="I79" s="147"/>
      <c r="J79" s="147"/>
      <c r="K79" s="147"/>
      <c r="L79" s="147"/>
      <c r="M79" s="147"/>
      <c r="N79" s="147"/>
      <c r="O79" s="147" t="s">
        <v>146</v>
      </c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</row>
    <row r="80" spans="1:42" outlineLevel="2" x14ac:dyDescent="0.2">
      <c r="A80" s="154"/>
      <c r="B80" s="155"/>
      <c r="C80" s="183" t="s">
        <v>357</v>
      </c>
      <c r="D80" s="159"/>
      <c r="E80" s="160">
        <v>7.1741999999999999</v>
      </c>
      <c r="F80" s="157"/>
      <c r="G80" s="157"/>
      <c r="H80" s="147"/>
      <c r="I80" s="147"/>
      <c r="J80" s="147"/>
      <c r="K80" s="147"/>
      <c r="L80" s="147"/>
      <c r="M80" s="147"/>
      <c r="N80" s="147"/>
      <c r="O80" s="147" t="s">
        <v>147</v>
      </c>
      <c r="P80" s="147">
        <v>0</v>
      </c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</row>
    <row r="81" spans="1:42" outlineLevel="3" x14ac:dyDescent="0.2">
      <c r="A81" s="154"/>
      <c r="B81" s="155"/>
      <c r="C81" s="183" t="s">
        <v>358</v>
      </c>
      <c r="D81" s="159"/>
      <c r="E81" s="160">
        <v>0.216</v>
      </c>
      <c r="F81" s="157"/>
      <c r="G81" s="157"/>
      <c r="H81" s="147"/>
      <c r="I81" s="147"/>
      <c r="J81" s="147"/>
      <c r="K81" s="147"/>
      <c r="L81" s="147"/>
      <c r="M81" s="147"/>
      <c r="N81" s="147"/>
      <c r="O81" s="147" t="s">
        <v>147</v>
      </c>
      <c r="P81" s="147">
        <v>0</v>
      </c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</row>
    <row r="82" spans="1:42" outlineLevel="1" x14ac:dyDescent="0.2">
      <c r="A82" s="168">
        <v>27</v>
      </c>
      <c r="B82" s="169" t="s">
        <v>359</v>
      </c>
      <c r="C82" s="182" t="s">
        <v>360</v>
      </c>
      <c r="D82" s="170" t="s">
        <v>157</v>
      </c>
      <c r="E82" s="171">
        <v>7.3902000000000001</v>
      </c>
      <c r="F82" s="172"/>
      <c r="G82" s="173">
        <f>ROUND(E82*F82,2)</f>
        <v>0</v>
      </c>
      <c r="H82" s="147"/>
      <c r="I82" s="147"/>
      <c r="J82" s="147"/>
      <c r="K82" s="147"/>
      <c r="L82" s="147"/>
      <c r="M82" s="147"/>
      <c r="N82" s="147"/>
      <c r="O82" s="147" t="s">
        <v>146</v>
      </c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</row>
    <row r="83" spans="1:42" outlineLevel="2" x14ac:dyDescent="0.2">
      <c r="A83" s="154"/>
      <c r="B83" s="155"/>
      <c r="C83" s="183" t="s">
        <v>361</v>
      </c>
      <c r="D83" s="159"/>
      <c r="E83" s="160">
        <v>7.3902000000000001</v>
      </c>
      <c r="F83" s="157"/>
      <c r="G83" s="157"/>
      <c r="H83" s="147"/>
      <c r="I83" s="147"/>
      <c r="J83" s="147"/>
      <c r="K83" s="147"/>
      <c r="L83" s="147"/>
      <c r="M83" s="147"/>
      <c r="N83" s="147"/>
      <c r="O83" s="147" t="s">
        <v>147</v>
      </c>
      <c r="P83" s="147">
        <v>5</v>
      </c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</row>
    <row r="84" spans="1:42" x14ac:dyDescent="0.2">
      <c r="A84" s="161" t="s">
        <v>141</v>
      </c>
      <c r="B84" s="162" t="s">
        <v>81</v>
      </c>
      <c r="C84" s="181" t="s">
        <v>82</v>
      </c>
      <c r="D84" s="163"/>
      <c r="E84" s="164"/>
      <c r="F84" s="165"/>
      <c r="G84" s="166">
        <f>SUMIF(O85:O86,"&lt;&gt;NOR",G85:G86)</f>
        <v>0</v>
      </c>
      <c r="O84" t="s">
        <v>142</v>
      </c>
    </row>
    <row r="85" spans="1:42" outlineLevel="1" x14ac:dyDescent="0.2">
      <c r="A85" s="168">
        <v>28</v>
      </c>
      <c r="B85" s="169" t="s">
        <v>362</v>
      </c>
      <c r="C85" s="182" t="s">
        <v>363</v>
      </c>
      <c r="D85" s="170" t="s">
        <v>157</v>
      </c>
      <c r="E85" s="171">
        <v>11.75</v>
      </c>
      <c r="F85" s="172"/>
      <c r="G85" s="173">
        <f>ROUND(E85*F85,2)</f>
        <v>0</v>
      </c>
      <c r="H85" s="147"/>
      <c r="I85" s="147"/>
      <c r="J85" s="147"/>
      <c r="K85" s="147"/>
      <c r="L85" s="147"/>
      <c r="M85" s="147"/>
      <c r="N85" s="147"/>
      <c r="O85" s="147" t="s">
        <v>146</v>
      </c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</row>
    <row r="86" spans="1:42" outlineLevel="2" x14ac:dyDescent="0.2">
      <c r="A86" s="154"/>
      <c r="B86" s="155"/>
      <c r="C86" s="183" t="s">
        <v>272</v>
      </c>
      <c r="D86" s="159"/>
      <c r="E86" s="160">
        <v>11.75</v>
      </c>
      <c r="F86" s="157"/>
      <c r="G86" s="157"/>
      <c r="H86" s="147"/>
      <c r="I86" s="147"/>
      <c r="J86" s="147"/>
      <c r="K86" s="147"/>
      <c r="L86" s="147"/>
      <c r="M86" s="147"/>
      <c r="N86" s="147"/>
      <c r="O86" s="147" t="s">
        <v>147</v>
      </c>
      <c r="P86" s="147">
        <v>0</v>
      </c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</row>
    <row r="87" spans="1:42" x14ac:dyDescent="0.2">
      <c r="A87" s="161" t="s">
        <v>141</v>
      </c>
      <c r="B87" s="162" t="s">
        <v>83</v>
      </c>
      <c r="C87" s="181" t="s">
        <v>84</v>
      </c>
      <c r="D87" s="163"/>
      <c r="E87" s="164"/>
      <c r="F87" s="165"/>
      <c r="G87" s="166">
        <f>SUMIF(O88:O101,"&lt;&gt;NOR",G88:G101)</f>
        <v>0</v>
      </c>
      <c r="O87" t="s">
        <v>142</v>
      </c>
    </row>
    <row r="88" spans="1:42" ht="22.5" outlineLevel="1" x14ac:dyDescent="0.2">
      <c r="A88" s="168">
        <v>29</v>
      </c>
      <c r="B88" s="169" t="s">
        <v>155</v>
      </c>
      <c r="C88" s="182" t="s">
        <v>156</v>
      </c>
      <c r="D88" s="170" t="s">
        <v>157</v>
      </c>
      <c r="E88" s="171">
        <v>55.4</v>
      </c>
      <c r="F88" s="172"/>
      <c r="G88" s="173">
        <f>ROUND(E88*F88,2)</f>
        <v>0</v>
      </c>
      <c r="H88" s="147"/>
      <c r="I88" s="147"/>
      <c r="J88" s="147"/>
      <c r="K88" s="147"/>
      <c r="L88" s="147"/>
      <c r="M88" s="147"/>
      <c r="N88" s="147"/>
      <c r="O88" s="147" t="s">
        <v>146</v>
      </c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</row>
    <row r="89" spans="1:42" outlineLevel="2" x14ac:dyDescent="0.2">
      <c r="A89" s="154"/>
      <c r="B89" s="155"/>
      <c r="C89" s="183" t="s">
        <v>364</v>
      </c>
      <c r="D89" s="159"/>
      <c r="E89" s="160"/>
      <c r="F89" s="157"/>
      <c r="G89" s="157"/>
      <c r="H89" s="147"/>
      <c r="I89" s="147"/>
      <c r="J89" s="147"/>
      <c r="K89" s="147"/>
      <c r="L89" s="147"/>
      <c r="M89" s="147"/>
      <c r="N89" s="147"/>
      <c r="O89" s="147" t="s">
        <v>147</v>
      </c>
      <c r="P89" s="147">
        <v>0</v>
      </c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</row>
    <row r="90" spans="1:42" outlineLevel="3" x14ac:dyDescent="0.2">
      <c r="A90" s="154"/>
      <c r="B90" s="155"/>
      <c r="C90" s="183" t="s">
        <v>365</v>
      </c>
      <c r="D90" s="159"/>
      <c r="E90" s="160">
        <v>13.5</v>
      </c>
      <c r="F90" s="157"/>
      <c r="G90" s="157"/>
      <c r="H90" s="147"/>
      <c r="I90" s="147"/>
      <c r="J90" s="147"/>
      <c r="K90" s="147"/>
      <c r="L90" s="147"/>
      <c r="M90" s="147"/>
      <c r="N90" s="147"/>
      <c r="O90" s="147" t="s">
        <v>147</v>
      </c>
      <c r="P90" s="147">
        <v>0</v>
      </c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</row>
    <row r="91" spans="1:42" outlineLevel="3" x14ac:dyDescent="0.2">
      <c r="A91" s="154"/>
      <c r="B91" s="155"/>
      <c r="C91" s="183" t="s">
        <v>366</v>
      </c>
      <c r="D91" s="159"/>
      <c r="E91" s="160">
        <v>41.9</v>
      </c>
      <c r="F91" s="157"/>
      <c r="G91" s="157"/>
      <c r="H91" s="147"/>
      <c r="I91" s="147"/>
      <c r="J91" s="147"/>
      <c r="K91" s="147"/>
      <c r="L91" s="147"/>
      <c r="M91" s="147"/>
      <c r="N91" s="147"/>
      <c r="O91" s="147" t="s">
        <v>147</v>
      </c>
      <c r="P91" s="147">
        <v>0</v>
      </c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</row>
    <row r="92" spans="1:42" outlineLevel="1" x14ac:dyDescent="0.2">
      <c r="A92" s="168">
        <v>30</v>
      </c>
      <c r="B92" s="169" t="s">
        <v>160</v>
      </c>
      <c r="C92" s="182" t="s">
        <v>161</v>
      </c>
      <c r="D92" s="170" t="s">
        <v>157</v>
      </c>
      <c r="E92" s="171">
        <v>55.4</v>
      </c>
      <c r="F92" s="172"/>
      <c r="G92" s="173">
        <f>ROUND(E92*F92,2)</f>
        <v>0</v>
      </c>
      <c r="H92" s="147"/>
      <c r="I92" s="147"/>
      <c r="J92" s="147"/>
      <c r="K92" s="147"/>
      <c r="L92" s="147"/>
      <c r="M92" s="147"/>
      <c r="N92" s="147"/>
      <c r="O92" s="147" t="s">
        <v>146</v>
      </c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</row>
    <row r="93" spans="1:42" outlineLevel="2" x14ac:dyDescent="0.2">
      <c r="A93" s="154"/>
      <c r="B93" s="155"/>
      <c r="C93" s="183" t="s">
        <v>364</v>
      </c>
      <c r="D93" s="159"/>
      <c r="E93" s="160"/>
      <c r="F93" s="157"/>
      <c r="G93" s="157"/>
      <c r="H93" s="147"/>
      <c r="I93" s="147"/>
      <c r="J93" s="147"/>
      <c r="K93" s="147"/>
      <c r="L93" s="147"/>
      <c r="M93" s="147"/>
      <c r="N93" s="147"/>
      <c r="O93" s="147" t="s">
        <v>147</v>
      </c>
      <c r="P93" s="147">
        <v>0</v>
      </c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</row>
    <row r="94" spans="1:42" outlineLevel="3" x14ac:dyDescent="0.2">
      <c r="A94" s="154"/>
      <c r="B94" s="155"/>
      <c r="C94" s="183" t="s">
        <v>365</v>
      </c>
      <c r="D94" s="159"/>
      <c r="E94" s="160">
        <v>13.5</v>
      </c>
      <c r="F94" s="157"/>
      <c r="G94" s="157"/>
      <c r="H94" s="147"/>
      <c r="I94" s="147"/>
      <c r="J94" s="147"/>
      <c r="K94" s="147"/>
      <c r="L94" s="147"/>
      <c r="M94" s="147"/>
      <c r="N94" s="147"/>
      <c r="O94" s="147" t="s">
        <v>147</v>
      </c>
      <c r="P94" s="147">
        <v>0</v>
      </c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</row>
    <row r="95" spans="1:42" outlineLevel="3" x14ac:dyDescent="0.2">
      <c r="A95" s="154"/>
      <c r="B95" s="155"/>
      <c r="C95" s="183" t="s">
        <v>366</v>
      </c>
      <c r="D95" s="159"/>
      <c r="E95" s="160">
        <v>41.9</v>
      </c>
      <c r="F95" s="157"/>
      <c r="G95" s="157"/>
      <c r="H95" s="147"/>
      <c r="I95" s="147"/>
      <c r="J95" s="147"/>
      <c r="K95" s="147"/>
      <c r="L95" s="147"/>
      <c r="M95" s="147"/>
      <c r="N95" s="147"/>
      <c r="O95" s="147" t="s">
        <v>147</v>
      </c>
      <c r="P95" s="147">
        <v>0</v>
      </c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</row>
    <row r="96" spans="1:42" ht="22.5" outlineLevel="1" x14ac:dyDescent="0.2">
      <c r="A96" s="168">
        <v>31</v>
      </c>
      <c r="B96" s="169" t="s">
        <v>367</v>
      </c>
      <c r="C96" s="182" t="s">
        <v>368</v>
      </c>
      <c r="D96" s="170" t="s">
        <v>157</v>
      </c>
      <c r="E96" s="171">
        <v>145.80000000000001</v>
      </c>
      <c r="F96" s="172"/>
      <c r="G96" s="173">
        <f>ROUND(E96*F96,2)</f>
        <v>0</v>
      </c>
      <c r="H96" s="147"/>
      <c r="I96" s="147"/>
      <c r="J96" s="147"/>
      <c r="K96" s="147"/>
      <c r="L96" s="147"/>
      <c r="M96" s="147"/>
      <c r="N96" s="147"/>
      <c r="O96" s="147" t="s">
        <v>146</v>
      </c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</row>
    <row r="97" spans="1:42" outlineLevel="2" x14ac:dyDescent="0.2">
      <c r="A97" s="154"/>
      <c r="B97" s="155"/>
      <c r="C97" s="183" t="s">
        <v>364</v>
      </c>
      <c r="D97" s="159"/>
      <c r="E97" s="160"/>
      <c r="F97" s="157"/>
      <c r="G97" s="157"/>
      <c r="H97" s="147"/>
      <c r="I97" s="147"/>
      <c r="J97" s="147"/>
      <c r="K97" s="147"/>
      <c r="L97" s="147"/>
      <c r="M97" s="147"/>
      <c r="N97" s="147"/>
      <c r="O97" s="147" t="s">
        <v>147</v>
      </c>
      <c r="P97" s="147">
        <v>0</v>
      </c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</row>
    <row r="98" spans="1:42" outlineLevel="3" x14ac:dyDescent="0.2">
      <c r="A98" s="154"/>
      <c r="B98" s="155"/>
      <c r="C98" s="183" t="s">
        <v>365</v>
      </c>
      <c r="D98" s="159"/>
      <c r="E98" s="160">
        <v>13.5</v>
      </c>
      <c r="F98" s="157"/>
      <c r="G98" s="157"/>
      <c r="H98" s="147"/>
      <c r="I98" s="147"/>
      <c r="J98" s="147"/>
      <c r="K98" s="147"/>
      <c r="L98" s="147"/>
      <c r="M98" s="147"/>
      <c r="N98" s="147"/>
      <c r="O98" s="147" t="s">
        <v>147</v>
      </c>
      <c r="P98" s="147">
        <v>0</v>
      </c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</row>
    <row r="99" spans="1:42" outlineLevel="3" x14ac:dyDescent="0.2">
      <c r="A99" s="154"/>
      <c r="B99" s="155"/>
      <c r="C99" s="183" t="s">
        <v>366</v>
      </c>
      <c r="D99" s="159"/>
      <c r="E99" s="160">
        <v>41.9</v>
      </c>
      <c r="F99" s="157"/>
      <c r="G99" s="157"/>
      <c r="H99" s="147"/>
      <c r="I99" s="147"/>
      <c r="J99" s="147"/>
      <c r="K99" s="147"/>
      <c r="L99" s="147"/>
      <c r="M99" s="147"/>
      <c r="N99" s="147"/>
      <c r="O99" s="147" t="s">
        <v>147</v>
      </c>
      <c r="P99" s="147">
        <v>0</v>
      </c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</row>
    <row r="100" spans="1:42" outlineLevel="3" x14ac:dyDescent="0.2">
      <c r="A100" s="154"/>
      <c r="B100" s="155"/>
      <c r="C100" s="183" t="s">
        <v>369</v>
      </c>
      <c r="D100" s="159"/>
      <c r="E100" s="160">
        <v>70.400000000000006</v>
      </c>
      <c r="F100" s="157"/>
      <c r="G100" s="157"/>
      <c r="H100" s="147"/>
      <c r="I100" s="147"/>
      <c r="J100" s="147"/>
      <c r="K100" s="147"/>
      <c r="L100" s="147"/>
      <c r="M100" s="147"/>
      <c r="N100" s="147"/>
      <c r="O100" s="147" t="s">
        <v>147</v>
      </c>
      <c r="P100" s="147">
        <v>0</v>
      </c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</row>
    <row r="101" spans="1:42" outlineLevel="3" x14ac:dyDescent="0.2">
      <c r="A101" s="154"/>
      <c r="B101" s="155"/>
      <c r="C101" s="183" t="s">
        <v>370</v>
      </c>
      <c r="D101" s="159"/>
      <c r="E101" s="160">
        <v>20</v>
      </c>
      <c r="F101" s="157"/>
      <c r="G101" s="157"/>
      <c r="H101" s="147"/>
      <c r="I101" s="147"/>
      <c r="J101" s="147"/>
      <c r="K101" s="147"/>
      <c r="L101" s="147"/>
      <c r="M101" s="147"/>
      <c r="N101" s="147"/>
      <c r="O101" s="147" t="s">
        <v>147</v>
      </c>
      <c r="P101" s="147">
        <v>0</v>
      </c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</row>
    <row r="102" spans="1:42" x14ac:dyDescent="0.2">
      <c r="A102" s="161" t="s">
        <v>141</v>
      </c>
      <c r="B102" s="162" t="s">
        <v>85</v>
      </c>
      <c r="C102" s="181" t="s">
        <v>86</v>
      </c>
      <c r="D102" s="163"/>
      <c r="E102" s="164"/>
      <c r="F102" s="165"/>
      <c r="G102" s="166">
        <f>SUMIF(O103:O104,"&lt;&gt;NOR",G103:G104)</f>
        <v>0</v>
      </c>
      <c r="O102" t="s">
        <v>142</v>
      </c>
    </row>
    <row r="103" spans="1:42" ht="22.5" outlineLevel="1" x14ac:dyDescent="0.2">
      <c r="A103" s="168">
        <v>32</v>
      </c>
      <c r="B103" s="169" t="s">
        <v>371</v>
      </c>
      <c r="C103" s="182" t="s">
        <v>372</v>
      </c>
      <c r="D103" s="170" t="s">
        <v>145</v>
      </c>
      <c r="E103" s="171">
        <v>4</v>
      </c>
      <c r="F103" s="172"/>
      <c r="G103" s="173">
        <f>ROUND(E103*F103,2)</f>
        <v>0</v>
      </c>
      <c r="H103" s="147"/>
      <c r="I103" s="147"/>
      <c r="J103" s="147"/>
      <c r="K103" s="147"/>
      <c r="L103" s="147"/>
      <c r="M103" s="147"/>
      <c r="N103" s="147"/>
      <c r="O103" s="147" t="s">
        <v>146</v>
      </c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</row>
    <row r="104" spans="1:42" outlineLevel="2" x14ac:dyDescent="0.2">
      <c r="A104" s="154"/>
      <c r="B104" s="155"/>
      <c r="C104" s="183" t="s">
        <v>373</v>
      </c>
      <c r="D104" s="159"/>
      <c r="E104" s="160">
        <v>4</v>
      </c>
      <c r="F104" s="157"/>
      <c r="G104" s="157"/>
      <c r="H104" s="147"/>
      <c r="I104" s="147"/>
      <c r="J104" s="147"/>
      <c r="K104" s="147"/>
      <c r="L104" s="147"/>
      <c r="M104" s="147"/>
      <c r="N104" s="147"/>
      <c r="O104" s="147" t="s">
        <v>147</v>
      </c>
      <c r="P104" s="147">
        <v>0</v>
      </c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</row>
    <row r="105" spans="1:42" x14ac:dyDescent="0.2">
      <c r="A105" s="161" t="s">
        <v>141</v>
      </c>
      <c r="B105" s="162" t="s">
        <v>87</v>
      </c>
      <c r="C105" s="181" t="s">
        <v>88</v>
      </c>
      <c r="D105" s="163"/>
      <c r="E105" s="164"/>
      <c r="F105" s="165"/>
      <c r="G105" s="166">
        <f>SUMIF(O106:O170,"&lt;&gt;NOR",G106:G170)</f>
        <v>0</v>
      </c>
      <c r="O105" t="s">
        <v>142</v>
      </c>
    </row>
    <row r="106" spans="1:42" outlineLevel="1" x14ac:dyDescent="0.2">
      <c r="A106" s="168">
        <v>33</v>
      </c>
      <c r="B106" s="169" t="s">
        <v>374</v>
      </c>
      <c r="C106" s="182" t="s">
        <v>375</v>
      </c>
      <c r="D106" s="170" t="s">
        <v>157</v>
      </c>
      <c r="E106" s="171">
        <v>66.057000000000002</v>
      </c>
      <c r="F106" s="172"/>
      <c r="G106" s="173">
        <f>ROUND(E106*F106,2)</f>
        <v>0</v>
      </c>
      <c r="H106" s="147"/>
      <c r="I106" s="147"/>
      <c r="J106" s="147"/>
      <c r="K106" s="147"/>
      <c r="L106" s="147"/>
      <c r="M106" s="147"/>
      <c r="N106" s="147"/>
      <c r="O106" s="147" t="s">
        <v>146</v>
      </c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</row>
    <row r="107" spans="1:42" outlineLevel="2" x14ac:dyDescent="0.2">
      <c r="A107" s="154"/>
      <c r="B107" s="155"/>
      <c r="C107" s="183" t="s">
        <v>376</v>
      </c>
      <c r="D107" s="159"/>
      <c r="E107" s="160"/>
      <c r="F107" s="157"/>
      <c r="G107" s="157"/>
      <c r="H107" s="147"/>
      <c r="I107" s="147"/>
      <c r="J107" s="147"/>
      <c r="K107" s="147"/>
      <c r="L107" s="147"/>
      <c r="M107" s="147"/>
      <c r="N107" s="147"/>
      <c r="O107" s="147" t="s">
        <v>147</v>
      </c>
      <c r="P107" s="147">
        <v>0</v>
      </c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</row>
    <row r="108" spans="1:42" ht="33.75" outlineLevel="3" x14ac:dyDescent="0.2">
      <c r="A108" s="154"/>
      <c r="B108" s="155"/>
      <c r="C108" s="183" t="s">
        <v>377</v>
      </c>
      <c r="D108" s="159"/>
      <c r="E108" s="160">
        <v>44.375999999999998</v>
      </c>
      <c r="F108" s="157"/>
      <c r="G108" s="157"/>
      <c r="H108" s="147"/>
      <c r="I108" s="147"/>
      <c r="J108" s="147"/>
      <c r="K108" s="147"/>
      <c r="L108" s="147"/>
      <c r="M108" s="147"/>
      <c r="N108" s="147"/>
      <c r="O108" s="147" t="s">
        <v>147</v>
      </c>
      <c r="P108" s="147">
        <v>0</v>
      </c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</row>
    <row r="109" spans="1:42" outlineLevel="3" x14ac:dyDescent="0.2">
      <c r="A109" s="154"/>
      <c r="B109" s="155"/>
      <c r="C109" s="183" t="s">
        <v>378</v>
      </c>
      <c r="D109" s="159"/>
      <c r="E109" s="160">
        <v>21.681000000000001</v>
      </c>
      <c r="F109" s="157"/>
      <c r="G109" s="157"/>
      <c r="H109" s="147"/>
      <c r="I109" s="147"/>
      <c r="J109" s="147"/>
      <c r="K109" s="147"/>
      <c r="L109" s="147"/>
      <c r="M109" s="147"/>
      <c r="N109" s="147"/>
      <c r="O109" s="147" t="s">
        <v>147</v>
      </c>
      <c r="P109" s="147">
        <v>0</v>
      </c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</row>
    <row r="110" spans="1:42" outlineLevel="1" x14ac:dyDescent="0.2">
      <c r="A110" s="168">
        <v>34</v>
      </c>
      <c r="B110" s="169" t="s">
        <v>379</v>
      </c>
      <c r="C110" s="182" t="s">
        <v>380</v>
      </c>
      <c r="D110" s="170" t="s">
        <v>157</v>
      </c>
      <c r="E110" s="171">
        <v>22.5505</v>
      </c>
      <c r="F110" s="172"/>
      <c r="G110" s="173">
        <f>ROUND(E110*F110,2)</f>
        <v>0</v>
      </c>
      <c r="H110" s="147"/>
      <c r="I110" s="147"/>
      <c r="J110" s="147"/>
      <c r="K110" s="147"/>
      <c r="L110" s="147"/>
      <c r="M110" s="147"/>
      <c r="N110" s="147"/>
      <c r="O110" s="147" t="s">
        <v>146</v>
      </c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</row>
    <row r="111" spans="1:42" outlineLevel="2" x14ac:dyDescent="0.2">
      <c r="A111" s="154"/>
      <c r="B111" s="155"/>
      <c r="C111" s="183" t="s">
        <v>381</v>
      </c>
      <c r="D111" s="159"/>
      <c r="E111" s="160"/>
      <c r="F111" s="157"/>
      <c r="G111" s="157"/>
      <c r="H111" s="147"/>
      <c r="I111" s="147"/>
      <c r="J111" s="147"/>
      <c r="K111" s="147"/>
      <c r="L111" s="147"/>
      <c r="M111" s="147"/>
      <c r="N111" s="147"/>
      <c r="O111" s="147" t="s">
        <v>147</v>
      </c>
      <c r="P111" s="147">
        <v>0</v>
      </c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</row>
    <row r="112" spans="1:42" outlineLevel="3" x14ac:dyDescent="0.2">
      <c r="A112" s="154"/>
      <c r="B112" s="155"/>
      <c r="C112" s="183" t="s">
        <v>382</v>
      </c>
      <c r="D112" s="159"/>
      <c r="E112" s="160">
        <v>6.5679999999999996</v>
      </c>
      <c r="F112" s="157"/>
      <c r="G112" s="157"/>
      <c r="H112" s="147"/>
      <c r="I112" s="147"/>
      <c r="J112" s="147"/>
      <c r="K112" s="147"/>
      <c r="L112" s="147"/>
      <c r="M112" s="147"/>
      <c r="N112" s="147"/>
      <c r="O112" s="147" t="s">
        <v>147</v>
      </c>
      <c r="P112" s="147">
        <v>0</v>
      </c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</row>
    <row r="113" spans="1:42" outlineLevel="3" x14ac:dyDescent="0.2">
      <c r="A113" s="154"/>
      <c r="B113" s="155"/>
      <c r="C113" s="183" t="s">
        <v>383</v>
      </c>
      <c r="D113" s="159"/>
      <c r="E113" s="160">
        <v>15.9825</v>
      </c>
      <c r="F113" s="157"/>
      <c r="G113" s="157"/>
      <c r="H113" s="147"/>
      <c r="I113" s="147"/>
      <c r="J113" s="147"/>
      <c r="K113" s="147"/>
      <c r="L113" s="147"/>
      <c r="M113" s="147"/>
      <c r="N113" s="147"/>
      <c r="O113" s="147" t="s">
        <v>147</v>
      </c>
      <c r="P113" s="147">
        <v>0</v>
      </c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</row>
    <row r="114" spans="1:42" ht="22.5" outlineLevel="1" x14ac:dyDescent="0.2">
      <c r="A114" s="168">
        <v>35</v>
      </c>
      <c r="B114" s="169" t="s">
        <v>384</v>
      </c>
      <c r="C114" s="182" t="s">
        <v>385</v>
      </c>
      <c r="D114" s="170" t="s">
        <v>157</v>
      </c>
      <c r="E114" s="171">
        <v>8.8800000000000008</v>
      </c>
      <c r="F114" s="172"/>
      <c r="G114" s="173">
        <f>ROUND(E114*F114,2)</f>
        <v>0</v>
      </c>
      <c r="H114" s="147"/>
      <c r="I114" s="147"/>
      <c r="J114" s="147"/>
      <c r="K114" s="147"/>
      <c r="L114" s="147"/>
      <c r="M114" s="147"/>
      <c r="N114" s="147"/>
      <c r="O114" s="147" t="s">
        <v>146</v>
      </c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</row>
    <row r="115" spans="1:42" ht="22.5" outlineLevel="2" x14ac:dyDescent="0.2">
      <c r="A115" s="154"/>
      <c r="B115" s="155"/>
      <c r="C115" s="183" t="s">
        <v>386</v>
      </c>
      <c r="D115" s="159"/>
      <c r="E115" s="160"/>
      <c r="F115" s="157"/>
      <c r="G115" s="157"/>
      <c r="H115" s="147"/>
      <c r="I115" s="147"/>
      <c r="J115" s="147"/>
      <c r="K115" s="147"/>
      <c r="L115" s="147"/>
      <c r="M115" s="147"/>
      <c r="N115" s="147"/>
      <c r="O115" s="147" t="s">
        <v>147</v>
      </c>
      <c r="P115" s="147">
        <v>0</v>
      </c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</row>
    <row r="116" spans="1:42" outlineLevel="3" x14ac:dyDescent="0.2">
      <c r="A116" s="154"/>
      <c r="B116" s="155"/>
      <c r="C116" s="183" t="s">
        <v>387</v>
      </c>
      <c r="D116" s="159"/>
      <c r="E116" s="160">
        <v>1.1200000000000001</v>
      </c>
      <c r="F116" s="157"/>
      <c r="G116" s="157"/>
      <c r="H116" s="147"/>
      <c r="I116" s="147"/>
      <c r="J116" s="147"/>
      <c r="K116" s="147"/>
      <c r="L116" s="147"/>
      <c r="M116" s="147"/>
      <c r="N116" s="147"/>
      <c r="O116" s="147" t="s">
        <v>147</v>
      </c>
      <c r="P116" s="147">
        <v>0</v>
      </c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</row>
    <row r="117" spans="1:42" outlineLevel="3" x14ac:dyDescent="0.2">
      <c r="A117" s="154"/>
      <c r="B117" s="155"/>
      <c r="C117" s="183" t="s">
        <v>388</v>
      </c>
      <c r="D117" s="159"/>
      <c r="E117" s="160">
        <v>2.76</v>
      </c>
      <c r="F117" s="157"/>
      <c r="G117" s="157"/>
      <c r="H117" s="147"/>
      <c r="I117" s="147"/>
      <c r="J117" s="147"/>
      <c r="K117" s="147"/>
      <c r="L117" s="147"/>
      <c r="M117" s="147"/>
      <c r="N117" s="147"/>
      <c r="O117" s="147" t="s">
        <v>147</v>
      </c>
      <c r="P117" s="147">
        <v>0</v>
      </c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</row>
    <row r="118" spans="1:42" outlineLevel="3" x14ac:dyDescent="0.2">
      <c r="A118" s="154"/>
      <c r="B118" s="155"/>
      <c r="C118" s="183" t="s">
        <v>389</v>
      </c>
      <c r="D118" s="159"/>
      <c r="E118" s="160">
        <v>5</v>
      </c>
      <c r="F118" s="157"/>
      <c r="G118" s="157"/>
      <c r="H118" s="147"/>
      <c r="I118" s="147"/>
      <c r="J118" s="147"/>
      <c r="K118" s="147"/>
      <c r="L118" s="147"/>
      <c r="M118" s="147"/>
      <c r="N118" s="147"/>
      <c r="O118" s="147" t="s">
        <v>147</v>
      </c>
      <c r="P118" s="147">
        <v>0</v>
      </c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</row>
    <row r="119" spans="1:42" ht="22.5" outlineLevel="1" x14ac:dyDescent="0.2">
      <c r="A119" s="168">
        <v>36</v>
      </c>
      <c r="B119" s="169" t="s">
        <v>390</v>
      </c>
      <c r="C119" s="182" t="s">
        <v>391</v>
      </c>
      <c r="D119" s="170" t="s">
        <v>196</v>
      </c>
      <c r="E119" s="171">
        <v>5</v>
      </c>
      <c r="F119" s="172"/>
      <c r="G119" s="173">
        <f>ROUND(E119*F119,2)</f>
        <v>0</v>
      </c>
      <c r="H119" s="147"/>
      <c r="I119" s="147"/>
      <c r="J119" s="147"/>
      <c r="K119" s="147"/>
      <c r="L119" s="147"/>
      <c r="M119" s="147"/>
      <c r="N119" s="147"/>
      <c r="O119" s="147" t="s">
        <v>146</v>
      </c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</row>
    <row r="120" spans="1:42" outlineLevel="2" x14ac:dyDescent="0.2">
      <c r="A120" s="154"/>
      <c r="B120" s="155"/>
      <c r="C120" s="183" t="s">
        <v>392</v>
      </c>
      <c r="D120" s="159"/>
      <c r="E120" s="160">
        <v>5</v>
      </c>
      <c r="F120" s="157"/>
      <c r="G120" s="157"/>
      <c r="H120" s="147"/>
      <c r="I120" s="147"/>
      <c r="J120" s="147"/>
      <c r="K120" s="147"/>
      <c r="L120" s="147"/>
      <c r="M120" s="147"/>
      <c r="N120" s="147"/>
      <c r="O120" s="147" t="s">
        <v>147</v>
      </c>
      <c r="P120" s="147">
        <v>0</v>
      </c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</row>
    <row r="121" spans="1:42" ht="33.75" outlineLevel="1" x14ac:dyDescent="0.2">
      <c r="A121" s="168">
        <v>37</v>
      </c>
      <c r="B121" s="169" t="s">
        <v>170</v>
      </c>
      <c r="C121" s="182" t="s">
        <v>171</v>
      </c>
      <c r="D121" s="170" t="s">
        <v>157</v>
      </c>
      <c r="E121" s="171">
        <v>55.4</v>
      </c>
      <c r="F121" s="172"/>
      <c r="G121" s="173">
        <f>ROUND(E121*F121,2)</f>
        <v>0</v>
      </c>
      <c r="H121" s="147"/>
      <c r="I121" s="147"/>
      <c r="J121" s="147"/>
      <c r="K121" s="147"/>
      <c r="L121" s="147"/>
      <c r="M121" s="147"/>
      <c r="N121" s="147"/>
      <c r="O121" s="147" t="s">
        <v>146</v>
      </c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</row>
    <row r="122" spans="1:42" outlineLevel="2" x14ac:dyDescent="0.2">
      <c r="A122" s="154"/>
      <c r="B122" s="155"/>
      <c r="C122" s="183" t="s">
        <v>364</v>
      </c>
      <c r="D122" s="159"/>
      <c r="E122" s="160"/>
      <c r="F122" s="157"/>
      <c r="G122" s="157"/>
      <c r="H122" s="147"/>
      <c r="I122" s="147"/>
      <c r="J122" s="147"/>
      <c r="K122" s="147"/>
      <c r="L122" s="147"/>
      <c r="M122" s="147"/>
      <c r="N122" s="147"/>
      <c r="O122" s="147" t="s">
        <v>147</v>
      </c>
      <c r="P122" s="147">
        <v>0</v>
      </c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</row>
    <row r="123" spans="1:42" outlineLevel="3" x14ac:dyDescent="0.2">
      <c r="A123" s="154"/>
      <c r="B123" s="155"/>
      <c r="C123" s="183" t="s">
        <v>365</v>
      </c>
      <c r="D123" s="159"/>
      <c r="E123" s="160">
        <v>13.5</v>
      </c>
      <c r="F123" s="157"/>
      <c r="G123" s="157"/>
      <c r="H123" s="147"/>
      <c r="I123" s="147"/>
      <c r="J123" s="147"/>
      <c r="K123" s="147"/>
      <c r="L123" s="147"/>
      <c r="M123" s="147"/>
      <c r="N123" s="147"/>
      <c r="O123" s="147" t="s">
        <v>147</v>
      </c>
      <c r="P123" s="147">
        <v>0</v>
      </c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</row>
    <row r="124" spans="1:42" outlineLevel="3" x14ac:dyDescent="0.2">
      <c r="A124" s="154"/>
      <c r="B124" s="155"/>
      <c r="C124" s="183" t="s">
        <v>366</v>
      </c>
      <c r="D124" s="159"/>
      <c r="E124" s="160">
        <v>41.9</v>
      </c>
      <c r="F124" s="157"/>
      <c r="G124" s="157"/>
      <c r="H124" s="147"/>
      <c r="I124" s="147"/>
      <c r="J124" s="147"/>
      <c r="K124" s="147"/>
      <c r="L124" s="147"/>
      <c r="M124" s="147"/>
      <c r="N124" s="147"/>
      <c r="O124" s="147" t="s">
        <v>147</v>
      </c>
      <c r="P124" s="147">
        <v>0</v>
      </c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</row>
    <row r="125" spans="1:42" outlineLevel="1" x14ac:dyDescent="0.2">
      <c r="A125" s="168">
        <v>38</v>
      </c>
      <c r="B125" s="169" t="s">
        <v>393</v>
      </c>
      <c r="C125" s="182" t="s">
        <v>394</v>
      </c>
      <c r="D125" s="170" t="s">
        <v>157</v>
      </c>
      <c r="E125" s="171">
        <v>160.19049999999999</v>
      </c>
      <c r="F125" s="172"/>
      <c r="G125" s="173">
        <f>ROUND(E125*F125,2)</f>
        <v>0</v>
      </c>
      <c r="H125" s="147"/>
      <c r="I125" s="147"/>
      <c r="J125" s="147"/>
      <c r="K125" s="147"/>
      <c r="L125" s="147"/>
      <c r="M125" s="147"/>
      <c r="N125" s="147"/>
      <c r="O125" s="147" t="s">
        <v>146</v>
      </c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</row>
    <row r="126" spans="1:42" outlineLevel="2" x14ac:dyDescent="0.2">
      <c r="A126" s="154"/>
      <c r="B126" s="155"/>
      <c r="C126" s="183" t="s">
        <v>364</v>
      </c>
      <c r="D126" s="159"/>
      <c r="E126" s="160"/>
      <c r="F126" s="157"/>
      <c r="G126" s="157"/>
      <c r="H126" s="147"/>
      <c r="I126" s="147"/>
      <c r="J126" s="147"/>
      <c r="K126" s="147"/>
      <c r="L126" s="147"/>
      <c r="M126" s="147"/>
      <c r="N126" s="147"/>
      <c r="O126" s="147" t="s">
        <v>147</v>
      </c>
      <c r="P126" s="147">
        <v>0</v>
      </c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</row>
    <row r="127" spans="1:42" outlineLevel="3" x14ac:dyDescent="0.2">
      <c r="A127" s="154"/>
      <c r="B127" s="155"/>
      <c r="C127" s="183" t="s">
        <v>365</v>
      </c>
      <c r="D127" s="159"/>
      <c r="E127" s="160">
        <v>13.5</v>
      </c>
      <c r="F127" s="157"/>
      <c r="G127" s="157"/>
      <c r="H127" s="147"/>
      <c r="I127" s="147"/>
      <c r="J127" s="147"/>
      <c r="K127" s="147"/>
      <c r="L127" s="147"/>
      <c r="M127" s="147"/>
      <c r="N127" s="147"/>
      <c r="O127" s="147" t="s">
        <v>147</v>
      </c>
      <c r="P127" s="147">
        <v>0</v>
      </c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</row>
    <row r="128" spans="1:42" outlineLevel="3" x14ac:dyDescent="0.2">
      <c r="A128" s="154"/>
      <c r="B128" s="155"/>
      <c r="C128" s="183" t="s">
        <v>366</v>
      </c>
      <c r="D128" s="159"/>
      <c r="E128" s="160">
        <v>41.9</v>
      </c>
      <c r="F128" s="157"/>
      <c r="G128" s="157"/>
      <c r="H128" s="147"/>
      <c r="I128" s="147"/>
      <c r="J128" s="147"/>
      <c r="K128" s="147"/>
      <c r="L128" s="147"/>
      <c r="M128" s="147"/>
      <c r="N128" s="147"/>
      <c r="O128" s="147" t="s">
        <v>147</v>
      </c>
      <c r="P128" s="147">
        <v>0</v>
      </c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</row>
    <row r="129" spans="1:42" outlineLevel="3" x14ac:dyDescent="0.2">
      <c r="A129" s="154"/>
      <c r="B129" s="155"/>
      <c r="C129" s="183" t="s">
        <v>395</v>
      </c>
      <c r="D129" s="159"/>
      <c r="E129" s="160"/>
      <c r="F129" s="157"/>
      <c r="G129" s="157"/>
      <c r="H129" s="147"/>
      <c r="I129" s="147"/>
      <c r="J129" s="147"/>
      <c r="K129" s="147"/>
      <c r="L129" s="147"/>
      <c r="M129" s="147"/>
      <c r="N129" s="147"/>
      <c r="O129" s="147" t="s">
        <v>147</v>
      </c>
      <c r="P129" s="147">
        <v>0</v>
      </c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</row>
    <row r="130" spans="1:42" outlineLevel="3" x14ac:dyDescent="0.2">
      <c r="A130" s="154"/>
      <c r="B130" s="155"/>
      <c r="C130" s="183" t="s">
        <v>396</v>
      </c>
      <c r="D130" s="159"/>
      <c r="E130" s="160">
        <v>5.6</v>
      </c>
      <c r="F130" s="157"/>
      <c r="G130" s="157"/>
      <c r="H130" s="147"/>
      <c r="I130" s="147"/>
      <c r="J130" s="147"/>
      <c r="K130" s="147"/>
      <c r="L130" s="147"/>
      <c r="M130" s="147"/>
      <c r="N130" s="147"/>
      <c r="O130" s="147" t="s">
        <v>147</v>
      </c>
      <c r="P130" s="147">
        <v>0</v>
      </c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</row>
    <row r="131" spans="1:42" outlineLevel="3" x14ac:dyDescent="0.2">
      <c r="A131" s="154"/>
      <c r="B131" s="155"/>
      <c r="C131" s="183" t="s">
        <v>397</v>
      </c>
      <c r="D131" s="159"/>
      <c r="E131" s="160">
        <v>13.8</v>
      </c>
      <c r="F131" s="157"/>
      <c r="G131" s="157"/>
      <c r="H131" s="147"/>
      <c r="I131" s="147"/>
      <c r="J131" s="147"/>
      <c r="K131" s="147"/>
      <c r="L131" s="147"/>
      <c r="M131" s="147"/>
      <c r="N131" s="147"/>
      <c r="O131" s="147" t="s">
        <v>147</v>
      </c>
      <c r="P131" s="147">
        <v>0</v>
      </c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</row>
    <row r="132" spans="1:42" outlineLevel="3" x14ac:dyDescent="0.2">
      <c r="A132" s="154"/>
      <c r="B132" s="155"/>
      <c r="C132" s="183" t="s">
        <v>381</v>
      </c>
      <c r="D132" s="159"/>
      <c r="E132" s="160"/>
      <c r="F132" s="157"/>
      <c r="G132" s="157"/>
      <c r="H132" s="147"/>
      <c r="I132" s="147"/>
      <c r="J132" s="147"/>
      <c r="K132" s="147"/>
      <c r="L132" s="147"/>
      <c r="M132" s="147"/>
      <c r="N132" s="147"/>
      <c r="O132" s="147" t="s">
        <v>147</v>
      </c>
      <c r="P132" s="147">
        <v>0</v>
      </c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</row>
    <row r="133" spans="1:42" outlineLevel="3" x14ac:dyDescent="0.2">
      <c r="A133" s="154"/>
      <c r="B133" s="155"/>
      <c r="C133" s="183" t="s">
        <v>382</v>
      </c>
      <c r="D133" s="159"/>
      <c r="E133" s="160">
        <v>6.5679999999999996</v>
      </c>
      <c r="F133" s="157"/>
      <c r="G133" s="157"/>
      <c r="H133" s="147"/>
      <c r="I133" s="147"/>
      <c r="J133" s="147"/>
      <c r="K133" s="147"/>
      <c r="L133" s="147"/>
      <c r="M133" s="147"/>
      <c r="N133" s="147"/>
      <c r="O133" s="147" t="s">
        <v>147</v>
      </c>
      <c r="P133" s="147">
        <v>0</v>
      </c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</row>
    <row r="134" spans="1:42" outlineLevel="3" x14ac:dyDescent="0.2">
      <c r="A134" s="154"/>
      <c r="B134" s="155"/>
      <c r="C134" s="183" t="s">
        <v>383</v>
      </c>
      <c r="D134" s="159"/>
      <c r="E134" s="160">
        <v>15.9825</v>
      </c>
      <c r="F134" s="157"/>
      <c r="G134" s="157"/>
      <c r="H134" s="147"/>
      <c r="I134" s="147"/>
      <c r="J134" s="147"/>
      <c r="K134" s="147"/>
      <c r="L134" s="147"/>
      <c r="M134" s="147"/>
      <c r="N134" s="147"/>
      <c r="O134" s="147" t="s">
        <v>147</v>
      </c>
      <c r="P134" s="147">
        <v>0</v>
      </c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</row>
    <row r="135" spans="1:42" outlineLevel="3" x14ac:dyDescent="0.2">
      <c r="A135" s="154"/>
      <c r="B135" s="155"/>
      <c r="C135" s="183" t="s">
        <v>398</v>
      </c>
      <c r="D135" s="159"/>
      <c r="E135" s="160">
        <v>62.84</v>
      </c>
      <c r="F135" s="157"/>
      <c r="G135" s="157"/>
      <c r="H135" s="147"/>
      <c r="I135" s="147"/>
      <c r="J135" s="147"/>
      <c r="K135" s="147"/>
      <c r="L135" s="147"/>
      <c r="M135" s="147"/>
      <c r="N135" s="147"/>
      <c r="O135" s="147" t="s">
        <v>147</v>
      </c>
      <c r="P135" s="147">
        <v>0</v>
      </c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</row>
    <row r="136" spans="1:42" outlineLevel="1" x14ac:dyDescent="0.2">
      <c r="A136" s="168">
        <v>39</v>
      </c>
      <c r="B136" s="169" t="s">
        <v>172</v>
      </c>
      <c r="C136" s="182" t="s">
        <v>173</v>
      </c>
      <c r="D136" s="170" t="s">
        <v>157</v>
      </c>
      <c r="E136" s="171">
        <v>97.350499999999997</v>
      </c>
      <c r="F136" s="172"/>
      <c r="G136" s="173">
        <f>ROUND(E136*F136,2)</f>
        <v>0</v>
      </c>
      <c r="H136" s="147"/>
      <c r="I136" s="147"/>
      <c r="J136" s="147"/>
      <c r="K136" s="147"/>
      <c r="L136" s="147"/>
      <c r="M136" s="147"/>
      <c r="N136" s="147"/>
      <c r="O136" s="147" t="s">
        <v>146</v>
      </c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</row>
    <row r="137" spans="1:42" outlineLevel="2" x14ac:dyDescent="0.2">
      <c r="A137" s="154"/>
      <c r="B137" s="155"/>
      <c r="C137" s="183" t="s">
        <v>364</v>
      </c>
      <c r="D137" s="159"/>
      <c r="E137" s="160"/>
      <c r="F137" s="157"/>
      <c r="G137" s="157"/>
      <c r="H137" s="147"/>
      <c r="I137" s="147"/>
      <c r="J137" s="147"/>
      <c r="K137" s="147"/>
      <c r="L137" s="147"/>
      <c r="M137" s="147"/>
      <c r="N137" s="147"/>
      <c r="O137" s="147" t="s">
        <v>147</v>
      </c>
      <c r="P137" s="147">
        <v>0</v>
      </c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</row>
    <row r="138" spans="1:42" outlineLevel="3" x14ac:dyDescent="0.2">
      <c r="A138" s="154"/>
      <c r="B138" s="155"/>
      <c r="C138" s="183" t="s">
        <v>365</v>
      </c>
      <c r="D138" s="159"/>
      <c r="E138" s="160">
        <v>13.5</v>
      </c>
      <c r="F138" s="157"/>
      <c r="G138" s="157"/>
      <c r="H138" s="147"/>
      <c r="I138" s="147"/>
      <c r="J138" s="147"/>
      <c r="K138" s="147"/>
      <c r="L138" s="147"/>
      <c r="M138" s="147"/>
      <c r="N138" s="147"/>
      <c r="O138" s="147" t="s">
        <v>147</v>
      </c>
      <c r="P138" s="147">
        <v>0</v>
      </c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</row>
    <row r="139" spans="1:42" outlineLevel="3" x14ac:dyDescent="0.2">
      <c r="A139" s="154"/>
      <c r="B139" s="155"/>
      <c r="C139" s="183" t="s">
        <v>366</v>
      </c>
      <c r="D139" s="159"/>
      <c r="E139" s="160">
        <v>41.9</v>
      </c>
      <c r="F139" s="157"/>
      <c r="G139" s="157"/>
      <c r="H139" s="147"/>
      <c r="I139" s="147"/>
      <c r="J139" s="147"/>
      <c r="K139" s="147"/>
      <c r="L139" s="147"/>
      <c r="M139" s="147"/>
      <c r="N139" s="147"/>
      <c r="O139" s="147" t="s">
        <v>147</v>
      </c>
      <c r="P139" s="147">
        <v>0</v>
      </c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</row>
    <row r="140" spans="1:42" outlineLevel="3" x14ac:dyDescent="0.2">
      <c r="A140" s="154"/>
      <c r="B140" s="155"/>
      <c r="C140" s="183" t="s">
        <v>395</v>
      </c>
      <c r="D140" s="159"/>
      <c r="E140" s="160"/>
      <c r="F140" s="157"/>
      <c r="G140" s="157"/>
      <c r="H140" s="147"/>
      <c r="I140" s="147"/>
      <c r="J140" s="147"/>
      <c r="K140" s="147"/>
      <c r="L140" s="147"/>
      <c r="M140" s="147"/>
      <c r="N140" s="147"/>
      <c r="O140" s="147" t="s">
        <v>147</v>
      </c>
      <c r="P140" s="147">
        <v>0</v>
      </c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</row>
    <row r="141" spans="1:42" outlineLevel="3" x14ac:dyDescent="0.2">
      <c r="A141" s="154"/>
      <c r="B141" s="155"/>
      <c r="C141" s="183" t="s">
        <v>396</v>
      </c>
      <c r="D141" s="159"/>
      <c r="E141" s="160">
        <v>5.6</v>
      </c>
      <c r="F141" s="157"/>
      <c r="G141" s="157"/>
      <c r="H141" s="147"/>
      <c r="I141" s="147"/>
      <c r="J141" s="147"/>
      <c r="K141" s="147"/>
      <c r="L141" s="147"/>
      <c r="M141" s="147"/>
      <c r="N141" s="147"/>
      <c r="O141" s="147" t="s">
        <v>147</v>
      </c>
      <c r="P141" s="147">
        <v>0</v>
      </c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</row>
    <row r="142" spans="1:42" outlineLevel="3" x14ac:dyDescent="0.2">
      <c r="A142" s="154"/>
      <c r="B142" s="155"/>
      <c r="C142" s="183" t="s">
        <v>397</v>
      </c>
      <c r="D142" s="159"/>
      <c r="E142" s="160">
        <v>13.8</v>
      </c>
      <c r="F142" s="157"/>
      <c r="G142" s="157"/>
      <c r="H142" s="147"/>
      <c r="I142" s="147"/>
      <c r="J142" s="147"/>
      <c r="K142" s="147"/>
      <c r="L142" s="147"/>
      <c r="M142" s="147"/>
      <c r="N142" s="147"/>
      <c r="O142" s="147" t="s">
        <v>147</v>
      </c>
      <c r="P142" s="147">
        <v>0</v>
      </c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</row>
    <row r="143" spans="1:42" outlineLevel="3" x14ac:dyDescent="0.2">
      <c r="A143" s="154"/>
      <c r="B143" s="155"/>
      <c r="C143" s="183" t="s">
        <v>381</v>
      </c>
      <c r="D143" s="159"/>
      <c r="E143" s="160"/>
      <c r="F143" s="157"/>
      <c r="G143" s="157"/>
      <c r="H143" s="147"/>
      <c r="I143" s="147"/>
      <c r="J143" s="147"/>
      <c r="K143" s="147"/>
      <c r="L143" s="147"/>
      <c r="M143" s="147"/>
      <c r="N143" s="147"/>
      <c r="O143" s="147" t="s">
        <v>147</v>
      </c>
      <c r="P143" s="147">
        <v>0</v>
      </c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</row>
    <row r="144" spans="1:42" outlineLevel="3" x14ac:dyDescent="0.2">
      <c r="A144" s="154"/>
      <c r="B144" s="155"/>
      <c r="C144" s="183" t="s">
        <v>382</v>
      </c>
      <c r="D144" s="159"/>
      <c r="E144" s="160">
        <v>6.5679999999999996</v>
      </c>
      <c r="F144" s="157"/>
      <c r="G144" s="157"/>
      <c r="H144" s="147"/>
      <c r="I144" s="147"/>
      <c r="J144" s="147"/>
      <c r="K144" s="147"/>
      <c r="L144" s="147"/>
      <c r="M144" s="147"/>
      <c r="N144" s="147"/>
      <c r="O144" s="147" t="s">
        <v>147</v>
      </c>
      <c r="P144" s="147">
        <v>0</v>
      </c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</row>
    <row r="145" spans="1:42" outlineLevel="3" x14ac:dyDescent="0.2">
      <c r="A145" s="154"/>
      <c r="B145" s="155"/>
      <c r="C145" s="183" t="s">
        <v>383</v>
      </c>
      <c r="D145" s="159"/>
      <c r="E145" s="160">
        <v>15.9825</v>
      </c>
      <c r="F145" s="157"/>
      <c r="G145" s="157"/>
      <c r="H145" s="147"/>
      <c r="I145" s="147"/>
      <c r="J145" s="147"/>
      <c r="K145" s="147"/>
      <c r="L145" s="147"/>
      <c r="M145" s="147"/>
      <c r="N145" s="147"/>
      <c r="O145" s="147" t="s">
        <v>147</v>
      </c>
      <c r="P145" s="147">
        <v>0</v>
      </c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</row>
    <row r="146" spans="1:42" ht="22.5" outlineLevel="1" x14ac:dyDescent="0.2">
      <c r="A146" s="168">
        <v>40</v>
      </c>
      <c r="B146" s="169" t="s">
        <v>399</v>
      </c>
      <c r="C146" s="182" t="s">
        <v>400</v>
      </c>
      <c r="D146" s="170" t="s">
        <v>196</v>
      </c>
      <c r="E146" s="171">
        <v>15.67</v>
      </c>
      <c r="F146" s="172"/>
      <c r="G146" s="173">
        <f>ROUND(E146*F146,2)</f>
        <v>0</v>
      </c>
      <c r="H146" s="147"/>
      <c r="I146" s="147"/>
      <c r="J146" s="147"/>
      <c r="K146" s="147"/>
      <c r="L146" s="147"/>
      <c r="M146" s="147"/>
      <c r="N146" s="147"/>
      <c r="O146" s="147" t="s">
        <v>146</v>
      </c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</row>
    <row r="147" spans="1:42" outlineLevel="2" x14ac:dyDescent="0.2">
      <c r="A147" s="154"/>
      <c r="B147" s="155"/>
      <c r="C147" s="183" t="s">
        <v>401</v>
      </c>
      <c r="D147" s="159"/>
      <c r="E147" s="160">
        <v>6.56</v>
      </c>
      <c r="F147" s="157"/>
      <c r="G147" s="157"/>
      <c r="H147" s="147"/>
      <c r="I147" s="147"/>
      <c r="J147" s="147"/>
      <c r="K147" s="147"/>
      <c r="L147" s="147"/>
      <c r="M147" s="147"/>
      <c r="N147" s="147"/>
      <c r="O147" s="147" t="s">
        <v>147</v>
      </c>
      <c r="P147" s="147">
        <v>0</v>
      </c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</row>
    <row r="148" spans="1:42" outlineLevel="3" x14ac:dyDescent="0.2">
      <c r="A148" s="154"/>
      <c r="B148" s="155"/>
      <c r="C148" s="183" t="s">
        <v>402</v>
      </c>
      <c r="D148" s="159"/>
      <c r="E148" s="160">
        <v>0.47</v>
      </c>
      <c r="F148" s="157"/>
      <c r="G148" s="157"/>
      <c r="H148" s="147"/>
      <c r="I148" s="147"/>
      <c r="J148" s="147"/>
      <c r="K148" s="147"/>
      <c r="L148" s="147"/>
      <c r="M148" s="147"/>
      <c r="N148" s="147"/>
      <c r="O148" s="147" t="s">
        <v>147</v>
      </c>
      <c r="P148" s="147">
        <v>0</v>
      </c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</row>
    <row r="149" spans="1:42" outlineLevel="3" x14ac:dyDescent="0.2">
      <c r="A149" s="154"/>
      <c r="B149" s="155"/>
      <c r="C149" s="183" t="s">
        <v>403</v>
      </c>
      <c r="D149" s="159"/>
      <c r="E149" s="160">
        <v>8.64</v>
      </c>
      <c r="F149" s="157"/>
      <c r="G149" s="157"/>
      <c r="H149" s="147"/>
      <c r="I149" s="147"/>
      <c r="J149" s="147"/>
      <c r="K149" s="147"/>
      <c r="L149" s="147"/>
      <c r="M149" s="147"/>
      <c r="N149" s="147"/>
      <c r="O149" s="147" t="s">
        <v>147</v>
      </c>
      <c r="P149" s="147">
        <v>0</v>
      </c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</row>
    <row r="150" spans="1:42" ht="22.5" outlineLevel="1" x14ac:dyDescent="0.2">
      <c r="A150" s="168">
        <v>41</v>
      </c>
      <c r="B150" s="169" t="s">
        <v>404</v>
      </c>
      <c r="C150" s="182" t="s">
        <v>405</v>
      </c>
      <c r="D150" s="170" t="s">
        <v>157</v>
      </c>
      <c r="E150" s="171">
        <v>19.399999999999999</v>
      </c>
      <c r="F150" s="172"/>
      <c r="G150" s="173">
        <f>ROUND(E150*F150,2)</f>
        <v>0</v>
      </c>
      <c r="H150" s="147"/>
      <c r="I150" s="147"/>
      <c r="J150" s="147"/>
      <c r="K150" s="147"/>
      <c r="L150" s="147"/>
      <c r="M150" s="147"/>
      <c r="N150" s="147"/>
      <c r="O150" s="147" t="s">
        <v>146</v>
      </c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</row>
    <row r="151" spans="1:42" ht="33.75" outlineLevel="2" x14ac:dyDescent="0.2">
      <c r="A151" s="154"/>
      <c r="B151" s="155"/>
      <c r="C151" s="183" t="s">
        <v>406</v>
      </c>
      <c r="D151" s="159"/>
      <c r="E151" s="160"/>
      <c r="F151" s="157"/>
      <c r="G151" s="157"/>
      <c r="H151" s="147"/>
      <c r="I151" s="147"/>
      <c r="J151" s="147"/>
      <c r="K151" s="147"/>
      <c r="L151" s="147"/>
      <c r="M151" s="147"/>
      <c r="N151" s="147"/>
      <c r="O151" s="147" t="s">
        <v>147</v>
      </c>
      <c r="P151" s="147">
        <v>0</v>
      </c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7"/>
    </row>
    <row r="152" spans="1:42" outlineLevel="3" x14ac:dyDescent="0.2">
      <c r="A152" s="154"/>
      <c r="B152" s="155"/>
      <c r="C152" s="183" t="s">
        <v>395</v>
      </c>
      <c r="D152" s="159"/>
      <c r="E152" s="160"/>
      <c r="F152" s="157"/>
      <c r="G152" s="157"/>
      <c r="H152" s="147"/>
      <c r="I152" s="147"/>
      <c r="J152" s="147"/>
      <c r="K152" s="147"/>
      <c r="L152" s="147"/>
      <c r="M152" s="147"/>
      <c r="N152" s="147"/>
      <c r="O152" s="147" t="s">
        <v>147</v>
      </c>
      <c r="P152" s="147">
        <v>0</v>
      </c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</row>
    <row r="153" spans="1:42" outlineLevel="3" x14ac:dyDescent="0.2">
      <c r="A153" s="154"/>
      <c r="B153" s="155"/>
      <c r="C153" s="183" t="s">
        <v>396</v>
      </c>
      <c r="D153" s="159"/>
      <c r="E153" s="160">
        <v>5.6</v>
      </c>
      <c r="F153" s="157"/>
      <c r="G153" s="157"/>
      <c r="H153" s="147"/>
      <c r="I153" s="147"/>
      <c r="J153" s="147"/>
      <c r="K153" s="147"/>
      <c r="L153" s="147"/>
      <c r="M153" s="147"/>
      <c r="N153" s="147"/>
      <c r="O153" s="147" t="s">
        <v>147</v>
      </c>
      <c r="P153" s="147">
        <v>0</v>
      </c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</row>
    <row r="154" spans="1:42" outlineLevel="3" x14ac:dyDescent="0.2">
      <c r="A154" s="154"/>
      <c r="B154" s="155"/>
      <c r="C154" s="183" t="s">
        <v>397</v>
      </c>
      <c r="D154" s="159"/>
      <c r="E154" s="160">
        <v>13.8</v>
      </c>
      <c r="F154" s="157"/>
      <c r="G154" s="157"/>
      <c r="H154" s="147"/>
      <c r="I154" s="147"/>
      <c r="J154" s="147"/>
      <c r="K154" s="147"/>
      <c r="L154" s="147"/>
      <c r="M154" s="147"/>
      <c r="N154" s="147"/>
      <c r="O154" s="147" t="s">
        <v>147</v>
      </c>
      <c r="P154" s="147">
        <v>0</v>
      </c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</row>
    <row r="155" spans="1:42" ht="22.5" outlineLevel="1" x14ac:dyDescent="0.2">
      <c r="A155" s="168">
        <v>42</v>
      </c>
      <c r="B155" s="169" t="s">
        <v>407</v>
      </c>
      <c r="C155" s="182" t="s">
        <v>408</v>
      </c>
      <c r="D155" s="170" t="s">
        <v>157</v>
      </c>
      <c r="E155" s="171">
        <v>19.399999999999999</v>
      </c>
      <c r="F155" s="172"/>
      <c r="G155" s="173">
        <f>ROUND(E155*F155,2)</f>
        <v>0</v>
      </c>
      <c r="H155" s="147"/>
      <c r="I155" s="147"/>
      <c r="J155" s="147"/>
      <c r="K155" s="147"/>
      <c r="L155" s="147"/>
      <c r="M155" s="147"/>
      <c r="N155" s="147"/>
      <c r="O155" s="147" t="s">
        <v>146</v>
      </c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</row>
    <row r="156" spans="1:42" outlineLevel="2" x14ac:dyDescent="0.2">
      <c r="A156" s="154"/>
      <c r="B156" s="155"/>
      <c r="C156" s="183" t="s">
        <v>395</v>
      </c>
      <c r="D156" s="159"/>
      <c r="E156" s="160"/>
      <c r="F156" s="157"/>
      <c r="G156" s="157"/>
      <c r="H156" s="147"/>
      <c r="I156" s="147"/>
      <c r="J156" s="147"/>
      <c r="K156" s="147"/>
      <c r="L156" s="147"/>
      <c r="M156" s="147"/>
      <c r="N156" s="147"/>
      <c r="O156" s="147" t="s">
        <v>147</v>
      </c>
      <c r="P156" s="147">
        <v>0</v>
      </c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</row>
    <row r="157" spans="1:42" outlineLevel="3" x14ac:dyDescent="0.2">
      <c r="A157" s="154"/>
      <c r="B157" s="155"/>
      <c r="C157" s="183" t="s">
        <v>396</v>
      </c>
      <c r="D157" s="159"/>
      <c r="E157" s="160">
        <v>5.6</v>
      </c>
      <c r="F157" s="157"/>
      <c r="G157" s="157"/>
      <c r="H157" s="147"/>
      <c r="I157" s="147"/>
      <c r="J157" s="147"/>
      <c r="K157" s="147"/>
      <c r="L157" s="147"/>
      <c r="M157" s="147"/>
      <c r="N157" s="147"/>
      <c r="O157" s="147" t="s">
        <v>147</v>
      </c>
      <c r="P157" s="147">
        <v>0</v>
      </c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</row>
    <row r="158" spans="1:42" outlineLevel="3" x14ac:dyDescent="0.2">
      <c r="A158" s="154"/>
      <c r="B158" s="155"/>
      <c r="C158" s="183" t="s">
        <v>397</v>
      </c>
      <c r="D158" s="159"/>
      <c r="E158" s="160">
        <v>13.8</v>
      </c>
      <c r="F158" s="157"/>
      <c r="G158" s="157"/>
      <c r="H158" s="147"/>
      <c r="I158" s="147"/>
      <c r="J158" s="147"/>
      <c r="K158" s="147"/>
      <c r="L158" s="147"/>
      <c r="M158" s="147"/>
      <c r="N158" s="147"/>
      <c r="O158" s="147" t="s">
        <v>147</v>
      </c>
      <c r="P158" s="147">
        <v>0</v>
      </c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</row>
    <row r="159" spans="1:42" ht="22.5" outlineLevel="1" x14ac:dyDescent="0.2">
      <c r="A159" s="168">
        <v>43</v>
      </c>
      <c r="B159" s="169" t="s">
        <v>409</v>
      </c>
      <c r="C159" s="182" t="s">
        <v>410</v>
      </c>
      <c r="D159" s="170" t="s">
        <v>157</v>
      </c>
      <c r="E159" s="171">
        <v>19.399999999999999</v>
      </c>
      <c r="F159" s="172"/>
      <c r="G159" s="173">
        <f>ROUND(E159*F159,2)</f>
        <v>0</v>
      </c>
      <c r="H159" s="147"/>
      <c r="I159" s="147"/>
      <c r="J159" s="147"/>
      <c r="K159" s="147"/>
      <c r="L159" s="147"/>
      <c r="M159" s="147"/>
      <c r="N159" s="147"/>
      <c r="O159" s="147" t="s">
        <v>146</v>
      </c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</row>
    <row r="160" spans="1:42" outlineLevel="2" x14ac:dyDescent="0.2">
      <c r="A160" s="154"/>
      <c r="B160" s="155"/>
      <c r="C160" s="183" t="s">
        <v>395</v>
      </c>
      <c r="D160" s="159"/>
      <c r="E160" s="160"/>
      <c r="F160" s="157"/>
      <c r="G160" s="157"/>
      <c r="H160" s="147"/>
      <c r="I160" s="147"/>
      <c r="J160" s="147"/>
      <c r="K160" s="147"/>
      <c r="L160" s="147"/>
      <c r="M160" s="147"/>
      <c r="N160" s="147"/>
      <c r="O160" s="147" t="s">
        <v>147</v>
      </c>
      <c r="P160" s="147">
        <v>0</v>
      </c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</row>
    <row r="161" spans="1:42" outlineLevel="3" x14ac:dyDescent="0.2">
      <c r="A161" s="154"/>
      <c r="B161" s="155"/>
      <c r="C161" s="183" t="s">
        <v>396</v>
      </c>
      <c r="D161" s="159"/>
      <c r="E161" s="160">
        <v>5.6</v>
      </c>
      <c r="F161" s="157"/>
      <c r="G161" s="157"/>
      <c r="H161" s="147"/>
      <c r="I161" s="147"/>
      <c r="J161" s="147"/>
      <c r="K161" s="147"/>
      <c r="L161" s="147"/>
      <c r="M161" s="147"/>
      <c r="N161" s="147"/>
      <c r="O161" s="147" t="s">
        <v>147</v>
      </c>
      <c r="P161" s="147">
        <v>0</v>
      </c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</row>
    <row r="162" spans="1:42" outlineLevel="3" x14ac:dyDescent="0.2">
      <c r="A162" s="154"/>
      <c r="B162" s="155"/>
      <c r="C162" s="183" t="s">
        <v>397</v>
      </c>
      <c r="D162" s="159"/>
      <c r="E162" s="160">
        <v>13.8</v>
      </c>
      <c r="F162" s="157"/>
      <c r="G162" s="157"/>
      <c r="H162" s="147"/>
      <c r="I162" s="147"/>
      <c r="J162" s="147"/>
      <c r="K162" s="147"/>
      <c r="L162" s="147"/>
      <c r="M162" s="147"/>
      <c r="N162" s="147"/>
      <c r="O162" s="147" t="s">
        <v>147</v>
      </c>
      <c r="P162" s="147">
        <v>0</v>
      </c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</row>
    <row r="163" spans="1:42" ht="22.5" outlineLevel="1" x14ac:dyDescent="0.2">
      <c r="A163" s="168">
        <v>44</v>
      </c>
      <c r="B163" s="169" t="s">
        <v>411</v>
      </c>
      <c r="C163" s="182" t="s">
        <v>412</v>
      </c>
      <c r="D163" s="170" t="s">
        <v>157</v>
      </c>
      <c r="E163" s="171">
        <v>32.159999999999997</v>
      </c>
      <c r="F163" s="172"/>
      <c r="G163" s="173">
        <f>ROUND(E163*F163,2)</f>
        <v>0</v>
      </c>
      <c r="H163" s="147"/>
      <c r="I163" s="147"/>
      <c r="J163" s="147"/>
      <c r="K163" s="147"/>
      <c r="L163" s="147"/>
      <c r="M163" s="147"/>
      <c r="N163" s="147"/>
      <c r="O163" s="147" t="s">
        <v>146</v>
      </c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</row>
    <row r="164" spans="1:42" outlineLevel="2" x14ac:dyDescent="0.2">
      <c r="A164" s="154"/>
      <c r="B164" s="155"/>
      <c r="C164" s="183" t="s">
        <v>413</v>
      </c>
      <c r="D164" s="159"/>
      <c r="E164" s="160"/>
      <c r="F164" s="157"/>
      <c r="G164" s="157"/>
      <c r="H164" s="147"/>
      <c r="I164" s="147"/>
      <c r="J164" s="147"/>
      <c r="K164" s="147"/>
      <c r="L164" s="147"/>
      <c r="M164" s="147"/>
      <c r="N164" s="147"/>
      <c r="O164" s="147" t="s">
        <v>147</v>
      </c>
      <c r="P164" s="147">
        <v>0</v>
      </c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</row>
    <row r="165" spans="1:42" outlineLevel="3" x14ac:dyDescent="0.2">
      <c r="A165" s="154"/>
      <c r="B165" s="155"/>
      <c r="C165" s="183" t="s">
        <v>414</v>
      </c>
      <c r="D165" s="159"/>
      <c r="E165" s="160">
        <v>5.4</v>
      </c>
      <c r="F165" s="157"/>
      <c r="G165" s="157"/>
      <c r="H165" s="147"/>
      <c r="I165" s="147"/>
      <c r="J165" s="147"/>
      <c r="K165" s="147"/>
      <c r="L165" s="147"/>
      <c r="M165" s="147"/>
      <c r="N165" s="147"/>
      <c r="O165" s="147" t="s">
        <v>147</v>
      </c>
      <c r="P165" s="147">
        <v>0</v>
      </c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</row>
    <row r="166" spans="1:42" outlineLevel="3" x14ac:dyDescent="0.2">
      <c r="A166" s="154"/>
      <c r="B166" s="155"/>
      <c r="C166" s="183" t="s">
        <v>415</v>
      </c>
      <c r="D166" s="159"/>
      <c r="E166" s="160">
        <v>16.760000000000002</v>
      </c>
      <c r="F166" s="157"/>
      <c r="G166" s="157"/>
      <c r="H166" s="147"/>
      <c r="I166" s="147"/>
      <c r="J166" s="147"/>
      <c r="K166" s="147"/>
      <c r="L166" s="147"/>
      <c r="M166" s="147"/>
      <c r="N166" s="147"/>
      <c r="O166" s="147" t="s">
        <v>147</v>
      </c>
      <c r="P166" s="147">
        <v>0</v>
      </c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</row>
    <row r="167" spans="1:42" outlineLevel="3" x14ac:dyDescent="0.2">
      <c r="A167" s="154"/>
      <c r="B167" s="155"/>
      <c r="C167" s="183" t="s">
        <v>148</v>
      </c>
      <c r="D167" s="159"/>
      <c r="E167" s="160">
        <v>10</v>
      </c>
      <c r="F167" s="157"/>
      <c r="G167" s="157"/>
      <c r="H167" s="147"/>
      <c r="I167" s="147"/>
      <c r="J167" s="147"/>
      <c r="K167" s="147"/>
      <c r="L167" s="147"/>
      <c r="M167" s="147"/>
      <c r="N167" s="147"/>
      <c r="O167" s="147" t="s">
        <v>147</v>
      </c>
      <c r="P167" s="147">
        <v>0</v>
      </c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</row>
    <row r="168" spans="1:42" outlineLevel="1" x14ac:dyDescent="0.2">
      <c r="A168" s="168">
        <v>45</v>
      </c>
      <c r="B168" s="169" t="s">
        <v>416</v>
      </c>
      <c r="C168" s="182" t="s">
        <v>417</v>
      </c>
      <c r="D168" s="170" t="s">
        <v>184</v>
      </c>
      <c r="E168" s="171">
        <v>25</v>
      </c>
      <c r="F168" s="172"/>
      <c r="G168" s="173">
        <f>ROUND(E168*F168,2)</f>
        <v>0</v>
      </c>
      <c r="H168" s="147"/>
      <c r="I168" s="147"/>
      <c r="J168" s="147"/>
      <c r="K168" s="147"/>
      <c r="L168" s="147"/>
      <c r="M168" s="147"/>
      <c r="N168" s="147"/>
      <c r="O168" s="147" t="s">
        <v>185</v>
      </c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</row>
    <row r="169" spans="1:42" outlineLevel="2" x14ac:dyDescent="0.2">
      <c r="A169" s="154"/>
      <c r="B169" s="155"/>
      <c r="C169" s="183" t="s">
        <v>418</v>
      </c>
      <c r="D169" s="159"/>
      <c r="E169" s="160">
        <v>15</v>
      </c>
      <c r="F169" s="157"/>
      <c r="G169" s="157"/>
      <c r="H169" s="147"/>
      <c r="I169" s="147"/>
      <c r="J169" s="147"/>
      <c r="K169" s="147"/>
      <c r="L169" s="147"/>
      <c r="M169" s="147"/>
      <c r="N169" s="147"/>
      <c r="O169" s="147" t="s">
        <v>147</v>
      </c>
      <c r="P169" s="147">
        <v>0</v>
      </c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</row>
    <row r="170" spans="1:42" outlineLevel="3" x14ac:dyDescent="0.2">
      <c r="A170" s="154"/>
      <c r="B170" s="155"/>
      <c r="C170" s="183" t="s">
        <v>148</v>
      </c>
      <c r="D170" s="159"/>
      <c r="E170" s="160">
        <v>10</v>
      </c>
      <c r="F170" s="157"/>
      <c r="G170" s="157"/>
      <c r="H170" s="147"/>
      <c r="I170" s="147"/>
      <c r="J170" s="147"/>
      <c r="K170" s="147"/>
      <c r="L170" s="147"/>
      <c r="M170" s="147"/>
      <c r="N170" s="147"/>
      <c r="O170" s="147" t="s">
        <v>147</v>
      </c>
      <c r="P170" s="147">
        <v>0</v>
      </c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</row>
    <row r="171" spans="1:42" x14ac:dyDescent="0.2">
      <c r="A171" s="161" t="s">
        <v>141</v>
      </c>
      <c r="B171" s="162" t="s">
        <v>89</v>
      </c>
      <c r="C171" s="181" t="s">
        <v>90</v>
      </c>
      <c r="D171" s="163"/>
      <c r="E171" s="164"/>
      <c r="F171" s="165"/>
      <c r="G171" s="166">
        <f>SUMIF(O172:O176,"&lt;&gt;NOR",G172:G176)</f>
        <v>0</v>
      </c>
      <c r="O171" t="s">
        <v>142</v>
      </c>
    </row>
    <row r="172" spans="1:42" outlineLevel="1" x14ac:dyDescent="0.2">
      <c r="A172" s="168">
        <v>46</v>
      </c>
      <c r="B172" s="169" t="s">
        <v>419</v>
      </c>
      <c r="C172" s="182" t="s">
        <v>420</v>
      </c>
      <c r="D172" s="170" t="s">
        <v>157</v>
      </c>
      <c r="E172" s="171">
        <v>1</v>
      </c>
      <c r="F172" s="172"/>
      <c r="G172" s="173">
        <f>ROUND(E172*F172,2)</f>
        <v>0</v>
      </c>
      <c r="H172" s="147"/>
      <c r="I172" s="147"/>
      <c r="J172" s="147"/>
      <c r="K172" s="147"/>
      <c r="L172" s="147"/>
      <c r="M172" s="147"/>
      <c r="N172" s="147"/>
      <c r="O172" s="147" t="s">
        <v>146</v>
      </c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</row>
    <row r="173" spans="1:42" ht="22.5" outlineLevel="2" x14ac:dyDescent="0.2">
      <c r="A173" s="154"/>
      <c r="B173" s="155"/>
      <c r="C173" s="183" t="s">
        <v>421</v>
      </c>
      <c r="D173" s="159"/>
      <c r="E173" s="160">
        <v>1</v>
      </c>
      <c r="F173" s="157"/>
      <c r="G173" s="157"/>
      <c r="H173" s="147"/>
      <c r="I173" s="147"/>
      <c r="J173" s="147"/>
      <c r="K173" s="147"/>
      <c r="L173" s="147"/>
      <c r="M173" s="147"/>
      <c r="N173" s="147"/>
      <c r="O173" s="147" t="s">
        <v>147</v>
      </c>
      <c r="P173" s="147">
        <v>0</v>
      </c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</row>
    <row r="174" spans="1:42" outlineLevel="1" x14ac:dyDescent="0.2">
      <c r="A174" s="168">
        <v>47</v>
      </c>
      <c r="B174" s="169" t="s">
        <v>175</v>
      </c>
      <c r="C174" s="182" t="s">
        <v>176</v>
      </c>
      <c r="D174" s="170" t="s">
        <v>157</v>
      </c>
      <c r="E174" s="171">
        <v>1.08</v>
      </c>
      <c r="F174" s="172"/>
      <c r="G174" s="173">
        <f>ROUND(E174*F174,2)</f>
        <v>0</v>
      </c>
      <c r="H174" s="147"/>
      <c r="I174" s="147"/>
      <c r="J174" s="147"/>
      <c r="K174" s="147"/>
      <c r="L174" s="147"/>
      <c r="M174" s="147"/>
      <c r="N174" s="147"/>
      <c r="O174" s="147" t="s">
        <v>146</v>
      </c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</row>
    <row r="175" spans="1:42" outlineLevel="2" x14ac:dyDescent="0.2">
      <c r="A175" s="154"/>
      <c r="B175" s="155"/>
      <c r="C175" s="183" t="s">
        <v>422</v>
      </c>
      <c r="D175" s="159"/>
      <c r="E175" s="160"/>
      <c r="F175" s="157"/>
      <c r="G175" s="157"/>
      <c r="H175" s="147"/>
      <c r="I175" s="147"/>
      <c r="J175" s="147"/>
      <c r="K175" s="147"/>
      <c r="L175" s="147"/>
      <c r="M175" s="147"/>
      <c r="N175" s="147"/>
      <c r="O175" s="147" t="s">
        <v>147</v>
      </c>
      <c r="P175" s="147">
        <v>0</v>
      </c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</row>
    <row r="176" spans="1:42" outlineLevel="3" x14ac:dyDescent="0.2">
      <c r="A176" s="154"/>
      <c r="B176" s="155"/>
      <c r="C176" s="183" t="s">
        <v>423</v>
      </c>
      <c r="D176" s="159"/>
      <c r="E176" s="160">
        <v>1.08</v>
      </c>
      <c r="F176" s="157"/>
      <c r="G176" s="157"/>
      <c r="H176" s="147"/>
      <c r="I176" s="147"/>
      <c r="J176" s="147"/>
      <c r="K176" s="147"/>
      <c r="L176" s="147"/>
      <c r="M176" s="147"/>
      <c r="N176" s="147"/>
      <c r="O176" s="147" t="s">
        <v>147</v>
      </c>
      <c r="P176" s="147">
        <v>0</v>
      </c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</row>
    <row r="177" spans="1:42" x14ac:dyDescent="0.2">
      <c r="A177" s="161" t="s">
        <v>141</v>
      </c>
      <c r="B177" s="162" t="s">
        <v>91</v>
      </c>
      <c r="C177" s="181" t="s">
        <v>92</v>
      </c>
      <c r="D177" s="163"/>
      <c r="E177" s="164"/>
      <c r="F177" s="165"/>
      <c r="G177" s="166">
        <f>SUMIF(O178:O178,"&lt;&gt;NOR",G178:G178)</f>
        <v>0</v>
      </c>
      <c r="O177" t="s">
        <v>142</v>
      </c>
    </row>
    <row r="178" spans="1:42" outlineLevel="1" x14ac:dyDescent="0.2">
      <c r="A178" s="174">
        <v>48</v>
      </c>
      <c r="B178" s="175" t="s">
        <v>424</v>
      </c>
      <c r="C178" s="184" t="s">
        <v>425</v>
      </c>
      <c r="D178" s="176" t="s">
        <v>264</v>
      </c>
      <c r="E178" s="177">
        <v>1</v>
      </c>
      <c r="F178" s="178"/>
      <c r="G178" s="179">
        <f>ROUND(E178*F178,2)</f>
        <v>0</v>
      </c>
      <c r="H178" s="147"/>
      <c r="I178" s="147"/>
      <c r="J178" s="147"/>
      <c r="K178" s="147"/>
      <c r="L178" s="147"/>
      <c r="M178" s="147"/>
      <c r="N178" s="147"/>
      <c r="O178" s="147" t="s">
        <v>146</v>
      </c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</row>
    <row r="179" spans="1:42" x14ac:dyDescent="0.2">
      <c r="A179" s="161" t="s">
        <v>141</v>
      </c>
      <c r="B179" s="162" t="s">
        <v>95</v>
      </c>
      <c r="C179" s="181" t="s">
        <v>96</v>
      </c>
      <c r="D179" s="163"/>
      <c r="E179" s="164"/>
      <c r="F179" s="165"/>
      <c r="G179" s="166">
        <f>SUMIF(O180:O181,"&lt;&gt;NOR",G180:G181)</f>
        <v>0</v>
      </c>
      <c r="O179" t="s">
        <v>142</v>
      </c>
    </row>
    <row r="180" spans="1:42" ht="22.5" outlineLevel="1" x14ac:dyDescent="0.2">
      <c r="A180" s="168">
        <v>49</v>
      </c>
      <c r="B180" s="169" t="s">
        <v>426</v>
      </c>
      <c r="C180" s="182" t="s">
        <v>427</v>
      </c>
      <c r="D180" s="170" t="s">
        <v>196</v>
      </c>
      <c r="E180" s="171">
        <v>5</v>
      </c>
      <c r="F180" s="172"/>
      <c r="G180" s="173">
        <f>ROUND(E180*F180,2)</f>
        <v>0</v>
      </c>
      <c r="H180" s="147"/>
      <c r="I180" s="147"/>
      <c r="J180" s="147"/>
      <c r="K180" s="147"/>
      <c r="L180" s="147"/>
      <c r="M180" s="147"/>
      <c r="N180" s="147"/>
      <c r="O180" s="147" t="s">
        <v>146</v>
      </c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  <c r="AM180" s="147"/>
      <c r="AN180" s="147"/>
      <c r="AO180" s="147"/>
      <c r="AP180" s="147"/>
    </row>
    <row r="181" spans="1:42" outlineLevel="2" x14ac:dyDescent="0.2">
      <c r="A181" s="154"/>
      <c r="B181" s="155"/>
      <c r="C181" s="183" t="s">
        <v>392</v>
      </c>
      <c r="D181" s="159"/>
      <c r="E181" s="160">
        <v>5</v>
      </c>
      <c r="F181" s="157"/>
      <c r="G181" s="157"/>
      <c r="H181" s="147"/>
      <c r="I181" s="147"/>
      <c r="J181" s="147"/>
      <c r="K181" s="147"/>
      <c r="L181" s="147"/>
      <c r="M181" s="147"/>
      <c r="N181" s="147"/>
      <c r="O181" s="147" t="s">
        <v>147</v>
      </c>
      <c r="P181" s="147">
        <v>0</v>
      </c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</row>
    <row r="182" spans="1:42" ht="25.5" x14ac:dyDescent="0.2">
      <c r="A182" s="161" t="s">
        <v>141</v>
      </c>
      <c r="B182" s="162" t="s">
        <v>99</v>
      </c>
      <c r="C182" s="181" t="s">
        <v>100</v>
      </c>
      <c r="D182" s="163"/>
      <c r="E182" s="164"/>
      <c r="F182" s="165"/>
      <c r="G182" s="166">
        <f>SUMIF(O183:O196,"&lt;&gt;NOR",G183:G196)</f>
        <v>0</v>
      </c>
      <c r="O182" t="s">
        <v>142</v>
      </c>
    </row>
    <row r="183" spans="1:42" outlineLevel="1" x14ac:dyDescent="0.2">
      <c r="A183" s="168">
        <v>50</v>
      </c>
      <c r="B183" s="169" t="s">
        <v>428</v>
      </c>
      <c r="C183" s="182" t="s">
        <v>429</v>
      </c>
      <c r="D183" s="170" t="s">
        <v>145</v>
      </c>
      <c r="E183" s="171">
        <v>178.53333000000001</v>
      </c>
      <c r="F183" s="172"/>
      <c r="G183" s="173">
        <f>ROUND(E183*F183,2)</f>
        <v>0</v>
      </c>
      <c r="H183" s="147"/>
      <c r="I183" s="147"/>
      <c r="J183" s="147"/>
      <c r="K183" s="147"/>
      <c r="L183" s="147"/>
      <c r="M183" s="147"/>
      <c r="N183" s="147"/>
      <c r="O183" s="147" t="s">
        <v>146</v>
      </c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</row>
    <row r="184" spans="1:42" outlineLevel="2" x14ac:dyDescent="0.2">
      <c r="A184" s="154"/>
      <c r="B184" s="155"/>
      <c r="C184" s="183" t="s">
        <v>430</v>
      </c>
      <c r="D184" s="159"/>
      <c r="E184" s="160"/>
      <c r="F184" s="157"/>
      <c r="G184" s="157"/>
      <c r="H184" s="147"/>
      <c r="I184" s="147"/>
      <c r="J184" s="147"/>
      <c r="K184" s="147"/>
      <c r="L184" s="147"/>
      <c r="M184" s="147"/>
      <c r="N184" s="147"/>
      <c r="O184" s="147" t="s">
        <v>147</v>
      </c>
      <c r="P184" s="147">
        <v>0</v>
      </c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</row>
    <row r="185" spans="1:42" outlineLevel="3" x14ac:dyDescent="0.2">
      <c r="A185" s="154"/>
      <c r="B185" s="155"/>
      <c r="C185" s="183" t="s">
        <v>431</v>
      </c>
      <c r="D185" s="159"/>
      <c r="E185" s="160">
        <v>68.8</v>
      </c>
      <c r="F185" s="157"/>
      <c r="G185" s="157"/>
      <c r="H185" s="147"/>
      <c r="I185" s="147"/>
      <c r="J185" s="147"/>
      <c r="K185" s="147"/>
      <c r="L185" s="147"/>
      <c r="M185" s="147"/>
      <c r="N185" s="147"/>
      <c r="O185" s="147" t="s">
        <v>147</v>
      </c>
      <c r="P185" s="147">
        <v>0</v>
      </c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</row>
    <row r="186" spans="1:42" outlineLevel="3" x14ac:dyDescent="0.2">
      <c r="A186" s="154"/>
      <c r="B186" s="155"/>
      <c r="C186" s="183" t="s">
        <v>432</v>
      </c>
      <c r="D186" s="159"/>
      <c r="E186" s="160">
        <v>9.7333300000000005</v>
      </c>
      <c r="F186" s="157"/>
      <c r="G186" s="157"/>
      <c r="H186" s="147"/>
      <c r="I186" s="147"/>
      <c r="J186" s="147"/>
      <c r="K186" s="147"/>
      <c r="L186" s="147"/>
      <c r="M186" s="147"/>
      <c r="N186" s="147"/>
      <c r="O186" s="147" t="s">
        <v>147</v>
      </c>
      <c r="P186" s="147">
        <v>0</v>
      </c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</row>
    <row r="187" spans="1:42" outlineLevel="3" x14ac:dyDescent="0.2">
      <c r="A187" s="154"/>
      <c r="B187" s="155"/>
      <c r="C187" s="183" t="s">
        <v>433</v>
      </c>
      <c r="D187" s="159"/>
      <c r="E187" s="160">
        <v>100</v>
      </c>
      <c r="F187" s="157"/>
      <c r="G187" s="157"/>
      <c r="H187" s="147"/>
      <c r="I187" s="147"/>
      <c r="J187" s="147"/>
      <c r="K187" s="147"/>
      <c r="L187" s="147"/>
      <c r="M187" s="147"/>
      <c r="N187" s="147"/>
      <c r="O187" s="147" t="s">
        <v>147</v>
      </c>
      <c r="P187" s="147">
        <v>0</v>
      </c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</row>
    <row r="188" spans="1:42" outlineLevel="1" x14ac:dyDescent="0.2">
      <c r="A188" s="168">
        <v>51</v>
      </c>
      <c r="B188" s="169" t="s">
        <v>182</v>
      </c>
      <c r="C188" s="182" t="s">
        <v>183</v>
      </c>
      <c r="D188" s="170" t="s">
        <v>184</v>
      </c>
      <c r="E188" s="171">
        <v>90</v>
      </c>
      <c r="F188" s="172"/>
      <c r="G188" s="173">
        <f>ROUND(E188*F188,2)</f>
        <v>0</v>
      </c>
      <c r="H188" s="147"/>
      <c r="I188" s="147"/>
      <c r="J188" s="147"/>
      <c r="K188" s="147"/>
      <c r="L188" s="147"/>
      <c r="M188" s="147"/>
      <c r="N188" s="147"/>
      <c r="O188" s="147" t="s">
        <v>185</v>
      </c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</row>
    <row r="189" spans="1:42" outlineLevel="2" x14ac:dyDescent="0.2">
      <c r="A189" s="154"/>
      <c r="B189" s="155"/>
      <c r="C189" s="183" t="s">
        <v>434</v>
      </c>
      <c r="D189" s="159"/>
      <c r="E189" s="160">
        <v>40</v>
      </c>
      <c r="F189" s="157"/>
      <c r="G189" s="157"/>
      <c r="H189" s="147"/>
      <c r="I189" s="147"/>
      <c r="J189" s="147"/>
      <c r="K189" s="147"/>
      <c r="L189" s="147"/>
      <c r="M189" s="147"/>
      <c r="N189" s="147"/>
      <c r="O189" s="147" t="s">
        <v>147</v>
      </c>
      <c r="P189" s="147">
        <v>0</v>
      </c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</row>
    <row r="190" spans="1:42" outlineLevel="3" x14ac:dyDescent="0.2">
      <c r="A190" s="154"/>
      <c r="B190" s="155"/>
      <c r="C190" s="183" t="s">
        <v>435</v>
      </c>
      <c r="D190" s="159"/>
      <c r="E190" s="160">
        <v>50</v>
      </c>
      <c r="F190" s="157"/>
      <c r="G190" s="157"/>
      <c r="H190" s="147"/>
      <c r="I190" s="147"/>
      <c r="J190" s="147"/>
      <c r="K190" s="147"/>
      <c r="L190" s="147"/>
      <c r="M190" s="147"/>
      <c r="N190" s="147"/>
      <c r="O190" s="147" t="s">
        <v>147</v>
      </c>
      <c r="P190" s="147">
        <v>0</v>
      </c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</row>
    <row r="191" spans="1:42" outlineLevel="1" x14ac:dyDescent="0.2">
      <c r="A191" s="168">
        <v>52</v>
      </c>
      <c r="B191" s="169" t="s">
        <v>436</v>
      </c>
      <c r="C191" s="182" t="s">
        <v>437</v>
      </c>
      <c r="D191" s="170" t="s">
        <v>145</v>
      </c>
      <c r="E191" s="171">
        <v>100</v>
      </c>
      <c r="F191" s="172"/>
      <c r="G191" s="173">
        <f>ROUND(E191*F191,2)</f>
        <v>0</v>
      </c>
      <c r="H191" s="147"/>
      <c r="I191" s="147"/>
      <c r="J191" s="147"/>
      <c r="K191" s="147"/>
      <c r="L191" s="147"/>
      <c r="M191" s="147"/>
      <c r="N191" s="147"/>
      <c r="O191" s="147" t="s">
        <v>154</v>
      </c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</row>
    <row r="192" spans="1:42" outlineLevel="2" x14ac:dyDescent="0.2">
      <c r="A192" s="154"/>
      <c r="B192" s="155"/>
      <c r="C192" s="183" t="s">
        <v>433</v>
      </c>
      <c r="D192" s="159"/>
      <c r="E192" s="160">
        <v>100</v>
      </c>
      <c r="F192" s="157"/>
      <c r="G192" s="157"/>
      <c r="H192" s="147"/>
      <c r="I192" s="147"/>
      <c r="J192" s="147"/>
      <c r="K192" s="147"/>
      <c r="L192" s="147"/>
      <c r="M192" s="147"/>
      <c r="N192" s="147"/>
      <c r="O192" s="147" t="s">
        <v>147</v>
      </c>
      <c r="P192" s="147">
        <v>0</v>
      </c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</row>
    <row r="193" spans="1:42" outlineLevel="1" x14ac:dyDescent="0.2">
      <c r="A193" s="168">
        <v>53</v>
      </c>
      <c r="B193" s="169" t="s">
        <v>438</v>
      </c>
      <c r="C193" s="182" t="s">
        <v>439</v>
      </c>
      <c r="D193" s="170" t="s">
        <v>145</v>
      </c>
      <c r="E193" s="171">
        <v>100</v>
      </c>
      <c r="F193" s="172"/>
      <c r="G193" s="173">
        <f>ROUND(E193*F193,2)</f>
        <v>0</v>
      </c>
      <c r="H193" s="147"/>
      <c r="I193" s="147"/>
      <c r="J193" s="147"/>
      <c r="K193" s="147"/>
      <c r="L193" s="147"/>
      <c r="M193" s="147"/>
      <c r="N193" s="147"/>
      <c r="O193" s="147" t="s">
        <v>154</v>
      </c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</row>
    <row r="194" spans="1:42" outlineLevel="2" x14ac:dyDescent="0.2">
      <c r="A194" s="154"/>
      <c r="B194" s="155"/>
      <c r="C194" s="183" t="s">
        <v>433</v>
      </c>
      <c r="D194" s="159"/>
      <c r="E194" s="160">
        <v>100</v>
      </c>
      <c r="F194" s="157"/>
      <c r="G194" s="157"/>
      <c r="H194" s="147"/>
      <c r="I194" s="147"/>
      <c r="J194" s="147"/>
      <c r="K194" s="147"/>
      <c r="L194" s="147"/>
      <c r="M194" s="147"/>
      <c r="N194" s="147"/>
      <c r="O194" s="147" t="s">
        <v>147</v>
      </c>
      <c r="P194" s="147">
        <v>0</v>
      </c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</row>
    <row r="195" spans="1:42" outlineLevel="1" x14ac:dyDescent="0.2">
      <c r="A195" s="168">
        <v>54</v>
      </c>
      <c r="B195" s="169" t="s">
        <v>440</v>
      </c>
      <c r="C195" s="182" t="s">
        <v>441</v>
      </c>
      <c r="D195" s="170" t="s">
        <v>196</v>
      </c>
      <c r="E195" s="171">
        <v>25</v>
      </c>
      <c r="F195" s="172"/>
      <c r="G195" s="173">
        <f>ROUND(E195*F195,2)</f>
        <v>0</v>
      </c>
      <c r="H195" s="147"/>
      <c r="I195" s="147"/>
      <c r="J195" s="147"/>
      <c r="K195" s="147"/>
      <c r="L195" s="147"/>
      <c r="M195" s="147"/>
      <c r="N195" s="147"/>
      <c r="O195" s="147" t="s">
        <v>154</v>
      </c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</row>
    <row r="196" spans="1:42" outlineLevel="2" x14ac:dyDescent="0.2">
      <c r="A196" s="154"/>
      <c r="B196" s="155"/>
      <c r="C196" s="183" t="s">
        <v>442</v>
      </c>
      <c r="D196" s="159"/>
      <c r="E196" s="160">
        <v>25</v>
      </c>
      <c r="F196" s="157"/>
      <c r="G196" s="157"/>
      <c r="H196" s="147"/>
      <c r="I196" s="147"/>
      <c r="J196" s="147"/>
      <c r="K196" s="147"/>
      <c r="L196" s="147"/>
      <c r="M196" s="147"/>
      <c r="N196" s="147"/>
      <c r="O196" s="147" t="s">
        <v>147</v>
      </c>
      <c r="P196" s="147">
        <v>0</v>
      </c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</row>
    <row r="197" spans="1:42" x14ac:dyDescent="0.2">
      <c r="A197" s="161" t="s">
        <v>141</v>
      </c>
      <c r="B197" s="162" t="s">
        <v>101</v>
      </c>
      <c r="C197" s="181" t="s">
        <v>102</v>
      </c>
      <c r="D197" s="163"/>
      <c r="E197" s="164"/>
      <c r="F197" s="165"/>
      <c r="G197" s="166">
        <f>SUMIF(O198:O216,"&lt;&gt;NOR",G198:G216)</f>
        <v>0</v>
      </c>
      <c r="O197" t="s">
        <v>142</v>
      </c>
    </row>
    <row r="198" spans="1:42" outlineLevel="1" x14ac:dyDescent="0.2">
      <c r="A198" s="168">
        <v>55</v>
      </c>
      <c r="B198" s="169" t="s">
        <v>443</v>
      </c>
      <c r="C198" s="182" t="s">
        <v>444</v>
      </c>
      <c r="D198" s="170" t="s">
        <v>275</v>
      </c>
      <c r="E198" s="171">
        <v>0.26400000000000001</v>
      </c>
      <c r="F198" s="172"/>
      <c r="G198" s="173">
        <f>ROUND(E198*F198,2)</f>
        <v>0</v>
      </c>
      <c r="H198" s="147"/>
      <c r="I198" s="147"/>
      <c r="J198" s="147"/>
      <c r="K198" s="147"/>
      <c r="L198" s="147"/>
      <c r="M198" s="147"/>
      <c r="N198" s="147"/>
      <c r="O198" s="147" t="s">
        <v>146</v>
      </c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</row>
    <row r="199" spans="1:42" outlineLevel="2" x14ac:dyDescent="0.2">
      <c r="A199" s="154"/>
      <c r="B199" s="155"/>
      <c r="C199" s="183" t="s">
        <v>445</v>
      </c>
      <c r="D199" s="159"/>
      <c r="E199" s="160">
        <v>0.26400000000000001</v>
      </c>
      <c r="F199" s="157"/>
      <c r="G199" s="157"/>
      <c r="H199" s="147"/>
      <c r="I199" s="147"/>
      <c r="J199" s="147"/>
      <c r="K199" s="147"/>
      <c r="L199" s="147"/>
      <c r="M199" s="147"/>
      <c r="N199" s="147"/>
      <c r="O199" s="147" t="s">
        <v>147</v>
      </c>
      <c r="P199" s="147">
        <v>0</v>
      </c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</row>
    <row r="200" spans="1:42" outlineLevel="1" x14ac:dyDescent="0.2">
      <c r="A200" s="168">
        <v>56</v>
      </c>
      <c r="B200" s="169" t="s">
        <v>446</v>
      </c>
      <c r="C200" s="182" t="s">
        <v>447</v>
      </c>
      <c r="D200" s="170" t="s">
        <v>196</v>
      </c>
      <c r="E200" s="171">
        <v>10.87</v>
      </c>
      <c r="F200" s="172"/>
      <c r="G200" s="173">
        <f>ROUND(E200*F200,2)</f>
        <v>0</v>
      </c>
      <c r="H200" s="147"/>
      <c r="I200" s="147"/>
      <c r="J200" s="147"/>
      <c r="K200" s="147"/>
      <c r="L200" s="147"/>
      <c r="M200" s="147"/>
      <c r="N200" s="147"/>
      <c r="O200" s="147" t="s">
        <v>146</v>
      </c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</row>
    <row r="201" spans="1:42" outlineLevel="2" x14ac:dyDescent="0.2">
      <c r="A201" s="154"/>
      <c r="B201" s="155"/>
      <c r="C201" s="183" t="s">
        <v>354</v>
      </c>
      <c r="D201" s="159"/>
      <c r="E201" s="160">
        <v>10.87</v>
      </c>
      <c r="F201" s="157"/>
      <c r="G201" s="157"/>
      <c r="H201" s="147"/>
      <c r="I201" s="147"/>
      <c r="J201" s="147"/>
      <c r="K201" s="147"/>
      <c r="L201" s="147"/>
      <c r="M201" s="147"/>
      <c r="N201" s="147"/>
      <c r="O201" s="147" t="s">
        <v>147</v>
      </c>
      <c r="P201" s="147">
        <v>0</v>
      </c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F201" s="147"/>
      <c r="AG201" s="147"/>
      <c r="AH201" s="147"/>
      <c r="AI201" s="147"/>
      <c r="AJ201" s="147"/>
      <c r="AK201" s="147"/>
      <c r="AL201" s="147"/>
      <c r="AM201" s="147"/>
      <c r="AN201" s="147"/>
      <c r="AO201" s="147"/>
      <c r="AP201" s="147"/>
    </row>
    <row r="202" spans="1:42" ht="22.5" outlineLevel="1" x14ac:dyDescent="0.2">
      <c r="A202" s="168">
        <v>57</v>
      </c>
      <c r="B202" s="169" t="s">
        <v>448</v>
      </c>
      <c r="C202" s="182" t="s">
        <v>449</v>
      </c>
      <c r="D202" s="170" t="s">
        <v>157</v>
      </c>
      <c r="E202" s="171">
        <v>1</v>
      </c>
      <c r="F202" s="172"/>
      <c r="G202" s="173">
        <f>ROUND(E202*F202,2)</f>
        <v>0</v>
      </c>
      <c r="H202" s="147"/>
      <c r="I202" s="147"/>
      <c r="J202" s="147"/>
      <c r="K202" s="147"/>
      <c r="L202" s="147"/>
      <c r="M202" s="147"/>
      <c r="N202" s="147"/>
      <c r="O202" s="147" t="s">
        <v>146</v>
      </c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F202" s="147"/>
      <c r="AG202" s="147"/>
      <c r="AH202" s="147"/>
      <c r="AI202" s="147"/>
      <c r="AJ202" s="147"/>
      <c r="AK202" s="147"/>
      <c r="AL202" s="147"/>
      <c r="AM202" s="147"/>
      <c r="AN202" s="147"/>
      <c r="AO202" s="147"/>
      <c r="AP202" s="147"/>
    </row>
    <row r="203" spans="1:42" ht="22.5" outlineLevel="2" x14ac:dyDescent="0.2">
      <c r="A203" s="154"/>
      <c r="B203" s="155"/>
      <c r="C203" s="183" t="s">
        <v>421</v>
      </c>
      <c r="D203" s="159"/>
      <c r="E203" s="160">
        <v>1</v>
      </c>
      <c r="F203" s="157"/>
      <c r="G203" s="157"/>
      <c r="H203" s="147"/>
      <c r="I203" s="147"/>
      <c r="J203" s="147"/>
      <c r="K203" s="147"/>
      <c r="L203" s="147"/>
      <c r="M203" s="147"/>
      <c r="N203" s="147"/>
      <c r="O203" s="147" t="s">
        <v>147</v>
      </c>
      <c r="P203" s="147">
        <v>0</v>
      </c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F203" s="147"/>
      <c r="AG203" s="147"/>
      <c r="AH203" s="147"/>
      <c r="AI203" s="147"/>
      <c r="AJ203" s="147"/>
      <c r="AK203" s="147"/>
      <c r="AL203" s="147"/>
      <c r="AM203" s="147"/>
      <c r="AN203" s="147"/>
      <c r="AO203" s="147"/>
      <c r="AP203" s="147"/>
    </row>
    <row r="204" spans="1:42" outlineLevel="1" x14ac:dyDescent="0.2">
      <c r="A204" s="168">
        <v>58</v>
      </c>
      <c r="B204" s="169" t="s">
        <v>194</v>
      </c>
      <c r="C204" s="182" t="s">
        <v>195</v>
      </c>
      <c r="D204" s="170" t="s">
        <v>196</v>
      </c>
      <c r="E204" s="171">
        <v>5.4</v>
      </c>
      <c r="F204" s="172"/>
      <c r="G204" s="173">
        <f>ROUND(E204*F204,2)</f>
        <v>0</v>
      </c>
      <c r="H204" s="147"/>
      <c r="I204" s="147"/>
      <c r="J204" s="147"/>
      <c r="K204" s="147"/>
      <c r="L204" s="147"/>
      <c r="M204" s="147"/>
      <c r="N204" s="147"/>
      <c r="O204" s="147" t="s">
        <v>146</v>
      </c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</row>
    <row r="205" spans="1:42" outlineLevel="2" x14ac:dyDescent="0.2">
      <c r="A205" s="154"/>
      <c r="B205" s="155"/>
      <c r="C205" s="183" t="s">
        <v>450</v>
      </c>
      <c r="D205" s="159"/>
      <c r="E205" s="160">
        <v>2</v>
      </c>
      <c r="F205" s="157"/>
      <c r="G205" s="157"/>
      <c r="H205" s="147"/>
      <c r="I205" s="147"/>
      <c r="J205" s="147"/>
      <c r="K205" s="147"/>
      <c r="L205" s="147"/>
      <c r="M205" s="147"/>
      <c r="N205" s="147"/>
      <c r="O205" s="147" t="s">
        <v>147</v>
      </c>
      <c r="P205" s="147">
        <v>0</v>
      </c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</row>
    <row r="206" spans="1:42" outlineLevel="3" x14ac:dyDescent="0.2">
      <c r="A206" s="154"/>
      <c r="B206" s="155"/>
      <c r="C206" s="183" t="s">
        <v>451</v>
      </c>
      <c r="D206" s="159"/>
      <c r="E206" s="160">
        <v>1.4</v>
      </c>
      <c r="F206" s="157"/>
      <c r="G206" s="157"/>
      <c r="H206" s="147"/>
      <c r="I206" s="147"/>
      <c r="J206" s="147"/>
      <c r="K206" s="147"/>
      <c r="L206" s="147"/>
      <c r="M206" s="147"/>
      <c r="N206" s="147"/>
      <c r="O206" s="147" t="s">
        <v>147</v>
      </c>
      <c r="P206" s="147">
        <v>0</v>
      </c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</row>
    <row r="207" spans="1:42" outlineLevel="3" x14ac:dyDescent="0.2">
      <c r="A207" s="154"/>
      <c r="B207" s="155"/>
      <c r="C207" s="183" t="s">
        <v>452</v>
      </c>
      <c r="D207" s="159"/>
      <c r="E207" s="160">
        <v>2</v>
      </c>
      <c r="F207" s="157"/>
      <c r="G207" s="157"/>
      <c r="H207" s="147"/>
      <c r="I207" s="147"/>
      <c r="J207" s="147"/>
      <c r="K207" s="147"/>
      <c r="L207" s="147"/>
      <c r="M207" s="147"/>
      <c r="N207" s="147"/>
      <c r="O207" s="147" t="s">
        <v>147</v>
      </c>
      <c r="P207" s="147">
        <v>0</v>
      </c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</row>
    <row r="208" spans="1:42" outlineLevel="1" x14ac:dyDescent="0.2">
      <c r="A208" s="168">
        <v>59</v>
      </c>
      <c r="B208" s="169" t="s">
        <v>453</v>
      </c>
      <c r="C208" s="182" t="s">
        <v>454</v>
      </c>
      <c r="D208" s="170" t="s">
        <v>157</v>
      </c>
      <c r="E208" s="171">
        <v>19.399999999999999</v>
      </c>
      <c r="F208" s="172"/>
      <c r="G208" s="173">
        <f>ROUND(E208*F208,2)</f>
        <v>0</v>
      </c>
      <c r="H208" s="147"/>
      <c r="I208" s="147"/>
      <c r="J208" s="147"/>
      <c r="K208" s="147"/>
      <c r="L208" s="147"/>
      <c r="M208" s="147"/>
      <c r="N208" s="147"/>
      <c r="O208" s="147" t="s">
        <v>146</v>
      </c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</row>
    <row r="209" spans="1:42" outlineLevel="2" x14ac:dyDescent="0.2">
      <c r="A209" s="154"/>
      <c r="B209" s="155"/>
      <c r="C209" s="183" t="s">
        <v>455</v>
      </c>
      <c r="D209" s="159"/>
      <c r="E209" s="160"/>
      <c r="F209" s="157"/>
      <c r="G209" s="157"/>
      <c r="H209" s="147"/>
      <c r="I209" s="147"/>
      <c r="J209" s="147"/>
      <c r="K209" s="147"/>
      <c r="L209" s="147"/>
      <c r="M209" s="147"/>
      <c r="N209" s="147"/>
      <c r="O209" s="147" t="s">
        <v>147</v>
      </c>
      <c r="P209" s="147">
        <v>0</v>
      </c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</row>
    <row r="210" spans="1:42" outlineLevel="3" x14ac:dyDescent="0.2">
      <c r="A210" s="154"/>
      <c r="B210" s="155"/>
      <c r="C210" s="183" t="s">
        <v>396</v>
      </c>
      <c r="D210" s="159"/>
      <c r="E210" s="160">
        <v>5.6</v>
      </c>
      <c r="F210" s="157"/>
      <c r="G210" s="157"/>
      <c r="H210" s="147"/>
      <c r="I210" s="147"/>
      <c r="J210" s="147"/>
      <c r="K210" s="147"/>
      <c r="L210" s="147"/>
      <c r="M210" s="147"/>
      <c r="N210" s="147"/>
      <c r="O210" s="147" t="s">
        <v>147</v>
      </c>
      <c r="P210" s="147">
        <v>0</v>
      </c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</row>
    <row r="211" spans="1:42" outlineLevel="3" x14ac:dyDescent="0.2">
      <c r="A211" s="154"/>
      <c r="B211" s="155"/>
      <c r="C211" s="183" t="s">
        <v>397</v>
      </c>
      <c r="D211" s="159"/>
      <c r="E211" s="160">
        <v>13.8</v>
      </c>
      <c r="F211" s="157"/>
      <c r="G211" s="157"/>
      <c r="H211" s="147"/>
      <c r="I211" s="147"/>
      <c r="J211" s="147"/>
      <c r="K211" s="147"/>
      <c r="L211" s="147"/>
      <c r="M211" s="147"/>
      <c r="N211" s="147"/>
      <c r="O211" s="147" t="s">
        <v>147</v>
      </c>
      <c r="P211" s="147">
        <v>0</v>
      </c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</row>
    <row r="212" spans="1:42" outlineLevel="1" x14ac:dyDescent="0.2">
      <c r="A212" s="168">
        <v>60</v>
      </c>
      <c r="B212" s="169" t="s">
        <v>456</v>
      </c>
      <c r="C212" s="182" t="s">
        <v>457</v>
      </c>
      <c r="D212" s="170" t="s">
        <v>157</v>
      </c>
      <c r="E212" s="171">
        <v>32.159999999999997</v>
      </c>
      <c r="F212" s="172"/>
      <c r="G212" s="173">
        <f>ROUND(E212*F212,2)</f>
        <v>0</v>
      </c>
      <c r="H212" s="147"/>
      <c r="I212" s="147"/>
      <c r="J212" s="147"/>
      <c r="K212" s="147"/>
      <c r="L212" s="147"/>
      <c r="M212" s="147"/>
      <c r="N212" s="147"/>
      <c r="O212" s="147" t="s">
        <v>146</v>
      </c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</row>
    <row r="213" spans="1:42" outlineLevel="2" x14ac:dyDescent="0.2">
      <c r="A213" s="154"/>
      <c r="B213" s="155"/>
      <c r="C213" s="183" t="s">
        <v>413</v>
      </c>
      <c r="D213" s="159"/>
      <c r="E213" s="160"/>
      <c r="F213" s="157"/>
      <c r="G213" s="157"/>
      <c r="H213" s="147"/>
      <c r="I213" s="147"/>
      <c r="J213" s="147"/>
      <c r="K213" s="147"/>
      <c r="L213" s="147"/>
      <c r="M213" s="147"/>
      <c r="N213" s="147"/>
      <c r="O213" s="147" t="s">
        <v>147</v>
      </c>
      <c r="P213" s="147">
        <v>0</v>
      </c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</row>
    <row r="214" spans="1:42" outlineLevel="3" x14ac:dyDescent="0.2">
      <c r="A214" s="154"/>
      <c r="B214" s="155"/>
      <c r="C214" s="183" t="s">
        <v>414</v>
      </c>
      <c r="D214" s="159"/>
      <c r="E214" s="160">
        <v>5.4</v>
      </c>
      <c r="F214" s="157"/>
      <c r="G214" s="157"/>
      <c r="H214" s="147"/>
      <c r="I214" s="147"/>
      <c r="J214" s="147"/>
      <c r="K214" s="147"/>
      <c r="L214" s="147"/>
      <c r="M214" s="147"/>
      <c r="N214" s="147"/>
      <c r="O214" s="147" t="s">
        <v>147</v>
      </c>
      <c r="P214" s="147">
        <v>0</v>
      </c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</row>
    <row r="215" spans="1:42" outlineLevel="3" x14ac:dyDescent="0.2">
      <c r="A215" s="154"/>
      <c r="B215" s="155"/>
      <c r="C215" s="183" t="s">
        <v>415</v>
      </c>
      <c r="D215" s="159"/>
      <c r="E215" s="160">
        <v>16.760000000000002</v>
      </c>
      <c r="F215" s="157"/>
      <c r="G215" s="157"/>
      <c r="H215" s="147"/>
      <c r="I215" s="147"/>
      <c r="J215" s="147"/>
      <c r="K215" s="147"/>
      <c r="L215" s="147"/>
      <c r="M215" s="147"/>
      <c r="N215" s="147"/>
      <c r="O215" s="147" t="s">
        <v>147</v>
      </c>
      <c r="P215" s="147">
        <v>0</v>
      </c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F215" s="147"/>
      <c r="AG215" s="147"/>
      <c r="AH215" s="147"/>
      <c r="AI215" s="147"/>
      <c r="AJ215" s="147"/>
      <c r="AK215" s="147"/>
      <c r="AL215" s="147"/>
      <c r="AM215" s="147"/>
      <c r="AN215" s="147"/>
      <c r="AO215" s="147"/>
      <c r="AP215" s="147"/>
    </row>
    <row r="216" spans="1:42" outlineLevel="3" x14ac:dyDescent="0.2">
      <c r="A216" s="154"/>
      <c r="B216" s="155"/>
      <c r="C216" s="183" t="s">
        <v>148</v>
      </c>
      <c r="D216" s="159"/>
      <c r="E216" s="160">
        <v>10</v>
      </c>
      <c r="F216" s="157"/>
      <c r="G216" s="157"/>
      <c r="H216" s="147"/>
      <c r="I216" s="147"/>
      <c r="J216" s="147"/>
      <c r="K216" s="147"/>
      <c r="L216" s="147"/>
      <c r="M216" s="147"/>
      <c r="N216" s="147"/>
      <c r="O216" s="147" t="s">
        <v>147</v>
      </c>
      <c r="P216" s="147">
        <v>0</v>
      </c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</row>
    <row r="217" spans="1:42" x14ac:dyDescent="0.2">
      <c r="A217" s="161" t="s">
        <v>141</v>
      </c>
      <c r="B217" s="162" t="s">
        <v>103</v>
      </c>
      <c r="C217" s="181" t="s">
        <v>104</v>
      </c>
      <c r="D217" s="163"/>
      <c r="E217" s="164"/>
      <c r="F217" s="165"/>
      <c r="G217" s="166">
        <f>SUMIF(O218:O218,"&lt;&gt;NOR",G218:G218)</f>
        <v>0</v>
      </c>
      <c r="O217" t="s">
        <v>142</v>
      </c>
    </row>
    <row r="218" spans="1:42" outlineLevel="1" x14ac:dyDescent="0.2">
      <c r="A218" s="174">
        <v>61</v>
      </c>
      <c r="B218" s="175" t="s">
        <v>203</v>
      </c>
      <c r="C218" s="184" t="s">
        <v>204</v>
      </c>
      <c r="D218" s="176" t="s">
        <v>205</v>
      </c>
      <c r="E218" s="177">
        <v>20.92389</v>
      </c>
      <c r="F218" s="178"/>
      <c r="G218" s="179">
        <f>ROUND(E218*F218,2)</f>
        <v>0</v>
      </c>
      <c r="H218" s="147"/>
      <c r="I218" s="147"/>
      <c r="J218" s="147"/>
      <c r="K218" s="147"/>
      <c r="L218" s="147"/>
      <c r="M218" s="147"/>
      <c r="N218" s="147"/>
      <c r="O218" s="147" t="s">
        <v>206</v>
      </c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</row>
    <row r="219" spans="1:42" x14ac:dyDescent="0.2">
      <c r="A219" s="161" t="s">
        <v>141</v>
      </c>
      <c r="B219" s="162" t="s">
        <v>105</v>
      </c>
      <c r="C219" s="181" t="s">
        <v>106</v>
      </c>
      <c r="D219" s="163"/>
      <c r="E219" s="164"/>
      <c r="F219" s="165"/>
      <c r="G219" s="166">
        <f>SUMIF(O220:O222,"&lt;&gt;NOR",G220:G222)</f>
        <v>0</v>
      </c>
      <c r="O219" t="s">
        <v>142</v>
      </c>
    </row>
    <row r="220" spans="1:42" ht="22.5" outlineLevel="1" x14ac:dyDescent="0.2">
      <c r="A220" s="168">
        <v>62</v>
      </c>
      <c r="B220" s="169" t="s">
        <v>458</v>
      </c>
      <c r="C220" s="182" t="s">
        <v>459</v>
      </c>
      <c r="D220" s="170" t="s">
        <v>157</v>
      </c>
      <c r="E220" s="171">
        <v>62.84</v>
      </c>
      <c r="F220" s="172"/>
      <c r="G220" s="173">
        <f>ROUND(E220*F220,2)</f>
        <v>0</v>
      </c>
      <c r="H220" s="147"/>
      <c r="I220" s="147"/>
      <c r="J220" s="147"/>
      <c r="K220" s="147"/>
      <c r="L220" s="147"/>
      <c r="M220" s="147"/>
      <c r="N220" s="147"/>
      <c r="O220" s="147" t="s">
        <v>146</v>
      </c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</row>
    <row r="221" spans="1:42" outlineLevel="2" x14ac:dyDescent="0.2">
      <c r="A221" s="154"/>
      <c r="B221" s="155"/>
      <c r="C221" s="183" t="s">
        <v>460</v>
      </c>
      <c r="D221" s="159"/>
      <c r="E221" s="160">
        <v>62.84</v>
      </c>
      <c r="F221" s="157"/>
      <c r="G221" s="157"/>
      <c r="H221" s="147"/>
      <c r="I221" s="147"/>
      <c r="J221" s="147"/>
      <c r="K221" s="147"/>
      <c r="L221" s="147"/>
      <c r="M221" s="147"/>
      <c r="N221" s="147"/>
      <c r="O221" s="147" t="s">
        <v>147</v>
      </c>
      <c r="P221" s="147">
        <v>0</v>
      </c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F221" s="147"/>
      <c r="AG221" s="147"/>
      <c r="AH221" s="147"/>
      <c r="AI221" s="147"/>
      <c r="AJ221" s="147"/>
      <c r="AK221" s="147"/>
      <c r="AL221" s="147"/>
      <c r="AM221" s="147"/>
      <c r="AN221" s="147"/>
      <c r="AO221" s="147"/>
      <c r="AP221" s="147"/>
    </row>
    <row r="222" spans="1:42" outlineLevel="1" x14ac:dyDescent="0.2">
      <c r="A222" s="154">
        <v>63</v>
      </c>
      <c r="B222" s="155" t="s">
        <v>461</v>
      </c>
      <c r="C222" s="185" t="s">
        <v>462</v>
      </c>
      <c r="D222" s="156" t="s">
        <v>0</v>
      </c>
      <c r="E222" s="180"/>
      <c r="F222" s="158"/>
      <c r="G222" s="157">
        <f>ROUND(E222*F222,2)</f>
        <v>0</v>
      </c>
      <c r="H222" s="147"/>
      <c r="I222" s="147"/>
      <c r="J222" s="147"/>
      <c r="K222" s="147"/>
      <c r="L222" s="147"/>
      <c r="M222" s="147"/>
      <c r="N222" s="147"/>
      <c r="O222" s="147" t="s">
        <v>206</v>
      </c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</row>
    <row r="223" spans="1:42" x14ac:dyDescent="0.2">
      <c r="A223" s="161" t="s">
        <v>141</v>
      </c>
      <c r="B223" s="162" t="s">
        <v>107</v>
      </c>
      <c r="C223" s="181" t="s">
        <v>108</v>
      </c>
      <c r="D223" s="163"/>
      <c r="E223" s="164"/>
      <c r="F223" s="165"/>
      <c r="G223" s="166">
        <f>SUMIF(O224:O225,"&lt;&gt;NOR",G224:G225)</f>
        <v>0</v>
      </c>
      <c r="O223" t="s">
        <v>142</v>
      </c>
    </row>
    <row r="224" spans="1:42" outlineLevel="1" x14ac:dyDescent="0.2">
      <c r="A224" s="168">
        <v>64</v>
      </c>
      <c r="B224" s="169" t="s">
        <v>463</v>
      </c>
      <c r="C224" s="182" t="s">
        <v>464</v>
      </c>
      <c r="D224" s="170" t="s">
        <v>196</v>
      </c>
      <c r="E224" s="171">
        <v>3.95</v>
      </c>
      <c r="F224" s="172"/>
      <c r="G224" s="173">
        <f>ROUND(E224*F224,2)</f>
        <v>0</v>
      </c>
      <c r="H224" s="147"/>
      <c r="I224" s="147"/>
      <c r="J224" s="147"/>
      <c r="K224" s="147"/>
      <c r="L224" s="147"/>
      <c r="M224" s="147"/>
      <c r="N224" s="147"/>
      <c r="O224" s="147" t="s">
        <v>146</v>
      </c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</row>
    <row r="225" spans="1:42" outlineLevel="2" x14ac:dyDescent="0.2">
      <c r="A225" s="154"/>
      <c r="B225" s="155"/>
      <c r="C225" s="183" t="s">
        <v>465</v>
      </c>
      <c r="D225" s="159"/>
      <c r="E225" s="160">
        <v>3.95</v>
      </c>
      <c r="F225" s="157"/>
      <c r="G225" s="157"/>
      <c r="H225" s="147"/>
      <c r="I225" s="147"/>
      <c r="J225" s="147"/>
      <c r="K225" s="147"/>
      <c r="L225" s="147"/>
      <c r="M225" s="147"/>
      <c r="N225" s="147"/>
      <c r="O225" s="147" t="s">
        <v>147</v>
      </c>
      <c r="P225" s="147">
        <v>0</v>
      </c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  <c r="AM225" s="147"/>
      <c r="AN225" s="147"/>
      <c r="AO225" s="147"/>
      <c r="AP225" s="147"/>
    </row>
    <row r="226" spans="1:42" x14ac:dyDescent="0.2">
      <c r="A226" s="161" t="s">
        <v>141</v>
      </c>
      <c r="B226" s="162" t="s">
        <v>111</v>
      </c>
      <c r="C226" s="181" t="s">
        <v>112</v>
      </c>
      <c r="D226" s="163"/>
      <c r="E226" s="164"/>
      <c r="F226" s="165"/>
      <c r="G226" s="166">
        <f>SUMIF(O227:O269,"&lt;&gt;NOR",G227:G269)</f>
        <v>0</v>
      </c>
      <c r="O226" t="s">
        <v>142</v>
      </c>
    </row>
    <row r="227" spans="1:42" ht="22.5" outlineLevel="1" x14ac:dyDescent="0.2">
      <c r="A227" s="168">
        <v>65</v>
      </c>
      <c r="B227" s="169" t="s">
        <v>466</v>
      </c>
      <c r="C227" s="182" t="s">
        <v>467</v>
      </c>
      <c r="D227" s="170" t="s">
        <v>157</v>
      </c>
      <c r="E227" s="171">
        <v>5.13</v>
      </c>
      <c r="F227" s="172"/>
      <c r="G227" s="173">
        <f>ROUND(E227*F227,2)</f>
        <v>0</v>
      </c>
      <c r="H227" s="147"/>
      <c r="I227" s="147"/>
      <c r="J227" s="147"/>
      <c r="K227" s="147"/>
      <c r="L227" s="147"/>
      <c r="M227" s="147"/>
      <c r="N227" s="147"/>
      <c r="O227" s="147" t="s">
        <v>146</v>
      </c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</row>
    <row r="228" spans="1:42" outlineLevel="2" x14ac:dyDescent="0.2">
      <c r="A228" s="154"/>
      <c r="B228" s="155"/>
      <c r="C228" s="183" t="s">
        <v>468</v>
      </c>
      <c r="D228" s="159"/>
      <c r="E228" s="160">
        <v>5.13</v>
      </c>
      <c r="F228" s="157"/>
      <c r="G228" s="157"/>
      <c r="H228" s="147"/>
      <c r="I228" s="147"/>
      <c r="J228" s="147"/>
      <c r="K228" s="147"/>
      <c r="L228" s="147"/>
      <c r="M228" s="147"/>
      <c r="N228" s="147"/>
      <c r="O228" s="147" t="s">
        <v>147</v>
      </c>
      <c r="P228" s="147">
        <v>0</v>
      </c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</row>
    <row r="229" spans="1:42" outlineLevel="1" x14ac:dyDescent="0.2">
      <c r="A229" s="168">
        <v>66</v>
      </c>
      <c r="B229" s="169" t="s">
        <v>469</v>
      </c>
      <c r="C229" s="182" t="s">
        <v>470</v>
      </c>
      <c r="D229" s="170" t="s">
        <v>145</v>
      </c>
      <c r="E229" s="171">
        <v>25</v>
      </c>
      <c r="F229" s="172"/>
      <c r="G229" s="173">
        <f>ROUND(E229*F229,2)</f>
        <v>0</v>
      </c>
      <c r="H229" s="147"/>
      <c r="I229" s="147"/>
      <c r="J229" s="147"/>
      <c r="K229" s="147"/>
      <c r="L229" s="147"/>
      <c r="M229" s="147"/>
      <c r="N229" s="147"/>
      <c r="O229" s="147" t="s">
        <v>146</v>
      </c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</row>
    <row r="230" spans="1:42" outlineLevel="2" x14ac:dyDescent="0.2">
      <c r="A230" s="154"/>
      <c r="B230" s="155"/>
      <c r="C230" s="183" t="s">
        <v>471</v>
      </c>
      <c r="D230" s="159"/>
      <c r="E230" s="160">
        <v>25</v>
      </c>
      <c r="F230" s="157"/>
      <c r="G230" s="157"/>
      <c r="H230" s="147"/>
      <c r="I230" s="147"/>
      <c r="J230" s="147"/>
      <c r="K230" s="147"/>
      <c r="L230" s="147"/>
      <c r="M230" s="147"/>
      <c r="N230" s="147"/>
      <c r="O230" s="147" t="s">
        <v>147</v>
      </c>
      <c r="P230" s="147">
        <v>0</v>
      </c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</row>
    <row r="231" spans="1:42" outlineLevel="1" x14ac:dyDescent="0.2">
      <c r="A231" s="168">
        <v>67</v>
      </c>
      <c r="B231" s="169" t="s">
        <v>472</v>
      </c>
      <c r="C231" s="182" t="s">
        <v>473</v>
      </c>
      <c r="D231" s="170" t="s">
        <v>196</v>
      </c>
      <c r="E231" s="171">
        <v>65.45</v>
      </c>
      <c r="F231" s="172"/>
      <c r="G231" s="173">
        <f>ROUND(E231*F231,2)</f>
        <v>0</v>
      </c>
      <c r="H231" s="147"/>
      <c r="I231" s="147"/>
      <c r="J231" s="147"/>
      <c r="K231" s="147"/>
      <c r="L231" s="147"/>
      <c r="M231" s="147"/>
      <c r="N231" s="147"/>
      <c r="O231" s="147" t="s">
        <v>146</v>
      </c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  <c r="AF231" s="147"/>
      <c r="AG231" s="147"/>
      <c r="AH231" s="147"/>
      <c r="AI231" s="147"/>
      <c r="AJ231" s="147"/>
      <c r="AK231" s="147"/>
      <c r="AL231" s="147"/>
      <c r="AM231" s="147"/>
      <c r="AN231" s="147"/>
      <c r="AO231" s="147"/>
      <c r="AP231" s="147"/>
    </row>
    <row r="232" spans="1:42" outlineLevel="2" x14ac:dyDescent="0.2">
      <c r="A232" s="154"/>
      <c r="B232" s="155"/>
      <c r="C232" s="183" t="s">
        <v>474</v>
      </c>
      <c r="D232" s="159"/>
      <c r="E232" s="160">
        <v>65.45</v>
      </c>
      <c r="F232" s="157"/>
      <c r="G232" s="157"/>
      <c r="H232" s="147"/>
      <c r="I232" s="147"/>
      <c r="J232" s="147"/>
      <c r="K232" s="147"/>
      <c r="L232" s="147"/>
      <c r="M232" s="147"/>
      <c r="N232" s="147"/>
      <c r="O232" s="147" t="s">
        <v>147</v>
      </c>
      <c r="P232" s="147">
        <v>0</v>
      </c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7"/>
      <c r="AG232" s="147"/>
      <c r="AH232" s="147"/>
      <c r="AI232" s="147"/>
      <c r="AJ232" s="147"/>
      <c r="AK232" s="147"/>
      <c r="AL232" s="147"/>
      <c r="AM232" s="147"/>
      <c r="AN232" s="147"/>
      <c r="AO232" s="147"/>
      <c r="AP232" s="147"/>
    </row>
    <row r="233" spans="1:42" outlineLevel="1" x14ac:dyDescent="0.2">
      <c r="A233" s="168">
        <v>68</v>
      </c>
      <c r="B233" s="169" t="s">
        <v>475</v>
      </c>
      <c r="C233" s="182" t="s">
        <v>476</v>
      </c>
      <c r="D233" s="170" t="s">
        <v>196</v>
      </c>
      <c r="E233" s="171">
        <v>57.37</v>
      </c>
      <c r="F233" s="172"/>
      <c r="G233" s="173">
        <f>ROUND(E233*F233,2)</f>
        <v>0</v>
      </c>
      <c r="H233" s="147"/>
      <c r="I233" s="147"/>
      <c r="J233" s="147"/>
      <c r="K233" s="147"/>
      <c r="L233" s="147"/>
      <c r="M233" s="147"/>
      <c r="N233" s="147"/>
      <c r="O233" s="147" t="s">
        <v>146</v>
      </c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7"/>
      <c r="AK233" s="147"/>
      <c r="AL233" s="147"/>
      <c r="AM233" s="147"/>
      <c r="AN233" s="147"/>
      <c r="AO233" s="147"/>
      <c r="AP233" s="147"/>
    </row>
    <row r="234" spans="1:42" outlineLevel="2" x14ac:dyDescent="0.2">
      <c r="A234" s="154"/>
      <c r="B234" s="155"/>
      <c r="C234" s="183" t="s">
        <v>477</v>
      </c>
      <c r="D234" s="159"/>
      <c r="E234" s="160">
        <v>57.37</v>
      </c>
      <c r="F234" s="157"/>
      <c r="G234" s="157"/>
      <c r="H234" s="147"/>
      <c r="I234" s="147"/>
      <c r="J234" s="147"/>
      <c r="K234" s="147"/>
      <c r="L234" s="147"/>
      <c r="M234" s="147"/>
      <c r="N234" s="147"/>
      <c r="O234" s="147" t="s">
        <v>147</v>
      </c>
      <c r="P234" s="147">
        <v>0</v>
      </c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  <c r="AF234" s="147"/>
      <c r="AG234" s="147"/>
      <c r="AH234" s="147"/>
      <c r="AI234" s="147"/>
      <c r="AJ234" s="147"/>
      <c r="AK234" s="147"/>
      <c r="AL234" s="147"/>
      <c r="AM234" s="147"/>
      <c r="AN234" s="147"/>
      <c r="AO234" s="147"/>
      <c r="AP234" s="147"/>
    </row>
    <row r="235" spans="1:42" outlineLevel="1" x14ac:dyDescent="0.2">
      <c r="A235" s="168">
        <v>69</v>
      </c>
      <c r="B235" s="169" t="s">
        <v>478</v>
      </c>
      <c r="C235" s="182" t="s">
        <v>479</v>
      </c>
      <c r="D235" s="170" t="s">
        <v>145</v>
      </c>
      <c r="E235" s="171">
        <v>3</v>
      </c>
      <c r="F235" s="172"/>
      <c r="G235" s="173">
        <f>ROUND(E235*F235,2)</f>
        <v>0</v>
      </c>
      <c r="H235" s="147"/>
      <c r="I235" s="147"/>
      <c r="J235" s="147"/>
      <c r="K235" s="147"/>
      <c r="L235" s="147"/>
      <c r="M235" s="147"/>
      <c r="N235" s="147"/>
      <c r="O235" s="147" t="s">
        <v>146</v>
      </c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</row>
    <row r="236" spans="1:42" outlineLevel="2" x14ac:dyDescent="0.2">
      <c r="A236" s="154"/>
      <c r="B236" s="155"/>
      <c r="C236" s="183" t="s">
        <v>480</v>
      </c>
      <c r="D236" s="159"/>
      <c r="E236" s="160">
        <v>3</v>
      </c>
      <c r="F236" s="157"/>
      <c r="G236" s="157"/>
      <c r="H236" s="147"/>
      <c r="I236" s="147"/>
      <c r="J236" s="147"/>
      <c r="K236" s="147"/>
      <c r="L236" s="147"/>
      <c r="M236" s="147"/>
      <c r="N236" s="147"/>
      <c r="O236" s="147" t="s">
        <v>147</v>
      </c>
      <c r="P236" s="147">
        <v>0</v>
      </c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F236" s="147"/>
      <c r="AG236" s="147"/>
      <c r="AH236" s="147"/>
      <c r="AI236" s="147"/>
      <c r="AJ236" s="147"/>
      <c r="AK236" s="147"/>
      <c r="AL236" s="147"/>
      <c r="AM236" s="147"/>
      <c r="AN236" s="147"/>
      <c r="AO236" s="147"/>
      <c r="AP236" s="147"/>
    </row>
    <row r="237" spans="1:42" outlineLevel="1" x14ac:dyDescent="0.2">
      <c r="A237" s="168">
        <v>70</v>
      </c>
      <c r="B237" s="169" t="s">
        <v>481</v>
      </c>
      <c r="C237" s="182" t="s">
        <v>482</v>
      </c>
      <c r="D237" s="170" t="s">
        <v>145</v>
      </c>
      <c r="E237" s="171">
        <v>3</v>
      </c>
      <c r="F237" s="172"/>
      <c r="G237" s="173">
        <f>ROUND(E237*F237,2)</f>
        <v>0</v>
      </c>
      <c r="H237" s="147"/>
      <c r="I237" s="147"/>
      <c r="J237" s="147"/>
      <c r="K237" s="147"/>
      <c r="L237" s="147"/>
      <c r="M237" s="147"/>
      <c r="N237" s="147"/>
      <c r="O237" s="147" t="s">
        <v>146</v>
      </c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  <c r="AF237" s="147"/>
      <c r="AG237" s="147"/>
      <c r="AH237" s="147"/>
      <c r="AI237" s="147"/>
      <c r="AJ237" s="147"/>
      <c r="AK237" s="147"/>
      <c r="AL237" s="147"/>
      <c r="AM237" s="147"/>
      <c r="AN237" s="147"/>
      <c r="AO237" s="147"/>
      <c r="AP237" s="147"/>
    </row>
    <row r="238" spans="1:42" outlineLevel="2" x14ac:dyDescent="0.2">
      <c r="A238" s="154"/>
      <c r="B238" s="155"/>
      <c r="C238" s="183" t="s">
        <v>77</v>
      </c>
      <c r="D238" s="159"/>
      <c r="E238" s="160">
        <v>3</v>
      </c>
      <c r="F238" s="157"/>
      <c r="G238" s="157"/>
      <c r="H238" s="147"/>
      <c r="I238" s="147"/>
      <c r="J238" s="147"/>
      <c r="K238" s="147"/>
      <c r="L238" s="147"/>
      <c r="M238" s="147"/>
      <c r="N238" s="147"/>
      <c r="O238" s="147" t="s">
        <v>147</v>
      </c>
      <c r="P238" s="147">
        <v>0</v>
      </c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F238" s="147"/>
      <c r="AG238" s="147"/>
      <c r="AH238" s="147"/>
      <c r="AI238" s="147"/>
      <c r="AJ238" s="147"/>
      <c r="AK238" s="147"/>
      <c r="AL238" s="147"/>
      <c r="AM238" s="147"/>
      <c r="AN238" s="147"/>
      <c r="AO238" s="147"/>
      <c r="AP238" s="147"/>
    </row>
    <row r="239" spans="1:42" outlineLevel="1" x14ac:dyDescent="0.2">
      <c r="A239" s="168">
        <v>71</v>
      </c>
      <c r="B239" s="169" t="s">
        <v>483</v>
      </c>
      <c r="C239" s="182" t="s">
        <v>484</v>
      </c>
      <c r="D239" s="170" t="s">
        <v>218</v>
      </c>
      <c r="E239" s="171">
        <v>94.5</v>
      </c>
      <c r="F239" s="172"/>
      <c r="G239" s="173">
        <f>ROUND(E239*F239,2)</f>
        <v>0</v>
      </c>
      <c r="H239" s="147"/>
      <c r="I239" s="147"/>
      <c r="J239" s="147"/>
      <c r="K239" s="147"/>
      <c r="L239" s="147"/>
      <c r="M239" s="147"/>
      <c r="N239" s="147"/>
      <c r="O239" s="147" t="s">
        <v>146</v>
      </c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F239" s="147"/>
      <c r="AG239" s="147"/>
      <c r="AH239" s="147"/>
      <c r="AI239" s="147"/>
      <c r="AJ239" s="147"/>
      <c r="AK239" s="147"/>
      <c r="AL239" s="147"/>
      <c r="AM239" s="147"/>
      <c r="AN239" s="147"/>
      <c r="AO239" s="147"/>
      <c r="AP239" s="147"/>
    </row>
    <row r="240" spans="1:42" outlineLevel="2" x14ac:dyDescent="0.2">
      <c r="A240" s="154"/>
      <c r="B240" s="155"/>
      <c r="C240" s="183" t="s">
        <v>485</v>
      </c>
      <c r="D240" s="159"/>
      <c r="E240" s="160"/>
      <c r="F240" s="157"/>
      <c r="G240" s="157"/>
      <c r="H240" s="147"/>
      <c r="I240" s="147"/>
      <c r="J240" s="147"/>
      <c r="K240" s="147"/>
      <c r="L240" s="147"/>
      <c r="M240" s="147"/>
      <c r="N240" s="147"/>
      <c r="O240" s="147" t="s">
        <v>147</v>
      </c>
      <c r="P240" s="147">
        <v>0</v>
      </c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F240" s="147"/>
      <c r="AG240" s="147"/>
      <c r="AH240" s="147"/>
      <c r="AI240" s="147"/>
      <c r="AJ240" s="147"/>
      <c r="AK240" s="147"/>
      <c r="AL240" s="147"/>
      <c r="AM240" s="147"/>
      <c r="AN240" s="147"/>
      <c r="AO240" s="147"/>
      <c r="AP240" s="147"/>
    </row>
    <row r="241" spans="1:42" outlineLevel="3" x14ac:dyDescent="0.2">
      <c r="A241" s="154"/>
      <c r="B241" s="155"/>
      <c r="C241" s="183" t="s">
        <v>486</v>
      </c>
      <c r="D241" s="159"/>
      <c r="E241" s="160">
        <v>94.5</v>
      </c>
      <c r="F241" s="157"/>
      <c r="G241" s="157"/>
      <c r="H241" s="147"/>
      <c r="I241" s="147"/>
      <c r="J241" s="147"/>
      <c r="K241" s="147"/>
      <c r="L241" s="147"/>
      <c r="M241" s="147"/>
      <c r="N241" s="147"/>
      <c r="O241" s="147" t="s">
        <v>147</v>
      </c>
      <c r="P241" s="147">
        <v>0</v>
      </c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F241" s="147"/>
      <c r="AG241" s="147"/>
      <c r="AH241" s="147"/>
      <c r="AI241" s="147"/>
      <c r="AJ241" s="147"/>
      <c r="AK241" s="147"/>
      <c r="AL241" s="147"/>
      <c r="AM241" s="147"/>
      <c r="AN241" s="147"/>
      <c r="AO241" s="147"/>
      <c r="AP241" s="147"/>
    </row>
    <row r="242" spans="1:42" outlineLevel="1" x14ac:dyDescent="0.2">
      <c r="A242" s="168">
        <v>72</v>
      </c>
      <c r="B242" s="169" t="s">
        <v>487</v>
      </c>
      <c r="C242" s="182" t="s">
        <v>488</v>
      </c>
      <c r="D242" s="170" t="s">
        <v>218</v>
      </c>
      <c r="E242" s="171">
        <v>242.10720000000001</v>
      </c>
      <c r="F242" s="172"/>
      <c r="G242" s="173">
        <f>ROUND(E242*F242,2)</f>
        <v>0</v>
      </c>
      <c r="H242" s="147"/>
      <c r="I242" s="147"/>
      <c r="J242" s="147"/>
      <c r="K242" s="147"/>
      <c r="L242" s="147"/>
      <c r="M242" s="147"/>
      <c r="N242" s="147"/>
      <c r="O242" s="147" t="s">
        <v>146</v>
      </c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  <c r="AI242" s="147"/>
      <c r="AJ242" s="147"/>
      <c r="AK242" s="147"/>
      <c r="AL242" s="147"/>
      <c r="AM242" s="147"/>
      <c r="AN242" s="147"/>
      <c r="AO242" s="147"/>
      <c r="AP242" s="147"/>
    </row>
    <row r="243" spans="1:42" outlineLevel="2" x14ac:dyDescent="0.2">
      <c r="A243" s="154"/>
      <c r="B243" s="155"/>
      <c r="C243" s="183" t="s">
        <v>489</v>
      </c>
      <c r="D243" s="159"/>
      <c r="E243" s="160">
        <v>242.10720000000001</v>
      </c>
      <c r="F243" s="157"/>
      <c r="G243" s="157"/>
      <c r="H243" s="147"/>
      <c r="I243" s="147"/>
      <c r="J243" s="147"/>
      <c r="K243" s="147"/>
      <c r="L243" s="147"/>
      <c r="M243" s="147"/>
      <c r="N243" s="147"/>
      <c r="O243" s="147" t="s">
        <v>147</v>
      </c>
      <c r="P243" s="147">
        <v>0</v>
      </c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F243" s="147"/>
      <c r="AG243" s="147"/>
      <c r="AH243" s="147"/>
      <c r="AI243" s="147"/>
      <c r="AJ243" s="147"/>
      <c r="AK243" s="147"/>
      <c r="AL243" s="147"/>
      <c r="AM243" s="147"/>
      <c r="AN243" s="147"/>
      <c r="AO243" s="147"/>
      <c r="AP243" s="147"/>
    </row>
    <row r="244" spans="1:42" ht="33.75" outlineLevel="1" x14ac:dyDescent="0.2">
      <c r="A244" s="168">
        <v>73</v>
      </c>
      <c r="B244" s="169" t="s">
        <v>221</v>
      </c>
      <c r="C244" s="182" t="s">
        <v>222</v>
      </c>
      <c r="D244" s="170" t="s">
        <v>157</v>
      </c>
      <c r="E244" s="171">
        <v>108.57599999999999</v>
      </c>
      <c r="F244" s="172"/>
      <c r="G244" s="173">
        <f>ROUND(E244*F244,2)</f>
        <v>0</v>
      </c>
      <c r="H244" s="147"/>
      <c r="I244" s="147"/>
      <c r="J244" s="147"/>
      <c r="K244" s="147"/>
      <c r="L244" s="147"/>
      <c r="M244" s="147"/>
      <c r="N244" s="147"/>
      <c r="O244" s="147" t="s">
        <v>146</v>
      </c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</row>
    <row r="245" spans="1:42" ht="45" outlineLevel="2" x14ac:dyDescent="0.2">
      <c r="A245" s="154"/>
      <c r="B245" s="155"/>
      <c r="C245" s="183" t="s">
        <v>490</v>
      </c>
      <c r="D245" s="159"/>
      <c r="E245" s="160">
        <v>93.376000000000005</v>
      </c>
      <c r="F245" s="157"/>
      <c r="G245" s="157"/>
      <c r="H245" s="147"/>
      <c r="I245" s="147"/>
      <c r="J245" s="147"/>
      <c r="K245" s="147"/>
      <c r="L245" s="147"/>
      <c r="M245" s="147"/>
      <c r="N245" s="147"/>
      <c r="O245" s="147" t="s">
        <v>147</v>
      </c>
      <c r="P245" s="147">
        <v>0</v>
      </c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</row>
    <row r="246" spans="1:42" ht="33.75" outlineLevel="3" x14ac:dyDescent="0.2">
      <c r="A246" s="154"/>
      <c r="B246" s="155"/>
      <c r="C246" s="183" t="s">
        <v>491</v>
      </c>
      <c r="D246" s="159"/>
      <c r="E246" s="160">
        <v>15.2</v>
      </c>
      <c r="F246" s="157"/>
      <c r="G246" s="157"/>
      <c r="H246" s="147"/>
      <c r="I246" s="147"/>
      <c r="J246" s="147"/>
      <c r="K246" s="147"/>
      <c r="L246" s="147"/>
      <c r="M246" s="147"/>
      <c r="N246" s="147"/>
      <c r="O246" s="147" t="s">
        <v>147</v>
      </c>
      <c r="P246" s="147">
        <v>0</v>
      </c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</row>
    <row r="247" spans="1:42" ht="22.5" outlineLevel="1" x14ac:dyDescent="0.2">
      <c r="A247" s="168">
        <v>74</v>
      </c>
      <c r="B247" s="169" t="s">
        <v>492</v>
      </c>
      <c r="C247" s="182" t="s">
        <v>493</v>
      </c>
      <c r="D247" s="170" t="s">
        <v>145</v>
      </c>
      <c r="E247" s="171">
        <v>2</v>
      </c>
      <c r="F247" s="172"/>
      <c r="G247" s="173">
        <f>ROUND(E247*F247,2)</f>
        <v>0</v>
      </c>
      <c r="H247" s="147"/>
      <c r="I247" s="147"/>
      <c r="J247" s="147"/>
      <c r="K247" s="147"/>
      <c r="L247" s="147"/>
      <c r="M247" s="147"/>
      <c r="N247" s="147"/>
      <c r="O247" s="147" t="s">
        <v>146</v>
      </c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</row>
    <row r="248" spans="1:42" outlineLevel="2" x14ac:dyDescent="0.2">
      <c r="A248" s="154"/>
      <c r="B248" s="155"/>
      <c r="C248" s="183" t="s">
        <v>494</v>
      </c>
      <c r="D248" s="159"/>
      <c r="E248" s="160">
        <v>2</v>
      </c>
      <c r="F248" s="157"/>
      <c r="G248" s="157"/>
      <c r="H248" s="147"/>
      <c r="I248" s="147"/>
      <c r="J248" s="147"/>
      <c r="K248" s="147"/>
      <c r="L248" s="147"/>
      <c r="M248" s="147"/>
      <c r="N248" s="147"/>
      <c r="O248" s="147" t="s">
        <v>147</v>
      </c>
      <c r="P248" s="147">
        <v>0</v>
      </c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</row>
    <row r="249" spans="1:42" ht="22.5" outlineLevel="1" x14ac:dyDescent="0.2">
      <c r="A249" s="168">
        <v>75</v>
      </c>
      <c r="B249" s="169" t="s">
        <v>495</v>
      </c>
      <c r="C249" s="182" t="s">
        <v>496</v>
      </c>
      <c r="D249" s="170" t="s">
        <v>145</v>
      </c>
      <c r="E249" s="171">
        <v>1</v>
      </c>
      <c r="F249" s="172"/>
      <c r="G249" s="173">
        <f>ROUND(E249*F249,2)</f>
        <v>0</v>
      </c>
      <c r="H249" s="147"/>
      <c r="I249" s="147"/>
      <c r="J249" s="147"/>
      <c r="K249" s="147"/>
      <c r="L249" s="147"/>
      <c r="M249" s="147"/>
      <c r="N249" s="147"/>
      <c r="O249" s="147" t="s">
        <v>146</v>
      </c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  <c r="AF249" s="147"/>
      <c r="AG249" s="147"/>
      <c r="AH249" s="147"/>
      <c r="AI249" s="147"/>
      <c r="AJ249" s="147"/>
      <c r="AK249" s="147"/>
      <c r="AL249" s="147"/>
      <c r="AM249" s="147"/>
      <c r="AN249" s="147"/>
      <c r="AO249" s="147"/>
      <c r="AP249" s="147"/>
    </row>
    <row r="250" spans="1:42" outlineLevel="2" x14ac:dyDescent="0.2">
      <c r="A250" s="154"/>
      <c r="B250" s="155"/>
      <c r="C250" s="183" t="s">
        <v>497</v>
      </c>
      <c r="D250" s="159"/>
      <c r="E250" s="160">
        <v>1</v>
      </c>
      <c r="F250" s="157"/>
      <c r="G250" s="157"/>
      <c r="H250" s="147"/>
      <c r="I250" s="147"/>
      <c r="J250" s="147"/>
      <c r="K250" s="147"/>
      <c r="L250" s="147"/>
      <c r="M250" s="147"/>
      <c r="N250" s="147"/>
      <c r="O250" s="147" t="s">
        <v>147</v>
      </c>
      <c r="P250" s="147">
        <v>0</v>
      </c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</row>
    <row r="251" spans="1:42" ht="33.75" outlineLevel="1" x14ac:dyDescent="0.2">
      <c r="A251" s="174">
        <v>76</v>
      </c>
      <c r="B251" s="175" t="s">
        <v>498</v>
      </c>
      <c r="C251" s="184" t="s">
        <v>499</v>
      </c>
      <c r="D251" s="176" t="s">
        <v>145</v>
      </c>
      <c r="E251" s="177">
        <v>1</v>
      </c>
      <c r="F251" s="178"/>
      <c r="G251" s="179">
        <f>ROUND(E251*F251,2)</f>
        <v>0</v>
      </c>
      <c r="H251" s="147"/>
      <c r="I251" s="147"/>
      <c r="J251" s="147"/>
      <c r="K251" s="147"/>
      <c r="L251" s="147"/>
      <c r="M251" s="147"/>
      <c r="N251" s="147"/>
      <c r="O251" s="147" t="s">
        <v>146</v>
      </c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  <c r="AI251" s="147"/>
      <c r="AJ251" s="147"/>
      <c r="AK251" s="147"/>
      <c r="AL251" s="147"/>
      <c r="AM251" s="147"/>
      <c r="AN251" s="147"/>
      <c r="AO251" s="147"/>
      <c r="AP251" s="147"/>
    </row>
    <row r="252" spans="1:42" ht="22.5" outlineLevel="1" x14ac:dyDescent="0.2">
      <c r="A252" s="168">
        <v>77</v>
      </c>
      <c r="B252" s="169" t="s">
        <v>500</v>
      </c>
      <c r="C252" s="182" t="s">
        <v>501</v>
      </c>
      <c r="D252" s="170" t="s">
        <v>502</v>
      </c>
      <c r="E252" s="171">
        <v>1</v>
      </c>
      <c r="F252" s="172"/>
      <c r="G252" s="173">
        <f>ROUND(E252*F252,2)</f>
        <v>0</v>
      </c>
      <c r="H252" s="147"/>
      <c r="I252" s="147"/>
      <c r="J252" s="147"/>
      <c r="K252" s="147"/>
      <c r="L252" s="147"/>
      <c r="M252" s="147"/>
      <c r="N252" s="147"/>
      <c r="O252" s="147" t="s">
        <v>146</v>
      </c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  <c r="AI252" s="147"/>
      <c r="AJ252" s="147"/>
      <c r="AK252" s="147"/>
      <c r="AL252" s="147"/>
      <c r="AM252" s="147"/>
      <c r="AN252" s="147"/>
      <c r="AO252" s="147"/>
      <c r="AP252" s="147"/>
    </row>
    <row r="253" spans="1:42" outlineLevel="2" x14ac:dyDescent="0.2">
      <c r="A253" s="154"/>
      <c r="B253" s="155"/>
      <c r="C253" s="183" t="s">
        <v>503</v>
      </c>
      <c r="D253" s="159"/>
      <c r="E253" s="160">
        <v>1</v>
      </c>
      <c r="F253" s="157"/>
      <c r="G253" s="157"/>
      <c r="H253" s="147"/>
      <c r="I253" s="147"/>
      <c r="J253" s="147"/>
      <c r="K253" s="147"/>
      <c r="L253" s="147"/>
      <c r="M253" s="147"/>
      <c r="N253" s="147"/>
      <c r="O253" s="147" t="s">
        <v>147</v>
      </c>
      <c r="P253" s="147">
        <v>0</v>
      </c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  <c r="AF253" s="147"/>
      <c r="AG253" s="147"/>
      <c r="AH253" s="147"/>
      <c r="AI253" s="147"/>
      <c r="AJ253" s="147"/>
      <c r="AK253" s="147"/>
      <c r="AL253" s="147"/>
      <c r="AM253" s="147"/>
      <c r="AN253" s="147"/>
      <c r="AO253" s="147"/>
      <c r="AP253" s="147"/>
    </row>
    <row r="254" spans="1:42" outlineLevel="3" x14ac:dyDescent="0.2">
      <c r="A254" s="154"/>
      <c r="B254" s="155"/>
      <c r="C254" s="183" t="s">
        <v>504</v>
      </c>
      <c r="D254" s="159"/>
      <c r="E254" s="160"/>
      <c r="F254" s="157"/>
      <c r="G254" s="157"/>
      <c r="H254" s="147"/>
      <c r="I254" s="147"/>
      <c r="J254" s="147"/>
      <c r="K254" s="147"/>
      <c r="L254" s="147"/>
      <c r="M254" s="147"/>
      <c r="N254" s="147"/>
      <c r="O254" s="147" t="s">
        <v>147</v>
      </c>
      <c r="P254" s="147">
        <v>0</v>
      </c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  <c r="AF254" s="147"/>
      <c r="AG254" s="147"/>
      <c r="AH254" s="147"/>
      <c r="AI254" s="147"/>
      <c r="AJ254" s="147"/>
      <c r="AK254" s="147"/>
      <c r="AL254" s="147"/>
      <c r="AM254" s="147"/>
      <c r="AN254" s="147"/>
      <c r="AO254" s="147"/>
      <c r="AP254" s="147"/>
    </row>
    <row r="255" spans="1:42" outlineLevel="3" x14ac:dyDescent="0.2">
      <c r="A255" s="154"/>
      <c r="B255" s="155"/>
      <c r="C255" s="183" t="s">
        <v>505</v>
      </c>
      <c r="D255" s="159"/>
      <c r="E255" s="160"/>
      <c r="F255" s="157"/>
      <c r="G255" s="157"/>
      <c r="H255" s="147"/>
      <c r="I255" s="147"/>
      <c r="J255" s="147"/>
      <c r="K255" s="147"/>
      <c r="L255" s="147"/>
      <c r="M255" s="147"/>
      <c r="N255" s="147"/>
      <c r="O255" s="147" t="s">
        <v>147</v>
      </c>
      <c r="P255" s="147">
        <v>0</v>
      </c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7"/>
      <c r="AF255" s="147"/>
      <c r="AG255" s="147"/>
      <c r="AH255" s="147"/>
      <c r="AI255" s="147"/>
      <c r="AJ255" s="147"/>
      <c r="AK255" s="147"/>
      <c r="AL255" s="147"/>
      <c r="AM255" s="147"/>
      <c r="AN255" s="147"/>
      <c r="AO255" s="147"/>
      <c r="AP255" s="147"/>
    </row>
    <row r="256" spans="1:42" outlineLevel="3" x14ac:dyDescent="0.2">
      <c r="A256" s="154"/>
      <c r="B256" s="155"/>
      <c r="C256" s="183" t="s">
        <v>506</v>
      </c>
      <c r="D256" s="159"/>
      <c r="E256" s="160"/>
      <c r="F256" s="157"/>
      <c r="G256" s="157"/>
      <c r="H256" s="147"/>
      <c r="I256" s="147"/>
      <c r="J256" s="147"/>
      <c r="K256" s="147"/>
      <c r="L256" s="147"/>
      <c r="M256" s="147"/>
      <c r="N256" s="147"/>
      <c r="O256" s="147" t="s">
        <v>147</v>
      </c>
      <c r="P256" s="147">
        <v>0</v>
      </c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  <c r="AF256" s="147"/>
      <c r="AG256" s="147"/>
      <c r="AH256" s="147"/>
      <c r="AI256" s="147"/>
      <c r="AJ256" s="147"/>
      <c r="AK256" s="147"/>
      <c r="AL256" s="147"/>
      <c r="AM256" s="147"/>
      <c r="AN256" s="147"/>
      <c r="AO256" s="147"/>
      <c r="AP256" s="147"/>
    </row>
    <row r="257" spans="1:42" outlineLevel="3" x14ac:dyDescent="0.2">
      <c r="A257" s="154"/>
      <c r="B257" s="155"/>
      <c r="C257" s="183" t="s">
        <v>507</v>
      </c>
      <c r="D257" s="159"/>
      <c r="E257" s="160"/>
      <c r="F257" s="157"/>
      <c r="G257" s="157"/>
      <c r="H257" s="147"/>
      <c r="I257" s="147"/>
      <c r="J257" s="147"/>
      <c r="K257" s="147"/>
      <c r="L257" s="147"/>
      <c r="M257" s="147"/>
      <c r="N257" s="147"/>
      <c r="O257" s="147" t="s">
        <v>147</v>
      </c>
      <c r="P257" s="147">
        <v>0</v>
      </c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  <c r="AC257" s="147"/>
      <c r="AD257" s="147"/>
      <c r="AE257" s="147"/>
      <c r="AF257" s="147"/>
      <c r="AG257" s="147"/>
      <c r="AH257" s="147"/>
      <c r="AI257" s="147"/>
      <c r="AJ257" s="147"/>
      <c r="AK257" s="147"/>
      <c r="AL257" s="147"/>
      <c r="AM257" s="147"/>
      <c r="AN257" s="147"/>
      <c r="AO257" s="147"/>
      <c r="AP257" s="147"/>
    </row>
    <row r="258" spans="1:42" ht="22.5" outlineLevel="3" x14ac:dyDescent="0.2">
      <c r="A258" s="154"/>
      <c r="B258" s="155"/>
      <c r="C258" s="183" t="s">
        <v>508</v>
      </c>
      <c r="D258" s="159"/>
      <c r="E258" s="160"/>
      <c r="F258" s="157"/>
      <c r="G258" s="157"/>
      <c r="H258" s="147"/>
      <c r="I258" s="147"/>
      <c r="J258" s="147"/>
      <c r="K258" s="147"/>
      <c r="L258" s="147"/>
      <c r="M258" s="147"/>
      <c r="N258" s="147"/>
      <c r="O258" s="147" t="s">
        <v>147</v>
      </c>
      <c r="P258" s="147">
        <v>0</v>
      </c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  <c r="AF258" s="147"/>
      <c r="AG258" s="147"/>
      <c r="AH258" s="147"/>
      <c r="AI258" s="147"/>
      <c r="AJ258" s="147"/>
      <c r="AK258" s="147"/>
      <c r="AL258" s="147"/>
      <c r="AM258" s="147"/>
      <c r="AN258" s="147"/>
      <c r="AO258" s="147"/>
      <c r="AP258" s="147"/>
    </row>
    <row r="259" spans="1:42" outlineLevel="3" x14ac:dyDescent="0.2">
      <c r="A259" s="154"/>
      <c r="B259" s="155"/>
      <c r="C259" s="183" t="s">
        <v>509</v>
      </c>
      <c r="D259" s="159"/>
      <c r="E259" s="160"/>
      <c r="F259" s="157"/>
      <c r="G259" s="157"/>
      <c r="H259" s="147"/>
      <c r="I259" s="147"/>
      <c r="J259" s="147"/>
      <c r="K259" s="147"/>
      <c r="L259" s="147"/>
      <c r="M259" s="147"/>
      <c r="N259" s="147"/>
      <c r="O259" s="147" t="s">
        <v>147</v>
      </c>
      <c r="P259" s="147">
        <v>0</v>
      </c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F259" s="147"/>
      <c r="AG259" s="147"/>
      <c r="AH259" s="147"/>
      <c r="AI259" s="147"/>
      <c r="AJ259" s="147"/>
      <c r="AK259" s="147"/>
      <c r="AL259" s="147"/>
      <c r="AM259" s="147"/>
      <c r="AN259" s="147"/>
      <c r="AO259" s="147"/>
      <c r="AP259" s="147"/>
    </row>
    <row r="260" spans="1:42" ht="22.5" outlineLevel="3" x14ac:dyDescent="0.2">
      <c r="A260" s="154"/>
      <c r="B260" s="155"/>
      <c r="C260" s="183" t="s">
        <v>510</v>
      </c>
      <c r="D260" s="159"/>
      <c r="E260" s="160"/>
      <c r="F260" s="157"/>
      <c r="G260" s="157"/>
      <c r="H260" s="147"/>
      <c r="I260" s="147"/>
      <c r="J260" s="147"/>
      <c r="K260" s="147"/>
      <c r="L260" s="147"/>
      <c r="M260" s="147"/>
      <c r="N260" s="147"/>
      <c r="O260" s="147" t="s">
        <v>147</v>
      </c>
      <c r="P260" s="147">
        <v>0</v>
      </c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F260" s="147"/>
      <c r="AG260" s="147"/>
      <c r="AH260" s="147"/>
      <c r="AI260" s="147"/>
      <c r="AJ260" s="147"/>
      <c r="AK260" s="147"/>
      <c r="AL260" s="147"/>
      <c r="AM260" s="147"/>
      <c r="AN260" s="147"/>
      <c r="AO260" s="147"/>
      <c r="AP260" s="147"/>
    </row>
    <row r="261" spans="1:42" outlineLevel="3" x14ac:dyDescent="0.2">
      <c r="A261" s="154"/>
      <c r="B261" s="155"/>
      <c r="C261" s="183" t="s">
        <v>511</v>
      </c>
      <c r="D261" s="159"/>
      <c r="E261" s="160"/>
      <c r="F261" s="157"/>
      <c r="G261" s="157"/>
      <c r="H261" s="147"/>
      <c r="I261" s="147"/>
      <c r="J261" s="147"/>
      <c r="K261" s="147"/>
      <c r="L261" s="147"/>
      <c r="M261" s="147"/>
      <c r="N261" s="147"/>
      <c r="O261" s="147" t="s">
        <v>147</v>
      </c>
      <c r="P261" s="147">
        <v>0</v>
      </c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  <c r="AF261" s="147"/>
      <c r="AG261" s="147"/>
      <c r="AH261" s="147"/>
      <c r="AI261" s="147"/>
      <c r="AJ261" s="147"/>
      <c r="AK261" s="147"/>
      <c r="AL261" s="147"/>
      <c r="AM261" s="147"/>
      <c r="AN261" s="147"/>
      <c r="AO261" s="147"/>
      <c r="AP261" s="147"/>
    </row>
    <row r="262" spans="1:42" outlineLevel="3" x14ac:dyDescent="0.2">
      <c r="A262" s="154"/>
      <c r="B262" s="155"/>
      <c r="C262" s="183" t="s">
        <v>512</v>
      </c>
      <c r="D262" s="159"/>
      <c r="E262" s="160"/>
      <c r="F262" s="157"/>
      <c r="G262" s="157"/>
      <c r="H262" s="147"/>
      <c r="I262" s="147"/>
      <c r="J262" s="147"/>
      <c r="K262" s="147"/>
      <c r="L262" s="147"/>
      <c r="M262" s="147"/>
      <c r="N262" s="147"/>
      <c r="O262" s="147" t="s">
        <v>147</v>
      </c>
      <c r="P262" s="147">
        <v>0</v>
      </c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</row>
    <row r="263" spans="1:42" outlineLevel="3" x14ac:dyDescent="0.2">
      <c r="A263" s="154"/>
      <c r="B263" s="155"/>
      <c r="C263" s="183" t="s">
        <v>513</v>
      </c>
      <c r="D263" s="159"/>
      <c r="E263" s="160"/>
      <c r="F263" s="157"/>
      <c r="G263" s="157"/>
      <c r="H263" s="147"/>
      <c r="I263" s="147"/>
      <c r="J263" s="147"/>
      <c r="K263" s="147"/>
      <c r="L263" s="147"/>
      <c r="M263" s="147"/>
      <c r="N263" s="147"/>
      <c r="O263" s="147" t="s">
        <v>147</v>
      </c>
      <c r="P263" s="147">
        <v>0</v>
      </c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  <c r="AF263" s="147"/>
      <c r="AG263" s="147"/>
      <c r="AH263" s="147"/>
      <c r="AI263" s="147"/>
      <c r="AJ263" s="147"/>
      <c r="AK263" s="147"/>
      <c r="AL263" s="147"/>
      <c r="AM263" s="147"/>
      <c r="AN263" s="147"/>
      <c r="AO263" s="147"/>
      <c r="AP263" s="147"/>
    </row>
    <row r="264" spans="1:42" outlineLevel="1" x14ac:dyDescent="0.2">
      <c r="A264" s="168">
        <v>78</v>
      </c>
      <c r="B264" s="169" t="s">
        <v>514</v>
      </c>
      <c r="C264" s="182" t="s">
        <v>515</v>
      </c>
      <c r="D264" s="170" t="s">
        <v>205</v>
      </c>
      <c r="E264" s="171">
        <v>0.10206</v>
      </c>
      <c r="F264" s="172"/>
      <c r="G264" s="173">
        <f>ROUND(E264*F264,2)</f>
        <v>0</v>
      </c>
      <c r="H264" s="147"/>
      <c r="I264" s="147"/>
      <c r="J264" s="147"/>
      <c r="K264" s="147"/>
      <c r="L264" s="147"/>
      <c r="M264" s="147"/>
      <c r="N264" s="147"/>
      <c r="O264" s="147" t="s">
        <v>154</v>
      </c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7"/>
      <c r="AF264" s="147"/>
      <c r="AG264" s="147"/>
      <c r="AH264" s="147"/>
      <c r="AI264" s="147"/>
      <c r="AJ264" s="147"/>
      <c r="AK264" s="147"/>
      <c r="AL264" s="147"/>
      <c r="AM264" s="147"/>
      <c r="AN264" s="147"/>
      <c r="AO264" s="147"/>
      <c r="AP264" s="147"/>
    </row>
    <row r="265" spans="1:42" outlineLevel="2" x14ac:dyDescent="0.2">
      <c r="A265" s="154"/>
      <c r="B265" s="155"/>
      <c r="C265" s="183" t="s">
        <v>485</v>
      </c>
      <c r="D265" s="159"/>
      <c r="E265" s="160"/>
      <c r="F265" s="157"/>
      <c r="G265" s="157"/>
      <c r="H265" s="147"/>
      <c r="I265" s="147"/>
      <c r="J265" s="147"/>
      <c r="K265" s="147"/>
      <c r="L265" s="147"/>
      <c r="M265" s="147"/>
      <c r="N265" s="147"/>
      <c r="O265" s="147" t="s">
        <v>147</v>
      </c>
      <c r="P265" s="147">
        <v>0</v>
      </c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  <c r="AF265" s="147"/>
      <c r="AG265" s="147"/>
      <c r="AH265" s="147"/>
      <c r="AI265" s="147"/>
      <c r="AJ265" s="147"/>
      <c r="AK265" s="147"/>
      <c r="AL265" s="147"/>
      <c r="AM265" s="147"/>
      <c r="AN265" s="147"/>
      <c r="AO265" s="147"/>
      <c r="AP265" s="147"/>
    </row>
    <row r="266" spans="1:42" outlineLevel="3" x14ac:dyDescent="0.2">
      <c r="A266" s="154"/>
      <c r="B266" s="155"/>
      <c r="C266" s="183" t="s">
        <v>516</v>
      </c>
      <c r="D266" s="159"/>
      <c r="E266" s="160">
        <v>0.10206</v>
      </c>
      <c r="F266" s="157"/>
      <c r="G266" s="157"/>
      <c r="H266" s="147"/>
      <c r="I266" s="147"/>
      <c r="J266" s="147"/>
      <c r="K266" s="147"/>
      <c r="L266" s="147"/>
      <c r="M266" s="147"/>
      <c r="N266" s="147"/>
      <c r="O266" s="147" t="s">
        <v>147</v>
      </c>
      <c r="P266" s="147">
        <v>0</v>
      </c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F266" s="147"/>
      <c r="AG266" s="147"/>
      <c r="AH266" s="147"/>
      <c r="AI266" s="147"/>
      <c r="AJ266" s="147"/>
      <c r="AK266" s="147"/>
      <c r="AL266" s="147"/>
      <c r="AM266" s="147"/>
      <c r="AN266" s="147"/>
      <c r="AO266" s="147"/>
      <c r="AP266" s="147"/>
    </row>
    <row r="267" spans="1:42" ht="22.5" outlineLevel="1" x14ac:dyDescent="0.2">
      <c r="A267" s="168">
        <v>79</v>
      </c>
      <c r="B267" s="169" t="s">
        <v>517</v>
      </c>
      <c r="C267" s="182" t="s">
        <v>518</v>
      </c>
      <c r="D267" s="170" t="s">
        <v>205</v>
      </c>
      <c r="E267" s="171">
        <v>0.26632</v>
      </c>
      <c r="F267" s="172"/>
      <c r="G267" s="173">
        <f>ROUND(E267*F267,2)</f>
        <v>0</v>
      </c>
      <c r="H267" s="147"/>
      <c r="I267" s="147"/>
      <c r="J267" s="147"/>
      <c r="K267" s="147"/>
      <c r="L267" s="147"/>
      <c r="M267" s="147"/>
      <c r="N267" s="147"/>
      <c r="O267" s="147" t="s">
        <v>154</v>
      </c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  <c r="AF267" s="147"/>
      <c r="AG267" s="147"/>
      <c r="AH267" s="147"/>
      <c r="AI267" s="147"/>
      <c r="AJ267" s="147"/>
      <c r="AK267" s="147"/>
      <c r="AL267" s="147"/>
      <c r="AM267" s="147"/>
      <c r="AN267" s="147"/>
      <c r="AO267" s="147"/>
      <c r="AP267" s="147"/>
    </row>
    <row r="268" spans="1:42" ht="22.5" outlineLevel="2" x14ac:dyDescent="0.2">
      <c r="A268" s="154"/>
      <c r="B268" s="155"/>
      <c r="C268" s="183" t="s">
        <v>519</v>
      </c>
      <c r="D268" s="159"/>
      <c r="E268" s="160">
        <v>0.26632</v>
      </c>
      <c r="F268" s="157"/>
      <c r="G268" s="157"/>
      <c r="H268" s="147"/>
      <c r="I268" s="147"/>
      <c r="J268" s="147"/>
      <c r="K268" s="147"/>
      <c r="L268" s="147"/>
      <c r="M268" s="147"/>
      <c r="N268" s="147"/>
      <c r="O268" s="147" t="s">
        <v>147</v>
      </c>
      <c r="P268" s="147">
        <v>0</v>
      </c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F268" s="147"/>
      <c r="AG268" s="147"/>
      <c r="AH268" s="147"/>
      <c r="AI268" s="147"/>
      <c r="AJ268" s="147"/>
      <c r="AK268" s="147"/>
      <c r="AL268" s="147"/>
      <c r="AM268" s="147"/>
      <c r="AN268" s="147"/>
      <c r="AO268" s="147"/>
      <c r="AP268" s="147"/>
    </row>
    <row r="269" spans="1:42" outlineLevel="1" x14ac:dyDescent="0.2">
      <c r="A269" s="154">
        <v>80</v>
      </c>
      <c r="B269" s="155" t="s">
        <v>231</v>
      </c>
      <c r="C269" s="185" t="s">
        <v>232</v>
      </c>
      <c r="D269" s="156" t="s">
        <v>0</v>
      </c>
      <c r="E269" s="180"/>
      <c r="F269" s="158"/>
      <c r="G269" s="157">
        <f>ROUND(E269*F269,2)</f>
        <v>0</v>
      </c>
      <c r="H269" s="147"/>
      <c r="I269" s="147"/>
      <c r="J269" s="147"/>
      <c r="K269" s="147"/>
      <c r="L269" s="147"/>
      <c r="M269" s="147"/>
      <c r="N269" s="147"/>
      <c r="O269" s="147" t="s">
        <v>206</v>
      </c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  <c r="AF269" s="147"/>
      <c r="AG269" s="147"/>
      <c r="AH269" s="147"/>
      <c r="AI269" s="147"/>
      <c r="AJ269" s="147"/>
      <c r="AK269" s="147"/>
      <c r="AL269" s="147"/>
      <c r="AM269" s="147"/>
      <c r="AN269" s="147"/>
      <c r="AO269" s="147"/>
      <c r="AP269" s="147"/>
    </row>
    <row r="270" spans="1:42" x14ac:dyDescent="0.2">
      <c r="A270" s="161" t="s">
        <v>141</v>
      </c>
      <c r="B270" s="162" t="s">
        <v>113</v>
      </c>
      <c r="C270" s="181" t="s">
        <v>114</v>
      </c>
      <c r="D270" s="163"/>
      <c r="E270" s="164"/>
      <c r="F270" s="165"/>
      <c r="G270" s="166">
        <f>SUMIF(O271:O278,"&lt;&gt;NOR",G271:G278)</f>
        <v>0</v>
      </c>
      <c r="O270" t="s">
        <v>142</v>
      </c>
    </row>
    <row r="271" spans="1:42" ht="22.5" outlineLevel="1" x14ac:dyDescent="0.2">
      <c r="A271" s="174">
        <v>81</v>
      </c>
      <c r="B271" s="175" t="s">
        <v>520</v>
      </c>
      <c r="C271" s="184" t="s">
        <v>521</v>
      </c>
      <c r="D271" s="176" t="s">
        <v>157</v>
      </c>
      <c r="E271" s="177">
        <v>1</v>
      </c>
      <c r="F271" s="178"/>
      <c r="G271" s="179">
        <f>ROUND(E271*F271,2)</f>
        <v>0</v>
      </c>
      <c r="H271" s="147"/>
      <c r="I271" s="147"/>
      <c r="J271" s="147"/>
      <c r="K271" s="147"/>
      <c r="L271" s="147"/>
      <c r="M271" s="147"/>
      <c r="N271" s="147"/>
      <c r="O271" s="147" t="s">
        <v>146</v>
      </c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  <c r="AM271" s="147"/>
      <c r="AN271" s="147"/>
      <c r="AO271" s="147"/>
      <c r="AP271" s="147"/>
    </row>
    <row r="272" spans="1:42" outlineLevel="1" x14ac:dyDescent="0.2">
      <c r="A272" s="168">
        <v>82</v>
      </c>
      <c r="B272" s="169" t="s">
        <v>522</v>
      </c>
      <c r="C272" s="182" t="s">
        <v>523</v>
      </c>
      <c r="D272" s="170" t="s">
        <v>196</v>
      </c>
      <c r="E272" s="171">
        <v>1.6</v>
      </c>
      <c r="F272" s="172"/>
      <c r="G272" s="173">
        <f>ROUND(E272*F272,2)</f>
        <v>0</v>
      </c>
      <c r="H272" s="147"/>
      <c r="I272" s="147"/>
      <c r="J272" s="147"/>
      <c r="K272" s="147"/>
      <c r="L272" s="147"/>
      <c r="M272" s="147"/>
      <c r="N272" s="147"/>
      <c r="O272" s="147" t="s">
        <v>146</v>
      </c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F272" s="147"/>
      <c r="AG272" s="147"/>
      <c r="AH272" s="147"/>
      <c r="AI272" s="147"/>
      <c r="AJ272" s="147"/>
      <c r="AK272" s="147"/>
      <c r="AL272" s="147"/>
      <c r="AM272" s="147"/>
      <c r="AN272" s="147"/>
      <c r="AO272" s="147"/>
      <c r="AP272" s="147"/>
    </row>
    <row r="273" spans="1:42" outlineLevel="2" x14ac:dyDescent="0.2">
      <c r="A273" s="154"/>
      <c r="B273" s="155"/>
      <c r="C273" s="183" t="s">
        <v>524</v>
      </c>
      <c r="D273" s="159"/>
      <c r="E273" s="160">
        <v>1.6</v>
      </c>
      <c r="F273" s="157"/>
      <c r="G273" s="157"/>
      <c r="H273" s="147"/>
      <c r="I273" s="147"/>
      <c r="J273" s="147"/>
      <c r="K273" s="147"/>
      <c r="L273" s="147"/>
      <c r="M273" s="147"/>
      <c r="N273" s="147"/>
      <c r="O273" s="147" t="s">
        <v>147</v>
      </c>
      <c r="P273" s="147">
        <v>0</v>
      </c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</row>
    <row r="274" spans="1:42" ht="22.5" outlineLevel="1" x14ac:dyDescent="0.2">
      <c r="A274" s="168">
        <v>83</v>
      </c>
      <c r="B274" s="169" t="s">
        <v>525</v>
      </c>
      <c r="C274" s="182" t="s">
        <v>526</v>
      </c>
      <c r="D274" s="170" t="s">
        <v>157</v>
      </c>
      <c r="E274" s="171">
        <v>1</v>
      </c>
      <c r="F274" s="172"/>
      <c r="G274" s="173">
        <f>ROUND(E274*F274,2)</f>
        <v>0</v>
      </c>
      <c r="H274" s="147"/>
      <c r="I274" s="147"/>
      <c r="J274" s="147"/>
      <c r="K274" s="147"/>
      <c r="L274" s="147"/>
      <c r="M274" s="147"/>
      <c r="N274" s="147"/>
      <c r="O274" s="147" t="s">
        <v>146</v>
      </c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F274" s="147"/>
      <c r="AG274" s="147"/>
      <c r="AH274" s="147"/>
      <c r="AI274" s="147"/>
      <c r="AJ274" s="147"/>
      <c r="AK274" s="147"/>
      <c r="AL274" s="147"/>
      <c r="AM274" s="147"/>
      <c r="AN274" s="147"/>
      <c r="AO274" s="147"/>
      <c r="AP274" s="147"/>
    </row>
    <row r="275" spans="1:42" ht="22.5" outlineLevel="2" x14ac:dyDescent="0.2">
      <c r="A275" s="154"/>
      <c r="B275" s="155"/>
      <c r="C275" s="183" t="s">
        <v>421</v>
      </c>
      <c r="D275" s="159"/>
      <c r="E275" s="160">
        <v>1</v>
      </c>
      <c r="F275" s="157"/>
      <c r="G275" s="157"/>
      <c r="H275" s="147"/>
      <c r="I275" s="147"/>
      <c r="J275" s="147"/>
      <c r="K275" s="147"/>
      <c r="L275" s="147"/>
      <c r="M275" s="147"/>
      <c r="N275" s="147"/>
      <c r="O275" s="147" t="s">
        <v>147</v>
      </c>
      <c r="P275" s="147">
        <v>0</v>
      </c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</row>
    <row r="276" spans="1:42" ht="22.5" outlineLevel="1" x14ac:dyDescent="0.2">
      <c r="A276" s="168">
        <v>84</v>
      </c>
      <c r="B276" s="169" t="s">
        <v>527</v>
      </c>
      <c r="C276" s="182" t="s">
        <v>528</v>
      </c>
      <c r="D276" s="170" t="s">
        <v>157</v>
      </c>
      <c r="E276" s="171">
        <v>1.2</v>
      </c>
      <c r="F276" s="172"/>
      <c r="G276" s="173">
        <f>ROUND(E276*F276,2)</f>
        <v>0</v>
      </c>
      <c r="H276" s="147"/>
      <c r="I276" s="147"/>
      <c r="J276" s="147"/>
      <c r="K276" s="147"/>
      <c r="L276" s="147"/>
      <c r="M276" s="147"/>
      <c r="N276" s="147"/>
      <c r="O276" s="147" t="s">
        <v>154</v>
      </c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  <c r="AO276" s="147"/>
      <c r="AP276" s="147"/>
    </row>
    <row r="277" spans="1:42" outlineLevel="2" x14ac:dyDescent="0.2">
      <c r="A277" s="154"/>
      <c r="B277" s="155"/>
      <c r="C277" s="183" t="s">
        <v>529</v>
      </c>
      <c r="D277" s="159"/>
      <c r="E277" s="160">
        <v>1.2</v>
      </c>
      <c r="F277" s="157"/>
      <c r="G277" s="157"/>
      <c r="H277" s="147"/>
      <c r="I277" s="147"/>
      <c r="J277" s="147"/>
      <c r="K277" s="147"/>
      <c r="L277" s="147"/>
      <c r="M277" s="147"/>
      <c r="N277" s="147"/>
      <c r="O277" s="147" t="s">
        <v>147</v>
      </c>
      <c r="P277" s="147">
        <v>0</v>
      </c>
      <c r="Q277" s="147"/>
      <c r="R277" s="147"/>
      <c r="S277" s="147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F277" s="147"/>
      <c r="AG277" s="147"/>
      <c r="AH277" s="147"/>
      <c r="AI277" s="147"/>
      <c r="AJ277" s="147"/>
      <c r="AK277" s="147"/>
      <c r="AL277" s="147"/>
      <c r="AM277" s="147"/>
      <c r="AN277" s="147"/>
      <c r="AO277" s="147"/>
      <c r="AP277" s="147"/>
    </row>
    <row r="278" spans="1:42" outlineLevel="1" x14ac:dyDescent="0.2">
      <c r="A278" s="154">
        <v>85</v>
      </c>
      <c r="B278" s="155" t="s">
        <v>530</v>
      </c>
      <c r="C278" s="185" t="s">
        <v>531</v>
      </c>
      <c r="D278" s="156" t="s">
        <v>0</v>
      </c>
      <c r="E278" s="180"/>
      <c r="F278" s="158"/>
      <c r="G278" s="157">
        <f>ROUND(E278*F278,2)</f>
        <v>0</v>
      </c>
      <c r="H278" s="147"/>
      <c r="I278" s="147"/>
      <c r="J278" s="147"/>
      <c r="K278" s="147"/>
      <c r="L278" s="147"/>
      <c r="M278" s="147"/>
      <c r="N278" s="147"/>
      <c r="O278" s="147" t="s">
        <v>206</v>
      </c>
      <c r="P278" s="147"/>
      <c r="Q278" s="147"/>
      <c r="R278" s="147"/>
      <c r="S278" s="147"/>
      <c r="T278" s="147"/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F278" s="147"/>
      <c r="AG278" s="147"/>
      <c r="AH278" s="147"/>
      <c r="AI278" s="147"/>
      <c r="AJ278" s="147"/>
      <c r="AK278" s="147"/>
      <c r="AL278" s="147"/>
      <c r="AM278" s="147"/>
      <c r="AN278" s="147"/>
      <c r="AO278" s="147"/>
      <c r="AP278" s="147"/>
    </row>
    <row r="279" spans="1:42" x14ac:dyDescent="0.2">
      <c r="A279" s="161" t="s">
        <v>141</v>
      </c>
      <c r="B279" s="162" t="s">
        <v>115</v>
      </c>
      <c r="C279" s="181" t="s">
        <v>116</v>
      </c>
      <c r="D279" s="163"/>
      <c r="E279" s="164"/>
      <c r="F279" s="165"/>
      <c r="G279" s="166">
        <f>SUMIF(O280:O292,"&lt;&gt;NOR",G280:G292)</f>
        <v>0</v>
      </c>
      <c r="O279" t="s">
        <v>142</v>
      </c>
    </row>
    <row r="280" spans="1:42" outlineLevel="1" x14ac:dyDescent="0.2">
      <c r="A280" s="168">
        <v>86</v>
      </c>
      <c r="B280" s="169" t="s">
        <v>532</v>
      </c>
      <c r="C280" s="182" t="s">
        <v>533</v>
      </c>
      <c r="D280" s="170" t="s">
        <v>157</v>
      </c>
      <c r="E280" s="171">
        <v>5</v>
      </c>
      <c r="F280" s="172"/>
      <c r="G280" s="173">
        <f>ROUND(E280*F280,2)</f>
        <v>0</v>
      </c>
      <c r="H280" s="147"/>
      <c r="I280" s="147"/>
      <c r="J280" s="147"/>
      <c r="K280" s="147"/>
      <c r="L280" s="147"/>
      <c r="M280" s="147"/>
      <c r="N280" s="147"/>
      <c r="O280" s="147" t="s">
        <v>146</v>
      </c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47"/>
      <c r="AI280" s="147"/>
      <c r="AJ280" s="147"/>
      <c r="AK280" s="147"/>
      <c r="AL280" s="147"/>
      <c r="AM280" s="147"/>
      <c r="AN280" s="147"/>
      <c r="AO280" s="147"/>
      <c r="AP280" s="147"/>
    </row>
    <row r="281" spans="1:42" outlineLevel="2" x14ac:dyDescent="0.2">
      <c r="A281" s="154"/>
      <c r="B281" s="155"/>
      <c r="C281" s="183" t="s">
        <v>534</v>
      </c>
      <c r="D281" s="159"/>
      <c r="E281" s="160">
        <v>3.2</v>
      </c>
      <c r="F281" s="157"/>
      <c r="G281" s="157"/>
      <c r="H281" s="147"/>
      <c r="I281" s="147"/>
      <c r="J281" s="147"/>
      <c r="K281" s="147"/>
      <c r="L281" s="147"/>
      <c r="M281" s="147"/>
      <c r="N281" s="147"/>
      <c r="O281" s="147" t="s">
        <v>147</v>
      </c>
      <c r="P281" s="147">
        <v>0</v>
      </c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  <c r="AM281" s="147"/>
      <c r="AN281" s="147"/>
      <c r="AO281" s="147"/>
      <c r="AP281" s="147"/>
    </row>
    <row r="282" spans="1:42" outlineLevel="3" x14ac:dyDescent="0.2">
      <c r="A282" s="154"/>
      <c r="B282" s="155"/>
      <c r="C282" s="183" t="s">
        <v>535</v>
      </c>
      <c r="D282" s="159"/>
      <c r="E282" s="160">
        <v>1.8</v>
      </c>
      <c r="F282" s="157"/>
      <c r="G282" s="157"/>
      <c r="H282" s="147"/>
      <c r="I282" s="147"/>
      <c r="J282" s="147"/>
      <c r="K282" s="147"/>
      <c r="L282" s="147"/>
      <c r="M282" s="147"/>
      <c r="N282" s="147"/>
      <c r="O282" s="147" t="s">
        <v>147</v>
      </c>
      <c r="P282" s="147">
        <v>0</v>
      </c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7"/>
      <c r="AG282" s="147"/>
      <c r="AH282" s="147"/>
      <c r="AI282" s="147"/>
      <c r="AJ282" s="147"/>
      <c r="AK282" s="147"/>
      <c r="AL282" s="147"/>
      <c r="AM282" s="147"/>
      <c r="AN282" s="147"/>
      <c r="AO282" s="147"/>
      <c r="AP282" s="147"/>
    </row>
    <row r="283" spans="1:42" outlineLevel="1" x14ac:dyDescent="0.2">
      <c r="A283" s="168">
        <v>87</v>
      </c>
      <c r="B283" s="169" t="s">
        <v>536</v>
      </c>
      <c r="C283" s="182" t="s">
        <v>537</v>
      </c>
      <c r="D283" s="170" t="s">
        <v>157</v>
      </c>
      <c r="E283" s="171">
        <v>3.5</v>
      </c>
      <c r="F283" s="172"/>
      <c r="G283" s="173">
        <f>ROUND(E283*F283,2)</f>
        <v>0</v>
      </c>
      <c r="H283" s="147"/>
      <c r="I283" s="147"/>
      <c r="J283" s="147"/>
      <c r="K283" s="147"/>
      <c r="L283" s="147"/>
      <c r="M283" s="147"/>
      <c r="N283" s="147"/>
      <c r="O283" s="147" t="s">
        <v>146</v>
      </c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  <c r="AM283" s="147"/>
      <c r="AN283" s="147"/>
      <c r="AO283" s="147"/>
      <c r="AP283" s="147"/>
    </row>
    <row r="284" spans="1:42" outlineLevel="2" x14ac:dyDescent="0.2">
      <c r="A284" s="154"/>
      <c r="B284" s="155"/>
      <c r="C284" s="183" t="s">
        <v>538</v>
      </c>
      <c r="D284" s="159"/>
      <c r="E284" s="160">
        <v>3</v>
      </c>
      <c r="F284" s="157"/>
      <c r="G284" s="157"/>
      <c r="H284" s="147"/>
      <c r="I284" s="147"/>
      <c r="J284" s="147"/>
      <c r="K284" s="147"/>
      <c r="L284" s="147"/>
      <c r="M284" s="147"/>
      <c r="N284" s="147"/>
      <c r="O284" s="147" t="s">
        <v>147</v>
      </c>
      <c r="P284" s="147">
        <v>0</v>
      </c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F284" s="147"/>
      <c r="AG284" s="147"/>
      <c r="AH284" s="147"/>
      <c r="AI284" s="147"/>
      <c r="AJ284" s="147"/>
      <c r="AK284" s="147"/>
      <c r="AL284" s="147"/>
      <c r="AM284" s="147"/>
      <c r="AN284" s="147"/>
      <c r="AO284" s="147"/>
      <c r="AP284" s="147"/>
    </row>
    <row r="285" spans="1:42" outlineLevel="3" x14ac:dyDescent="0.2">
      <c r="A285" s="154"/>
      <c r="B285" s="155"/>
      <c r="C285" s="183" t="s">
        <v>539</v>
      </c>
      <c r="D285" s="159"/>
      <c r="E285" s="160">
        <v>0.5</v>
      </c>
      <c r="F285" s="157"/>
      <c r="G285" s="157"/>
      <c r="H285" s="147"/>
      <c r="I285" s="147"/>
      <c r="J285" s="147"/>
      <c r="K285" s="147"/>
      <c r="L285" s="147"/>
      <c r="M285" s="147"/>
      <c r="N285" s="147"/>
      <c r="O285" s="147" t="s">
        <v>147</v>
      </c>
      <c r="P285" s="147">
        <v>0</v>
      </c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  <c r="AA285" s="147"/>
      <c r="AB285" s="147"/>
      <c r="AC285" s="147"/>
      <c r="AD285" s="147"/>
      <c r="AE285" s="147"/>
      <c r="AF285" s="147"/>
      <c r="AG285" s="147"/>
      <c r="AH285" s="147"/>
      <c r="AI285" s="147"/>
      <c r="AJ285" s="147"/>
      <c r="AK285" s="147"/>
      <c r="AL285" s="147"/>
      <c r="AM285" s="147"/>
      <c r="AN285" s="147"/>
      <c r="AO285" s="147"/>
      <c r="AP285" s="147"/>
    </row>
    <row r="286" spans="1:42" ht="22.5" outlineLevel="1" x14ac:dyDescent="0.2">
      <c r="A286" s="168">
        <v>88</v>
      </c>
      <c r="B286" s="169" t="s">
        <v>540</v>
      </c>
      <c r="C286" s="182" t="s">
        <v>541</v>
      </c>
      <c r="D286" s="170" t="s">
        <v>157</v>
      </c>
      <c r="E286" s="171">
        <v>5</v>
      </c>
      <c r="F286" s="172"/>
      <c r="G286" s="173">
        <f>ROUND(E286*F286,2)</f>
        <v>0</v>
      </c>
      <c r="H286" s="147"/>
      <c r="I286" s="147"/>
      <c r="J286" s="147"/>
      <c r="K286" s="147"/>
      <c r="L286" s="147"/>
      <c r="M286" s="147"/>
      <c r="N286" s="147"/>
      <c r="O286" s="147" t="s">
        <v>146</v>
      </c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  <c r="AA286" s="147"/>
      <c r="AB286" s="147"/>
      <c r="AC286" s="147"/>
      <c r="AD286" s="147"/>
      <c r="AE286" s="147"/>
      <c r="AF286" s="147"/>
      <c r="AG286" s="147"/>
      <c r="AH286" s="147"/>
      <c r="AI286" s="147"/>
      <c r="AJ286" s="147"/>
      <c r="AK286" s="147"/>
      <c r="AL286" s="147"/>
      <c r="AM286" s="147"/>
      <c r="AN286" s="147"/>
      <c r="AO286" s="147"/>
      <c r="AP286" s="147"/>
    </row>
    <row r="287" spans="1:42" outlineLevel="2" x14ac:dyDescent="0.2">
      <c r="A287" s="154"/>
      <c r="B287" s="155"/>
      <c r="C287" s="183" t="s">
        <v>534</v>
      </c>
      <c r="D287" s="159"/>
      <c r="E287" s="160">
        <v>3.2</v>
      </c>
      <c r="F287" s="157"/>
      <c r="G287" s="157"/>
      <c r="H287" s="147"/>
      <c r="I287" s="147"/>
      <c r="J287" s="147"/>
      <c r="K287" s="147"/>
      <c r="L287" s="147"/>
      <c r="M287" s="147"/>
      <c r="N287" s="147"/>
      <c r="O287" s="147" t="s">
        <v>147</v>
      </c>
      <c r="P287" s="147">
        <v>0</v>
      </c>
      <c r="Q287" s="147"/>
      <c r="R287" s="147"/>
      <c r="S287" s="147"/>
      <c r="T287" s="147"/>
      <c r="U287" s="147"/>
      <c r="V287" s="147"/>
      <c r="W287" s="147"/>
      <c r="X287" s="147"/>
      <c r="Y287" s="147"/>
      <c r="Z287" s="147"/>
      <c r="AA287" s="147"/>
      <c r="AB287" s="147"/>
      <c r="AC287" s="147"/>
      <c r="AD287" s="147"/>
      <c r="AE287" s="147"/>
      <c r="AF287" s="147"/>
      <c r="AG287" s="147"/>
      <c r="AH287" s="147"/>
      <c r="AI287" s="147"/>
      <c r="AJ287" s="147"/>
      <c r="AK287" s="147"/>
      <c r="AL287" s="147"/>
      <c r="AM287" s="147"/>
      <c r="AN287" s="147"/>
      <c r="AO287" s="147"/>
      <c r="AP287" s="147"/>
    </row>
    <row r="288" spans="1:42" outlineLevel="3" x14ac:dyDescent="0.2">
      <c r="A288" s="154"/>
      <c r="B288" s="155"/>
      <c r="C288" s="183" t="s">
        <v>535</v>
      </c>
      <c r="D288" s="159"/>
      <c r="E288" s="160">
        <v>1.8</v>
      </c>
      <c r="F288" s="157"/>
      <c r="G288" s="157"/>
      <c r="H288" s="147"/>
      <c r="I288" s="147"/>
      <c r="J288" s="147"/>
      <c r="K288" s="147"/>
      <c r="L288" s="147"/>
      <c r="M288" s="147"/>
      <c r="N288" s="147"/>
      <c r="O288" s="147" t="s">
        <v>147</v>
      </c>
      <c r="P288" s="147">
        <v>0</v>
      </c>
      <c r="Q288" s="147"/>
      <c r="R288" s="147"/>
      <c r="S288" s="147"/>
      <c r="T288" s="147"/>
      <c r="U288" s="147"/>
      <c r="V288" s="147"/>
      <c r="W288" s="147"/>
      <c r="X288" s="147"/>
      <c r="Y288" s="147"/>
      <c r="Z288" s="147"/>
      <c r="AA288" s="147"/>
      <c r="AB288" s="147"/>
      <c r="AC288" s="147"/>
      <c r="AD288" s="147"/>
      <c r="AE288" s="147"/>
      <c r="AF288" s="147"/>
      <c r="AG288" s="147"/>
      <c r="AH288" s="147"/>
      <c r="AI288" s="147"/>
      <c r="AJ288" s="147"/>
      <c r="AK288" s="147"/>
      <c r="AL288" s="147"/>
      <c r="AM288" s="147"/>
      <c r="AN288" s="147"/>
      <c r="AO288" s="147"/>
      <c r="AP288" s="147"/>
    </row>
    <row r="289" spans="1:42" ht="33.75" outlineLevel="1" x14ac:dyDescent="0.2">
      <c r="A289" s="168">
        <v>89</v>
      </c>
      <c r="B289" s="169" t="s">
        <v>542</v>
      </c>
      <c r="C289" s="182" t="s">
        <v>543</v>
      </c>
      <c r="D289" s="170" t="s">
        <v>157</v>
      </c>
      <c r="E289" s="171">
        <v>23.030999999999999</v>
      </c>
      <c r="F289" s="172"/>
      <c r="G289" s="173">
        <f>ROUND(E289*F289,2)</f>
        <v>0</v>
      </c>
      <c r="H289" s="147"/>
      <c r="I289" s="147"/>
      <c r="J289" s="147"/>
      <c r="K289" s="147"/>
      <c r="L289" s="147"/>
      <c r="M289" s="147"/>
      <c r="N289" s="147"/>
      <c r="O289" s="147" t="s">
        <v>146</v>
      </c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7"/>
      <c r="AN289" s="147"/>
      <c r="AO289" s="147"/>
      <c r="AP289" s="147"/>
    </row>
    <row r="290" spans="1:42" outlineLevel="2" x14ac:dyDescent="0.2">
      <c r="A290" s="154"/>
      <c r="B290" s="155"/>
      <c r="C290" s="183" t="s">
        <v>381</v>
      </c>
      <c r="D290" s="159"/>
      <c r="E290" s="160"/>
      <c r="F290" s="157"/>
      <c r="G290" s="157"/>
      <c r="H290" s="147"/>
      <c r="I290" s="147"/>
      <c r="J290" s="147"/>
      <c r="K290" s="147"/>
      <c r="L290" s="147"/>
      <c r="M290" s="147"/>
      <c r="N290" s="147"/>
      <c r="O290" s="147" t="s">
        <v>147</v>
      </c>
      <c r="P290" s="147">
        <v>0</v>
      </c>
      <c r="Q290" s="147"/>
      <c r="R290" s="147"/>
      <c r="S290" s="147"/>
      <c r="T290" s="147"/>
      <c r="U290" s="147"/>
      <c r="V290" s="147"/>
      <c r="W290" s="147"/>
      <c r="X290" s="147"/>
      <c r="Y290" s="147"/>
      <c r="Z290" s="147"/>
      <c r="AA290" s="147"/>
      <c r="AB290" s="147"/>
      <c r="AC290" s="147"/>
      <c r="AD290" s="147"/>
      <c r="AE290" s="147"/>
      <c r="AF290" s="147"/>
      <c r="AG290" s="147"/>
      <c r="AH290" s="147"/>
      <c r="AI290" s="147"/>
      <c r="AJ290" s="147"/>
      <c r="AK290" s="147"/>
      <c r="AL290" s="147"/>
      <c r="AM290" s="147"/>
      <c r="AN290" s="147"/>
      <c r="AO290" s="147"/>
      <c r="AP290" s="147"/>
    </row>
    <row r="291" spans="1:42" outlineLevel="3" x14ac:dyDescent="0.2">
      <c r="A291" s="154"/>
      <c r="B291" s="155"/>
      <c r="C291" s="183" t="s">
        <v>544</v>
      </c>
      <c r="D291" s="159"/>
      <c r="E291" s="160">
        <v>7.452</v>
      </c>
      <c r="F291" s="157"/>
      <c r="G291" s="157"/>
      <c r="H291" s="147"/>
      <c r="I291" s="147"/>
      <c r="J291" s="147"/>
      <c r="K291" s="147"/>
      <c r="L291" s="147"/>
      <c r="M291" s="147"/>
      <c r="N291" s="147"/>
      <c r="O291" s="147" t="s">
        <v>147</v>
      </c>
      <c r="P291" s="147">
        <v>0</v>
      </c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  <c r="AA291" s="147"/>
      <c r="AB291" s="147"/>
      <c r="AC291" s="147"/>
      <c r="AD291" s="147"/>
      <c r="AE291" s="147"/>
      <c r="AF291" s="147"/>
      <c r="AG291" s="147"/>
      <c r="AH291" s="147"/>
      <c r="AI291" s="147"/>
      <c r="AJ291" s="147"/>
      <c r="AK291" s="147"/>
      <c r="AL291" s="147"/>
      <c r="AM291" s="147"/>
      <c r="AN291" s="147"/>
      <c r="AO291" s="147"/>
      <c r="AP291" s="147"/>
    </row>
    <row r="292" spans="1:42" outlineLevel="3" x14ac:dyDescent="0.2">
      <c r="A292" s="154"/>
      <c r="B292" s="155"/>
      <c r="C292" s="183" t="s">
        <v>545</v>
      </c>
      <c r="D292" s="159"/>
      <c r="E292" s="160">
        <v>15.579000000000001</v>
      </c>
      <c r="F292" s="157"/>
      <c r="G292" s="157"/>
      <c r="H292" s="147"/>
      <c r="I292" s="147"/>
      <c r="J292" s="147"/>
      <c r="K292" s="147"/>
      <c r="L292" s="147"/>
      <c r="M292" s="147"/>
      <c r="N292" s="147"/>
      <c r="O292" s="147" t="s">
        <v>147</v>
      </c>
      <c r="P292" s="147">
        <v>0</v>
      </c>
      <c r="Q292" s="147"/>
      <c r="R292" s="147"/>
      <c r="S292" s="147"/>
      <c r="T292" s="147"/>
      <c r="U292" s="147"/>
      <c r="V292" s="147"/>
      <c r="W292" s="147"/>
      <c r="X292" s="147"/>
      <c r="Y292" s="147"/>
      <c r="Z292" s="147"/>
      <c r="AA292" s="147"/>
      <c r="AB292" s="147"/>
      <c r="AC292" s="147"/>
      <c r="AD292" s="147"/>
      <c r="AE292" s="147"/>
      <c r="AF292" s="147"/>
      <c r="AG292" s="147"/>
      <c r="AH292" s="147"/>
      <c r="AI292" s="147"/>
      <c r="AJ292" s="147"/>
      <c r="AK292" s="147"/>
      <c r="AL292" s="147"/>
      <c r="AM292" s="147"/>
      <c r="AN292" s="147"/>
      <c r="AO292" s="147"/>
      <c r="AP292" s="147"/>
    </row>
    <row r="293" spans="1:42" x14ac:dyDescent="0.2">
      <c r="A293" s="161" t="s">
        <v>141</v>
      </c>
      <c r="B293" s="162" t="s">
        <v>117</v>
      </c>
      <c r="C293" s="181" t="s">
        <v>118</v>
      </c>
      <c r="D293" s="163"/>
      <c r="E293" s="164"/>
      <c r="F293" s="165"/>
      <c r="G293" s="166">
        <f>SUMIF(O294:O299,"&lt;&gt;NOR",G294:G299)</f>
        <v>0</v>
      </c>
      <c r="O293" t="s">
        <v>142</v>
      </c>
    </row>
    <row r="294" spans="1:42" outlineLevel="1" x14ac:dyDescent="0.2">
      <c r="A294" s="168">
        <v>90</v>
      </c>
      <c r="B294" s="169" t="s">
        <v>546</v>
      </c>
      <c r="C294" s="182" t="s">
        <v>547</v>
      </c>
      <c r="D294" s="170" t="s">
        <v>157</v>
      </c>
      <c r="E294" s="171">
        <v>10</v>
      </c>
      <c r="F294" s="172"/>
      <c r="G294" s="173">
        <f>ROUND(E294*F294,2)</f>
        <v>0</v>
      </c>
      <c r="H294" s="147"/>
      <c r="I294" s="147"/>
      <c r="J294" s="147"/>
      <c r="K294" s="147"/>
      <c r="L294" s="147"/>
      <c r="M294" s="147"/>
      <c r="N294" s="147"/>
      <c r="O294" s="147" t="s">
        <v>146</v>
      </c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F294" s="147"/>
      <c r="AG294" s="147"/>
      <c r="AH294" s="147"/>
      <c r="AI294" s="147"/>
      <c r="AJ294" s="147"/>
      <c r="AK294" s="147"/>
      <c r="AL294" s="147"/>
      <c r="AM294" s="147"/>
      <c r="AN294" s="147"/>
      <c r="AO294" s="147"/>
      <c r="AP294" s="147"/>
    </row>
    <row r="295" spans="1:42" outlineLevel="2" x14ac:dyDescent="0.2">
      <c r="A295" s="154"/>
      <c r="B295" s="155"/>
      <c r="C295" s="183" t="s">
        <v>548</v>
      </c>
      <c r="D295" s="159"/>
      <c r="E295" s="160">
        <v>10</v>
      </c>
      <c r="F295" s="157"/>
      <c r="G295" s="157"/>
      <c r="H295" s="147"/>
      <c r="I295" s="147"/>
      <c r="J295" s="147"/>
      <c r="K295" s="147"/>
      <c r="L295" s="147"/>
      <c r="M295" s="147"/>
      <c r="N295" s="147"/>
      <c r="O295" s="147" t="s">
        <v>147</v>
      </c>
      <c r="P295" s="147">
        <v>0</v>
      </c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47"/>
      <c r="AP295" s="147"/>
    </row>
    <row r="296" spans="1:42" ht="22.5" outlineLevel="1" x14ac:dyDescent="0.2">
      <c r="A296" s="168">
        <v>91</v>
      </c>
      <c r="B296" s="169" t="s">
        <v>242</v>
      </c>
      <c r="C296" s="182" t="s">
        <v>243</v>
      </c>
      <c r="D296" s="170" t="s">
        <v>157</v>
      </c>
      <c r="E296" s="171">
        <v>142</v>
      </c>
      <c r="F296" s="172"/>
      <c r="G296" s="173">
        <f>ROUND(E296*F296,2)</f>
        <v>0</v>
      </c>
      <c r="H296" s="147"/>
      <c r="I296" s="147"/>
      <c r="J296" s="147"/>
      <c r="K296" s="147"/>
      <c r="L296" s="147"/>
      <c r="M296" s="147"/>
      <c r="N296" s="147"/>
      <c r="O296" s="147" t="s">
        <v>146</v>
      </c>
      <c r="P296" s="147"/>
      <c r="Q296" s="147"/>
      <c r="R296" s="147"/>
      <c r="S296" s="147"/>
      <c r="T296" s="147"/>
      <c r="U296" s="147"/>
      <c r="V296" s="147"/>
      <c r="W296" s="147"/>
      <c r="X296" s="147"/>
      <c r="Y296" s="147"/>
      <c r="Z296" s="147"/>
      <c r="AA296" s="147"/>
      <c r="AB296" s="147"/>
      <c r="AC296" s="147"/>
      <c r="AD296" s="147"/>
      <c r="AE296" s="147"/>
      <c r="AF296" s="147"/>
      <c r="AG296" s="147"/>
      <c r="AH296" s="147"/>
      <c r="AI296" s="147"/>
      <c r="AJ296" s="147"/>
      <c r="AK296" s="147"/>
      <c r="AL296" s="147"/>
      <c r="AM296" s="147"/>
      <c r="AN296" s="147"/>
      <c r="AO296" s="147"/>
      <c r="AP296" s="147"/>
    </row>
    <row r="297" spans="1:42" outlineLevel="2" x14ac:dyDescent="0.2">
      <c r="A297" s="154"/>
      <c r="B297" s="155"/>
      <c r="C297" s="183" t="s">
        <v>549</v>
      </c>
      <c r="D297" s="159"/>
      <c r="E297" s="160">
        <v>142</v>
      </c>
      <c r="F297" s="157"/>
      <c r="G297" s="157"/>
      <c r="H297" s="147"/>
      <c r="I297" s="147"/>
      <c r="J297" s="147"/>
      <c r="K297" s="147"/>
      <c r="L297" s="147"/>
      <c r="M297" s="147"/>
      <c r="N297" s="147"/>
      <c r="O297" s="147" t="s">
        <v>147</v>
      </c>
      <c r="P297" s="147">
        <v>0</v>
      </c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H297" s="147"/>
      <c r="AI297" s="147"/>
      <c r="AJ297" s="147"/>
      <c r="AK297" s="147"/>
      <c r="AL297" s="147"/>
      <c r="AM297" s="147"/>
      <c r="AN297" s="147"/>
      <c r="AO297" s="147"/>
      <c r="AP297" s="147"/>
    </row>
    <row r="298" spans="1:42" outlineLevel="1" x14ac:dyDescent="0.2">
      <c r="A298" s="168">
        <v>92</v>
      </c>
      <c r="B298" s="169" t="s">
        <v>247</v>
      </c>
      <c r="C298" s="182" t="s">
        <v>248</v>
      </c>
      <c r="D298" s="170" t="s">
        <v>157</v>
      </c>
      <c r="E298" s="171">
        <v>170.4</v>
      </c>
      <c r="F298" s="172"/>
      <c r="G298" s="173">
        <f>ROUND(E298*F298,2)</f>
        <v>0</v>
      </c>
      <c r="H298" s="147"/>
      <c r="I298" s="147"/>
      <c r="J298" s="147"/>
      <c r="K298" s="147"/>
      <c r="L298" s="147"/>
      <c r="M298" s="147"/>
      <c r="N298" s="147"/>
      <c r="O298" s="147" t="s">
        <v>154</v>
      </c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F298" s="147"/>
      <c r="AG298" s="147"/>
      <c r="AH298" s="147"/>
      <c r="AI298" s="147"/>
      <c r="AJ298" s="147"/>
      <c r="AK298" s="147"/>
      <c r="AL298" s="147"/>
      <c r="AM298" s="147"/>
      <c r="AN298" s="147"/>
      <c r="AO298" s="147"/>
      <c r="AP298" s="147"/>
    </row>
    <row r="299" spans="1:42" outlineLevel="2" x14ac:dyDescent="0.2">
      <c r="A299" s="154"/>
      <c r="B299" s="155"/>
      <c r="C299" s="183" t="s">
        <v>550</v>
      </c>
      <c r="D299" s="159"/>
      <c r="E299" s="160">
        <v>170.4</v>
      </c>
      <c r="F299" s="157"/>
      <c r="G299" s="157"/>
      <c r="H299" s="147"/>
      <c r="I299" s="147"/>
      <c r="J299" s="147"/>
      <c r="K299" s="147"/>
      <c r="L299" s="147"/>
      <c r="M299" s="147"/>
      <c r="N299" s="147"/>
      <c r="O299" s="147" t="s">
        <v>147</v>
      </c>
      <c r="P299" s="147">
        <v>5</v>
      </c>
      <c r="Q299" s="147"/>
      <c r="R299" s="147"/>
      <c r="S299" s="147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F299" s="147"/>
      <c r="AG299" s="147"/>
      <c r="AH299" s="147"/>
      <c r="AI299" s="147"/>
      <c r="AJ299" s="147"/>
      <c r="AK299" s="147"/>
      <c r="AL299" s="147"/>
      <c r="AM299" s="147"/>
      <c r="AN299" s="147"/>
      <c r="AO299" s="147"/>
      <c r="AP299" s="147"/>
    </row>
    <row r="300" spans="1:42" x14ac:dyDescent="0.2">
      <c r="A300" s="161" t="s">
        <v>141</v>
      </c>
      <c r="B300" s="162" t="s">
        <v>119</v>
      </c>
      <c r="C300" s="181" t="s">
        <v>120</v>
      </c>
      <c r="D300" s="163"/>
      <c r="E300" s="164"/>
      <c r="F300" s="165"/>
      <c r="G300" s="166">
        <f>SUMIF(O301:O307,"&lt;&gt;NOR",G301:G307)</f>
        <v>0</v>
      </c>
      <c r="O300" t="s">
        <v>142</v>
      </c>
    </row>
    <row r="301" spans="1:42" outlineLevel="1" x14ac:dyDescent="0.2">
      <c r="A301" s="168">
        <v>93</v>
      </c>
      <c r="B301" s="169" t="s">
        <v>551</v>
      </c>
      <c r="C301" s="182" t="s">
        <v>552</v>
      </c>
      <c r="D301" s="170" t="s">
        <v>196</v>
      </c>
      <c r="E301" s="171">
        <v>108</v>
      </c>
      <c r="F301" s="172"/>
      <c r="G301" s="173">
        <f>ROUND(E301*F301,2)</f>
        <v>0</v>
      </c>
      <c r="H301" s="147"/>
      <c r="I301" s="147"/>
      <c r="J301" s="147"/>
      <c r="K301" s="147"/>
      <c r="L301" s="147"/>
      <c r="M301" s="147"/>
      <c r="N301" s="147"/>
      <c r="O301" s="147" t="s">
        <v>146</v>
      </c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  <c r="AM301" s="147"/>
      <c r="AN301" s="147"/>
      <c r="AO301" s="147"/>
      <c r="AP301" s="147"/>
    </row>
    <row r="302" spans="1:42" outlineLevel="2" x14ac:dyDescent="0.2">
      <c r="A302" s="154"/>
      <c r="B302" s="155"/>
      <c r="C302" s="183" t="s">
        <v>553</v>
      </c>
      <c r="D302" s="159"/>
      <c r="E302" s="160">
        <v>64</v>
      </c>
      <c r="F302" s="157"/>
      <c r="G302" s="157"/>
      <c r="H302" s="147"/>
      <c r="I302" s="147"/>
      <c r="J302" s="147"/>
      <c r="K302" s="147"/>
      <c r="L302" s="147"/>
      <c r="M302" s="147"/>
      <c r="N302" s="147"/>
      <c r="O302" s="147" t="s">
        <v>147</v>
      </c>
      <c r="P302" s="147">
        <v>0</v>
      </c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</row>
    <row r="303" spans="1:42" outlineLevel="3" x14ac:dyDescent="0.2">
      <c r="A303" s="154"/>
      <c r="B303" s="155"/>
      <c r="C303" s="183" t="s">
        <v>554</v>
      </c>
      <c r="D303" s="159"/>
      <c r="E303" s="160">
        <v>44</v>
      </c>
      <c r="F303" s="157"/>
      <c r="G303" s="157"/>
      <c r="H303" s="147"/>
      <c r="I303" s="147"/>
      <c r="J303" s="147"/>
      <c r="K303" s="147"/>
      <c r="L303" s="147"/>
      <c r="M303" s="147"/>
      <c r="N303" s="147"/>
      <c r="O303" s="147" t="s">
        <v>147</v>
      </c>
      <c r="P303" s="147">
        <v>0</v>
      </c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F303" s="147"/>
      <c r="AG303" s="147"/>
      <c r="AH303" s="147"/>
      <c r="AI303" s="147"/>
      <c r="AJ303" s="147"/>
      <c r="AK303" s="147"/>
      <c r="AL303" s="147"/>
      <c r="AM303" s="147"/>
      <c r="AN303" s="147"/>
      <c r="AO303" s="147"/>
      <c r="AP303" s="147"/>
    </row>
    <row r="304" spans="1:42" outlineLevel="1" x14ac:dyDescent="0.2">
      <c r="A304" s="168">
        <v>94</v>
      </c>
      <c r="B304" s="169" t="s">
        <v>555</v>
      </c>
      <c r="C304" s="182" t="s">
        <v>556</v>
      </c>
      <c r="D304" s="170" t="s">
        <v>184</v>
      </c>
      <c r="E304" s="171">
        <v>15</v>
      </c>
      <c r="F304" s="172"/>
      <c r="G304" s="173">
        <f>ROUND(E304*F304,2)</f>
        <v>0</v>
      </c>
      <c r="H304" s="147"/>
      <c r="I304" s="147"/>
      <c r="J304" s="147"/>
      <c r="K304" s="147"/>
      <c r="L304" s="147"/>
      <c r="M304" s="147"/>
      <c r="N304" s="147"/>
      <c r="O304" s="147" t="s">
        <v>185</v>
      </c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F304" s="147"/>
      <c r="AG304" s="147"/>
      <c r="AH304" s="147"/>
      <c r="AI304" s="147"/>
      <c r="AJ304" s="147"/>
      <c r="AK304" s="147"/>
      <c r="AL304" s="147"/>
      <c r="AM304" s="147"/>
      <c r="AN304" s="147"/>
      <c r="AO304" s="147"/>
      <c r="AP304" s="147"/>
    </row>
    <row r="305" spans="1:42" outlineLevel="2" x14ac:dyDescent="0.2">
      <c r="A305" s="154"/>
      <c r="B305" s="155"/>
      <c r="C305" s="183" t="s">
        <v>557</v>
      </c>
      <c r="D305" s="159"/>
      <c r="E305" s="160">
        <v>15</v>
      </c>
      <c r="F305" s="157"/>
      <c r="G305" s="157"/>
      <c r="H305" s="147"/>
      <c r="I305" s="147"/>
      <c r="J305" s="147"/>
      <c r="K305" s="147"/>
      <c r="L305" s="147"/>
      <c r="M305" s="147"/>
      <c r="N305" s="147"/>
      <c r="O305" s="147" t="s">
        <v>147</v>
      </c>
      <c r="P305" s="147">
        <v>0</v>
      </c>
      <c r="Q305" s="147"/>
      <c r="R305" s="147"/>
      <c r="S305" s="147"/>
      <c r="T305" s="147"/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F305" s="147"/>
      <c r="AG305" s="147"/>
      <c r="AH305" s="147"/>
      <c r="AI305" s="147"/>
      <c r="AJ305" s="147"/>
      <c r="AK305" s="147"/>
      <c r="AL305" s="147"/>
      <c r="AM305" s="147"/>
      <c r="AN305" s="147"/>
      <c r="AO305" s="147"/>
      <c r="AP305" s="147"/>
    </row>
    <row r="306" spans="1:42" outlineLevel="1" x14ac:dyDescent="0.2">
      <c r="A306" s="168">
        <v>95</v>
      </c>
      <c r="B306" s="169" t="s">
        <v>558</v>
      </c>
      <c r="C306" s="182" t="s">
        <v>559</v>
      </c>
      <c r="D306" s="170" t="s">
        <v>196</v>
      </c>
      <c r="E306" s="171">
        <v>129.6</v>
      </c>
      <c r="F306" s="172"/>
      <c r="G306" s="173">
        <f>ROUND(E306*F306,2)</f>
        <v>0</v>
      </c>
      <c r="H306" s="147"/>
      <c r="I306" s="147"/>
      <c r="J306" s="147"/>
      <c r="K306" s="147"/>
      <c r="L306" s="147"/>
      <c r="M306" s="147"/>
      <c r="N306" s="147"/>
      <c r="O306" s="147" t="s">
        <v>154</v>
      </c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  <c r="AA306" s="147"/>
      <c r="AB306" s="147"/>
      <c r="AC306" s="147"/>
      <c r="AD306" s="147"/>
      <c r="AE306" s="147"/>
      <c r="AF306" s="147"/>
      <c r="AG306" s="147"/>
      <c r="AH306" s="147"/>
      <c r="AI306" s="147"/>
      <c r="AJ306" s="147"/>
      <c r="AK306" s="147"/>
      <c r="AL306" s="147"/>
      <c r="AM306" s="147"/>
      <c r="AN306" s="147"/>
      <c r="AO306" s="147"/>
      <c r="AP306" s="147"/>
    </row>
    <row r="307" spans="1:42" outlineLevel="2" x14ac:dyDescent="0.2">
      <c r="A307" s="154"/>
      <c r="B307" s="155"/>
      <c r="C307" s="183" t="s">
        <v>560</v>
      </c>
      <c r="D307" s="159"/>
      <c r="E307" s="160">
        <v>129.6</v>
      </c>
      <c r="F307" s="157"/>
      <c r="G307" s="157"/>
      <c r="H307" s="147"/>
      <c r="I307" s="147"/>
      <c r="J307" s="147"/>
      <c r="K307" s="147"/>
      <c r="L307" s="147"/>
      <c r="M307" s="147"/>
      <c r="N307" s="147"/>
      <c r="O307" s="147" t="s">
        <v>147</v>
      </c>
      <c r="P307" s="147">
        <v>5</v>
      </c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F307" s="147"/>
      <c r="AG307" s="147"/>
      <c r="AH307" s="147"/>
      <c r="AI307" s="147"/>
      <c r="AJ307" s="147"/>
      <c r="AK307" s="147"/>
      <c r="AL307" s="147"/>
      <c r="AM307" s="147"/>
      <c r="AN307" s="147"/>
      <c r="AO307" s="147"/>
      <c r="AP307" s="147"/>
    </row>
    <row r="308" spans="1:42" x14ac:dyDescent="0.2">
      <c r="A308" s="161" t="s">
        <v>141</v>
      </c>
      <c r="B308" s="162" t="s">
        <v>121</v>
      </c>
      <c r="C308" s="181" t="s">
        <v>122</v>
      </c>
      <c r="D308" s="163"/>
      <c r="E308" s="164"/>
      <c r="F308" s="165"/>
      <c r="G308" s="166">
        <f>SUMIF(O309:O316,"&lt;&gt;NOR",G309:G316)</f>
        <v>0</v>
      </c>
      <c r="O308" t="s">
        <v>142</v>
      </c>
    </row>
    <row r="309" spans="1:42" ht="22.5" outlineLevel="1" x14ac:dyDescent="0.2">
      <c r="A309" s="168">
        <v>96</v>
      </c>
      <c r="B309" s="169" t="s">
        <v>561</v>
      </c>
      <c r="C309" s="182" t="s">
        <v>562</v>
      </c>
      <c r="D309" s="170" t="s">
        <v>196</v>
      </c>
      <c r="E309" s="171">
        <v>23.5</v>
      </c>
      <c r="F309" s="172"/>
      <c r="G309" s="173">
        <f>ROUND(E309*F309,2)</f>
        <v>0</v>
      </c>
      <c r="H309" s="147"/>
      <c r="I309" s="147"/>
      <c r="J309" s="147"/>
      <c r="K309" s="147"/>
      <c r="L309" s="147"/>
      <c r="M309" s="147"/>
      <c r="N309" s="147"/>
      <c r="O309" s="147" t="s">
        <v>146</v>
      </c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  <c r="AA309" s="147"/>
      <c r="AB309" s="147"/>
      <c r="AC309" s="147"/>
      <c r="AD309" s="147"/>
      <c r="AE309" s="147"/>
      <c r="AF309" s="147"/>
      <c r="AG309" s="147"/>
      <c r="AH309" s="147"/>
      <c r="AI309" s="147"/>
      <c r="AJ309" s="147"/>
      <c r="AK309" s="147"/>
      <c r="AL309" s="147"/>
      <c r="AM309" s="147"/>
      <c r="AN309" s="147"/>
      <c r="AO309" s="147"/>
      <c r="AP309" s="147"/>
    </row>
    <row r="310" spans="1:42" outlineLevel="2" x14ac:dyDescent="0.2">
      <c r="A310" s="154"/>
      <c r="B310" s="155"/>
      <c r="C310" s="183" t="s">
        <v>563</v>
      </c>
      <c r="D310" s="159"/>
      <c r="E310" s="160">
        <v>23.5</v>
      </c>
      <c r="F310" s="157"/>
      <c r="G310" s="157"/>
      <c r="H310" s="147"/>
      <c r="I310" s="147"/>
      <c r="J310" s="147"/>
      <c r="K310" s="147"/>
      <c r="L310" s="147"/>
      <c r="M310" s="147"/>
      <c r="N310" s="147"/>
      <c r="O310" s="147" t="s">
        <v>147</v>
      </c>
      <c r="P310" s="147">
        <v>0</v>
      </c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  <c r="AA310" s="147"/>
      <c r="AB310" s="147"/>
      <c r="AC310" s="147"/>
      <c r="AD310" s="147"/>
      <c r="AE310" s="147"/>
      <c r="AF310" s="147"/>
      <c r="AG310" s="147"/>
      <c r="AH310" s="147"/>
      <c r="AI310" s="147"/>
      <c r="AJ310" s="147"/>
      <c r="AK310" s="147"/>
      <c r="AL310" s="147"/>
      <c r="AM310" s="147"/>
      <c r="AN310" s="147"/>
      <c r="AO310" s="147"/>
      <c r="AP310" s="147"/>
    </row>
    <row r="311" spans="1:42" outlineLevel="1" x14ac:dyDescent="0.2">
      <c r="A311" s="168">
        <v>97</v>
      </c>
      <c r="B311" s="169" t="s">
        <v>564</v>
      </c>
      <c r="C311" s="182" t="s">
        <v>565</v>
      </c>
      <c r="D311" s="170" t="s">
        <v>196</v>
      </c>
      <c r="E311" s="171">
        <v>23.5</v>
      </c>
      <c r="F311" s="172"/>
      <c r="G311" s="173">
        <f>ROUND(E311*F311,2)</f>
        <v>0</v>
      </c>
      <c r="H311" s="147"/>
      <c r="I311" s="147"/>
      <c r="J311" s="147"/>
      <c r="K311" s="147"/>
      <c r="L311" s="147"/>
      <c r="M311" s="147"/>
      <c r="N311" s="147"/>
      <c r="O311" s="147" t="s">
        <v>146</v>
      </c>
      <c r="P311" s="147"/>
      <c r="Q311" s="147"/>
      <c r="R311" s="147"/>
      <c r="S311" s="147"/>
      <c r="T311" s="147"/>
      <c r="U311" s="147"/>
      <c r="V311" s="147"/>
      <c r="W311" s="147"/>
      <c r="X311" s="147"/>
      <c r="Y311" s="147"/>
      <c r="Z311" s="147"/>
      <c r="AA311" s="147"/>
      <c r="AB311" s="147"/>
      <c r="AC311" s="147"/>
      <c r="AD311" s="147"/>
      <c r="AE311" s="147"/>
      <c r="AF311" s="147"/>
      <c r="AG311" s="147"/>
      <c r="AH311" s="147"/>
      <c r="AI311" s="147"/>
      <c r="AJ311" s="147"/>
      <c r="AK311" s="147"/>
      <c r="AL311" s="147"/>
      <c r="AM311" s="147"/>
      <c r="AN311" s="147"/>
      <c r="AO311" s="147"/>
      <c r="AP311" s="147"/>
    </row>
    <row r="312" spans="1:42" outlineLevel="2" x14ac:dyDescent="0.2">
      <c r="A312" s="154"/>
      <c r="B312" s="155"/>
      <c r="C312" s="183" t="s">
        <v>566</v>
      </c>
      <c r="D312" s="159"/>
      <c r="E312" s="160">
        <v>23.5</v>
      </c>
      <c r="F312" s="157"/>
      <c r="G312" s="157"/>
      <c r="H312" s="147"/>
      <c r="I312" s="147"/>
      <c r="J312" s="147"/>
      <c r="K312" s="147"/>
      <c r="L312" s="147"/>
      <c r="M312" s="147"/>
      <c r="N312" s="147"/>
      <c r="O312" s="147" t="s">
        <v>147</v>
      </c>
      <c r="P312" s="147">
        <v>5</v>
      </c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7"/>
      <c r="AG312" s="147"/>
      <c r="AH312" s="147"/>
      <c r="AI312" s="147"/>
      <c r="AJ312" s="147"/>
      <c r="AK312" s="147"/>
      <c r="AL312" s="147"/>
      <c r="AM312" s="147"/>
      <c r="AN312" s="147"/>
      <c r="AO312" s="147"/>
      <c r="AP312" s="147"/>
    </row>
    <row r="313" spans="1:42" ht="22.5" outlineLevel="1" x14ac:dyDescent="0.2">
      <c r="A313" s="168">
        <v>98</v>
      </c>
      <c r="B313" s="169" t="s">
        <v>567</v>
      </c>
      <c r="C313" s="182" t="s">
        <v>568</v>
      </c>
      <c r="D313" s="170" t="s">
        <v>145</v>
      </c>
      <c r="E313" s="171">
        <v>2</v>
      </c>
      <c r="F313" s="172"/>
      <c r="G313" s="173">
        <f>ROUND(E313*F313,2)</f>
        <v>0</v>
      </c>
      <c r="H313" s="147"/>
      <c r="I313" s="147"/>
      <c r="J313" s="147"/>
      <c r="K313" s="147"/>
      <c r="L313" s="147"/>
      <c r="M313" s="147"/>
      <c r="N313" s="147"/>
      <c r="O313" s="147" t="s">
        <v>146</v>
      </c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</row>
    <row r="314" spans="1:42" outlineLevel="2" x14ac:dyDescent="0.2">
      <c r="A314" s="154"/>
      <c r="B314" s="155"/>
      <c r="C314" s="183" t="s">
        <v>75</v>
      </c>
      <c r="D314" s="159"/>
      <c r="E314" s="160">
        <v>2</v>
      </c>
      <c r="F314" s="157"/>
      <c r="G314" s="157"/>
      <c r="H314" s="147"/>
      <c r="I314" s="147"/>
      <c r="J314" s="147"/>
      <c r="K314" s="147"/>
      <c r="L314" s="147"/>
      <c r="M314" s="147"/>
      <c r="N314" s="147"/>
      <c r="O314" s="147" t="s">
        <v>147</v>
      </c>
      <c r="P314" s="147">
        <v>0</v>
      </c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</row>
    <row r="315" spans="1:42" ht="22.5" outlineLevel="1" x14ac:dyDescent="0.2">
      <c r="A315" s="168">
        <v>99</v>
      </c>
      <c r="B315" s="169" t="s">
        <v>569</v>
      </c>
      <c r="C315" s="182" t="s">
        <v>570</v>
      </c>
      <c r="D315" s="170" t="s">
        <v>145</v>
      </c>
      <c r="E315" s="171">
        <v>1</v>
      </c>
      <c r="F315" s="172"/>
      <c r="G315" s="173">
        <f>ROUND(E315*F315,2)</f>
        <v>0</v>
      </c>
      <c r="H315" s="147"/>
      <c r="I315" s="147"/>
      <c r="J315" s="147"/>
      <c r="K315" s="147"/>
      <c r="L315" s="147"/>
      <c r="M315" s="147"/>
      <c r="N315" s="147"/>
      <c r="O315" s="147" t="s">
        <v>146</v>
      </c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</row>
    <row r="316" spans="1:42" outlineLevel="2" x14ac:dyDescent="0.2">
      <c r="A316" s="154"/>
      <c r="B316" s="155"/>
      <c r="C316" s="183" t="s">
        <v>71</v>
      </c>
      <c r="D316" s="159"/>
      <c r="E316" s="160">
        <v>1</v>
      </c>
      <c r="F316" s="157"/>
      <c r="G316" s="157"/>
      <c r="H316" s="147"/>
      <c r="I316" s="147"/>
      <c r="J316" s="147"/>
      <c r="K316" s="147"/>
      <c r="L316" s="147"/>
      <c r="M316" s="147"/>
      <c r="N316" s="147"/>
      <c r="O316" s="147" t="s">
        <v>147</v>
      </c>
      <c r="P316" s="147">
        <v>0</v>
      </c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</row>
    <row r="317" spans="1:42" x14ac:dyDescent="0.2">
      <c r="A317" s="161" t="s">
        <v>141</v>
      </c>
      <c r="B317" s="162" t="s">
        <v>123</v>
      </c>
      <c r="C317" s="181" t="s">
        <v>124</v>
      </c>
      <c r="D317" s="163"/>
      <c r="E317" s="164"/>
      <c r="F317" s="165"/>
      <c r="G317" s="166">
        <f>SUMIF(O318:O323,"&lt;&gt;NOR",G318:G323)</f>
        <v>0</v>
      </c>
      <c r="O317" t="s">
        <v>142</v>
      </c>
    </row>
    <row r="318" spans="1:42" outlineLevel="1" x14ac:dyDescent="0.2">
      <c r="A318" s="168">
        <v>100</v>
      </c>
      <c r="B318" s="169" t="s">
        <v>571</v>
      </c>
      <c r="C318" s="182" t="s">
        <v>572</v>
      </c>
      <c r="D318" s="170" t="s">
        <v>196</v>
      </c>
      <c r="E318" s="171">
        <v>10</v>
      </c>
      <c r="F318" s="172"/>
      <c r="G318" s="173">
        <f>ROUND(E318*F318,2)</f>
        <v>0</v>
      </c>
      <c r="H318" s="147"/>
      <c r="I318" s="147"/>
      <c r="J318" s="147"/>
      <c r="K318" s="147"/>
      <c r="L318" s="147"/>
      <c r="M318" s="147"/>
      <c r="N318" s="147"/>
      <c r="O318" s="147" t="s">
        <v>146</v>
      </c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</row>
    <row r="319" spans="1:42" outlineLevel="2" x14ac:dyDescent="0.2">
      <c r="A319" s="154"/>
      <c r="B319" s="155"/>
      <c r="C319" s="183" t="s">
        <v>573</v>
      </c>
      <c r="D319" s="159"/>
      <c r="E319" s="160">
        <v>10</v>
      </c>
      <c r="F319" s="157"/>
      <c r="G319" s="157"/>
      <c r="H319" s="147"/>
      <c r="I319" s="147"/>
      <c r="J319" s="147"/>
      <c r="K319" s="147"/>
      <c r="L319" s="147"/>
      <c r="M319" s="147"/>
      <c r="N319" s="147"/>
      <c r="O319" s="147" t="s">
        <v>147</v>
      </c>
      <c r="P319" s="147">
        <v>0</v>
      </c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</row>
    <row r="320" spans="1:42" ht="22.5" outlineLevel="1" x14ac:dyDescent="0.2">
      <c r="A320" s="168">
        <v>101</v>
      </c>
      <c r="B320" s="169" t="s">
        <v>574</v>
      </c>
      <c r="C320" s="182" t="s">
        <v>575</v>
      </c>
      <c r="D320" s="170" t="s">
        <v>196</v>
      </c>
      <c r="E320" s="171">
        <v>37</v>
      </c>
      <c r="F320" s="172"/>
      <c r="G320" s="173">
        <f>ROUND(E320*F320,2)</f>
        <v>0</v>
      </c>
      <c r="H320" s="147"/>
      <c r="I320" s="147"/>
      <c r="J320" s="147"/>
      <c r="K320" s="147"/>
      <c r="L320" s="147"/>
      <c r="M320" s="147"/>
      <c r="N320" s="147"/>
      <c r="O320" s="147" t="s">
        <v>146</v>
      </c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</row>
    <row r="321" spans="1:42" outlineLevel="2" x14ac:dyDescent="0.2">
      <c r="A321" s="154"/>
      <c r="B321" s="155"/>
      <c r="C321" s="183" t="s">
        <v>576</v>
      </c>
      <c r="D321" s="159"/>
      <c r="E321" s="160">
        <v>37</v>
      </c>
      <c r="F321" s="157"/>
      <c r="G321" s="157"/>
      <c r="H321" s="147"/>
      <c r="I321" s="147"/>
      <c r="J321" s="147"/>
      <c r="K321" s="147"/>
      <c r="L321" s="147"/>
      <c r="M321" s="147"/>
      <c r="N321" s="147"/>
      <c r="O321" s="147" t="s">
        <v>147</v>
      </c>
      <c r="P321" s="147">
        <v>0</v>
      </c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F321" s="147"/>
      <c r="AG321" s="147"/>
      <c r="AH321" s="147"/>
      <c r="AI321" s="147"/>
      <c r="AJ321" s="147"/>
      <c r="AK321" s="147"/>
      <c r="AL321" s="147"/>
      <c r="AM321" s="147"/>
      <c r="AN321" s="147"/>
      <c r="AO321" s="147"/>
      <c r="AP321" s="147"/>
    </row>
    <row r="322" spans="1:42" outlineLevel="1" x14ac:dyDescent="0.2">
      <c r="A322" s="168">
        <v>102</v>
      </c>
      <c r="B322" s="169" t="s">
        <v>577</v>
      </c>
      <c r="C322" s="182" t="s">
        <v>578</v>
      </c>
      <c r="D322" s="170" t="s">
        <v>196</v>
      </c>
      <c r="E322" s="171">
        <v>10</v>
      </c>
      <c r="F322" s="172"/>
      <c r="G322" s="173">
        <f>ROUND(E322*F322,2)</f>
        <v>0</v>
      </c>
      <c r="H322" s="147"/>
      <c r="I322" s="147"/>
      <c r="J322" s="147"/>
      <c r="K322" s="147"/>
      <c r="L322" s="147"/>
      <c r="M322" s="147"/>
      <c r="N322" s="147"/>
      <c r="O322" s="147" t="s">
        <v>154</v>
      </c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  <c r="AM322" s="147"/>
      <c r="AN322" s="147"/>
      <c r="AO322" s="147"/>
      <c r="AP322" s="147"/>
    </row>
    <row r="323" spans="1:42" outlineLevel="2" x14ac:dyDescent="0.2">
      <c r="A323" s="154"/>
      <c r="B323" s="155"/>
      <c r="C323" s="183" t="s">
        <v>579</v>
      </c>
      <c r="D323" s="159"/>
      <c r="E323" s="160">
        <v>10</v>
      </c>
      <c r="F323" s="157"/>
      <c r="G323" s="157"/>
      <c r="H323" s="147"/>
      <c r="I323" s="147"/>
      <c r="J323" s="147"/>
      <c r="K323" s="147"/>
      <c r="L323" s="147"/>
      <c r="M323" s="147"/>
      <c r="N323" s="147"/>
      <c r="O323" s="147" t="s">
        <v>147</v>
      </c>
      <c r="P323" s="147">
        <v>0</v>
      </c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7"/>
      <c r="AG323" s="147"/>
      <c r="AH323" s="147"/>
      <c r="AI323" s="147"/>
      <c r="AJ323" s="147"/>
      <c r="AK323" s="147"/>
      <c r="AL323" s="147"/>
      <c r="AM323" s="147"/>
      <c r="AN323" s="147"/>
      <c r="AO323" s="147"/>
      <c r="AP323" s="147"/>
    </row>
    <row r="324" spans="1:42" x14ac:dyDescent="0.2">
      <c r="A324" s="161" t="s">
        <v>141</v>
      </c>
      <c r="B324" s="162" t="s">
        <v>125</v>
      </c>
      <c r="C324" s="181" t="s">
        <v>126</v>
      </c>
      <c r="D324" s="163"/>
      <c r="E324" s="164"/>
      <c r="F324" s="165"/>
      <c r="G324" s="166">
        <f>SUMIF(O325:O330,"&lt;&gt;NOR",G325:G330)</f>
        <v>0</v>
      </c>
      <c r="O324" t="s">
        <v>142</v>
      </c>
    </row>
    <row r="325" spans="1:42" outlineLevel="1" x14ac:dyDescent="0.2">
      <c r="A325" s="174">
        <v>103</v>
      </c>
      <c r="B325" s="175" t="s">
        <v>249</v>
      </c>
      <c r="C325" s="184" t="s">
        <v>250</v>
      </c>
      <c r="D325" s="176" t="s">
        <v>205</v>
      </c>
      <c r="E325" s="177">
        <v>5.5199600000000002</v>
      </c>
      <c r="F325" s="178"/>
      <c r="G325" s="179">
        <f t="shared" ref="G325:G330" si="0">ROUND(E325*F325,2)</f>
        <v>0</v>
      </c>
      <c r="H325" s="147"/>
      <c r="I325" s="147"/>
      <c r="J325" s="147"/>
      <c r="K325" s="147"/>
      <c r="L325" s="147"/>
      <c r="M325" s="147"/>
      <c r="N325" s="147"/>
      <c r="O325" s="147" t="s">
        <v>251</v>
      </c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  <c r="AO325" s="147"/>
      <c r="AP325" s="147"/>
    </row>
    <row r="326" spans="1:42" outlineLevel="1" x14ac:dyDescent="0.2">
      <c r="A326" s="174">
        <v>104</v>
      </c>
      <c r="B326" s="175" t="s">
        <v>252</v>
      </c>
      <c r="C326" s="184" t="s">
        <v>253</v>
      </c>
      <c r="D326" s="176" t="s">
        <v>205</v>
      </c>
      <c r="E326" s="177">
        <v>5.5199600000000002</v>
      </c>
      <c r="F326" s="178"/>
      <c r="G326" s="179">
        <f t="shared" si="0"/>
        <v>0</v>
      </c>
      <c r="H326" s="147"/>
      <c r="I326" s="147"/>
      <c r="J326" s="147"/>
      <c r="K326" s="147"/>
      <c r="L326" s="147"/>
      <c r="M326" s="147"/>
      <c r="N326" s="147"/>
      <c r="O326" s="147" t="s">
        <v>251</v>
      </c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47"/>
      <c r="AK326" s="147"/>
      <c r="AL326" s="147"/>
      <c r="AM326" s="147"/>
      <c r="AN326" s="147"/>
      <c r="AO326" s="147"/>
      <c r="AP326" s="147"/>
    </row>
    <row r="327" spans="1:42" outlineLevel="1" x14ac:dyDescent="0.2">
      <c r="A327" s="174">
        <v>105</v>
      </c>
      <c r="B327" s="175" t="s">
        <v>254</v>
      </c>
      <c r="C327" s="184" t="s">
        <v>255</v>
      </c>
      <c r="D327" s="176" t="s">
        <v>205</v>
      </c>
      <c r="E327" s="177">
        <v>49.67962</v>
      </c>
      <c r="F327" s="178"/>
      <c r="G327" s="179">
        <f t="shared" si="0"/>
        <v>0</v>
      </c>
      <c r="H327" s="147"/>
      <c r="I327" s="147"/>
      <c r="J327" s="147"/>
      <c r="K327" s="147"/>
      <c r="L327" s="147"/>
      <c r="M327" s="147"/>
      <c r="N327" s="147"/>
      <c r="O327" s="147" t="s">
        <v>251</v>
      </c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  <c r="AM327" s="147"/>
      <c r="AN327" s="147"/>
      <c r="AO327" s="147"/>
      <c r="AP327" s="147"/>
    </row>
    <row r="328" spans="1:42" outlineLevel="1" x14ac:dyDescent="0.2">
      <c r="A328" s="174">
        <v>106</v>
      </c>
      <c r="B328" s="175" t="s">
        <v>256</v>
      </c>
      <c r="C328" s="184" t="s">
        <v>257</v>
      </c>
      <c r="D328" s="176" t="s">
        <v>205</v>
      </c>
      <c r="E328" s="177">
        <v>5.5199600000000002</v>
      </c>
      <c r="F328" s="178"/>
      <c r="G328" s="179">
        <f t="shared" si="0"/>
        <v>0</v>
      </c>
      <c r="H328" s="147"/>
      <c r="I328" s="147"/>
      <c r="J328" s="147"/>
      <c r="K328" s="147"/>
      <c r="L328" s="147"/>
      <c r="M328" s="147"/>
      <c r="N328" s="147"/>
      <c r="O328" s="147" t="s">
        <v>251</v>
      </c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F328" s="147"/>
      <c r="AG328" s="147"/>
      <c r="AH328" s="147"/>
      <c r="AI328" s="147"/>
      <c r="AJ328" s="147"/>
      <c r="AK328" s="147"/>
      <c r="AL328" s="147"/>
      <c r="AM328" s="147"/>
      <c r="AN328" s="147"/>
      <c r="AO328" s="147"/>
      <c r="AP328" s="147"/>
    </row>
    <row r="329" spans="1:42" outlineLevel="1" x14ac:dyDescent="0.2">
      <c r="A329" s="174">
        <v>107</v>
      </c>
      <c r="B329" s="175" t="s">
        <v>258</v>
      </c>
      <c r="C329" s="184" t="s">
        <v>259</v>
      </c>
      <c r="D329" s="176" t="s">
        <v>205</v>
      </c>
      <c r="E329" s="177">
        <v>5.5199600000000002</v>
      </c>
      <c r="F329" s="178"/>
      <c r="G329" s="179">
        <f t="shared" si="0"/>
        <v>0</v>
      </c>
      <c r="H329" s="147"/>
      <c r="I329" s="147"/>
      <c r="J329" s="147"/>
      <c r="K329" s="147"/>
      <c r="L329" s="147"/>
      <c r="M329" s="147"/>
      <c r="N329" s="147"/>
      <c r="O329" s="147" t="s">
        <v>251</v>
      </c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7"/>
      <c r="AG329" s="147"/>
      <c r="AH329" s="147"/>
      <c r="AI329" s="147"/>
      <c r="AJ329" s="147"/>
      <c r="AK329" s="147"/>
      <c r="AL329" s="147"/>
      <c r="AM329" s="147"/>
      <c r="AN329" s="147"/>
      <c r="AO329" s="147"/>
      <c r="AP329" s="147"/>
    </row>
    <row r="330" spans="1:42" outlineLevel="1" x14ac:dyDescent="0.2">
      <c r="A330" s="174">
        <v>108</v>
      </c>
      <c r="B330" s="175" t="s">
        <v>260</v>
      </c>
      <c r="C330" s="184" t="s">
        <v>261</v>
      </c>
      <c r="D330" s="176" t="s">
        <v>205</v>
      </c>
      <c r="E330" s="177">
        <v>5.5199600000000002</v>
      </c>
      <c r="F330" s="178"/>
      <c r="G330" s="179">
        <f t="shared" si="0"/>
        <v>0</v>
      </c>
      <c r="H330" s="147"/>
      <c r="I330" s="147"/>
      <c r="J330" s="147"/>
      <c r="K330" s="147"/>
      <c r="L330" s="147"/>
      <c r="M330" s="147"/>
      <c r="N330" s="147"/>
      <c r="O330" s="147" t="s">
        <v>251</v>
      </c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</row>
    <row r="331" spans="1:42" x14ac:dyDescent="0.2">
      <c r="A331" s="161" t="s">
        <v>141</v>
      </c>
      <c r="B331" s="162" t="s">
        <v>128</v>
      </c>
      <c r="C331" s="181" t="s">
        <v>30</v>
      </c>
      <c r="D331" s="163"/>
      <c r="E331" s="164"/>
      <c r="F331" s="165"/>
      <c r="G331" s="166">
        <f>SUMIF(O332:O334,"&lt;&gt;NOR",G332:G334)</f>
        <v>0</v>
      </c>
      <c r="O331" t="s">
        <v>142</v>
      </c>
    </row>
    <row r="332" spans="1:42" outlineLevel="1" x14ac:dyDescent="0.2">
      <c r="A332" s="174">
        <v>109</v>
      </c>
      <c r="B332" s="175" t="s">
        <v>262</v>
      </c>
      <c r="C332" s="184" t="s">
        <v>263</v>
      </c>
      <c r="D332" s="176" t="s">
        <v>264</v>
      </c>
      <c r="E332" s="177">
        <v>1</v>
      </c>
      <c r="F332" s="178"/>
      <c r="G332" s="179">
        <f>ROUND(E332*F332,2)</f>
        <v>0</v>
      </c>
      <c r="H332" s="147"/>
      <c r="I332" s="147"/>
      <c r="J332" s="147"/>
      <c r="K332" s="147"/>
      <c r="L332" s="147"/>
      <c r="M332" s="147"/>
      <c r="N332" s="147"/>
      <c r="O332" s="147" t="s">
        <v>265</v>
      </c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</row>
    <row r="333" spans="1:42" outlineLevel="1" x14ac:dyDescent="0.2">
      <c r="A333" s="168">
        <v>110</v>
      </c>
      <c r="B333" s="169" t="s">
        <v>580</v>
      </c>
      <c r="C333" s="182" t="s">
        <v>581</v>
      </c>
      <c r="D333" s="170" t="s">
        <v>264</v>
      </c>
      <c r="E333" s="171">
        <v>1</v>
      </c>
      <c r="F333" s="172"/>
      <c r="G333" s="173">
        <f>ROUND(E333*F333,2)</f>
        <v>0</v>
      </c>
      <c r="H333" s="147"/>
      <c r="I333" s="147"/>
      <c r="J333" s="147"/>
      <c r="K333" s="147"/>
      <c r="L333" s="147"/>
      <c r="M333" s="147"/>
      <c r="N333" s="147"/>
      <c r="O333" s="147" t="s">
        <v>582</v>
      </c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</row>
    <row r="334" spans="1:42" outlineLevel="2" x14ac:dyDescent="0.2">
      <c r="A334" s="154"/>
      <c r="B334" s="155"/>
      <c r="C334" s="183" t="s">
        <v>583</v>
      </c>
      <c r="D334" s="159"/>
      <c r="E334" s="160">
        <v>1</v>
      </c>
      <c r="F334" s="157"/>
      <c r="G334" s="157"/>
      <c r="H334" s="147"/>
      <c r="I334" s="147"/>
      <c r="J334" s="147"/>
      <c r="K334" s="147"/>
      <c r="L334" s="147"/>
      <c r="M334" s="147"/>
      <c r="N334" s="147"/>
      <c r="O334" s="147" t="s">
        <v>147</v>
      </c>
      <c r="P334" s="147">
        <v>0</v>
      </c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</row>
    <row r="335" spans="1:42" x14ac:dyDescent="0.2">
      <c r="A335" s="3"/>
      <c r="B335" s="4"/>
      <c r="C335" s="186"/>
      <c r="D335" s="6"/>
      <c r="E335" s="3"/>
      <c r="F335" s="3"/>
      <c r="G335" s="3"/>
      <c r="M335">
        <v>15</v>
      </c>
      <c r="N335">
        <v>21</v>
      </c>
      <c r="O335" t="s">
        <v>140</v>
      </c>
    </row>
    <row r="336" spans="1:42" x14ac:dyDescent="0.2">
      <c r="A336" s="150"/>
      <c r="B336" s="151" t="s">
        <v>31</v>
      </c>
      <c r="C336" s="187"/>
      <c r="D336" s="152"/>
      <c r="E336" s="153"/>
      <c r="F336" s="153"/>
      <c r="G336" s="167">
        <f>G8+G27+G36+G40+G76+G84+G87+G102+G105+G171+G177+G179+G182+G197+G217+G219+G223+G226+G270+G279+G293+G300+G308+G317+G324+G331</f>
        <v>0</v>
      </c>
      <c r="M336" t="e">
        <f>SUMIF(#REF!,M335,G7:G334)</f>
        <v>#REF!</v>
      </c>
      <c r="N336" t="e">
        <f>SUMIF(#REF!,N335,G7:G334)</f>
        <v>#REF!</v>
      </c>
      <c r="O336" t="s">
        <v>266</v>
      </c>
    </row>
    <row r="337" spans="1:15" x14ac:dyDescent="0.2">
      <c r="A337" s="3"/>
      <c r="B337" s="4"/>
      <c r="C337" s="186"/>
      <c r="D337" s="6"/>
      <c r="E337" s="3"/>
      <c r="F337" s="3"/>
      <c r="G337" s="3"/>
    </row>
    <row r="338" spans="1:15" x14ac:dyDescent="0.2">
      <c r="A338" s="3"/>
      <c r="B338" s="4"/>
      <c r="C338" s="186"/>
      <c r="D338" s="6"/>
      <c r="E338" s="3"/>
      <c r="F338" s="3"/>
      <c r="G338" s="3"/>
    </row>
    <row r="339" spans="1:15" x14ac:dyDescent="0.2">
      <c r="A339" s="264" t="s">
        <v>267</v>
      </c>
      <c r="B339" s="264"/>
      <c r="C339" s="265"/>
      <c r="D339" s="6"/>
      <c r="E339" s="3"/>
      <c r="F339" s="3"/>
      <c r="G339" s="3"/>
    </row>
    <row r="340" spans="1:15" x14ac:dyDescent="0.2">
      <c r="A340" s="245"/>
      <c r="B340" s="246"/>
      <c r="C340" s="247"/>
      <c r="D340" s="246"/>
      <c r="E340" s="246"/>
      <c r="F340" s="246"/>
      <c r="G340" s="248"/>
      <c r="O340" t="s">
        <v>268</v>
      </c>
    </row>
    <row r="341" spans="1:15" x14ac:dyDescent="0.2">
      <c r="A341" s="249"/>
      <c r="B341" s="250"/>
      <c r="C341" s="251"/>
      <c r="D341" s="250"/>
      <c r="E341" s="250"/>
      <c r="F341" s="250"/>
      <c r="G341" s="252"/>
    </row>
    <row r="342" spans="1:15" x14ac:dyDescent="0.2">
      <c r="A342" s="249"/>
      <c r="B342" s="250"/>
      <c r="C342" s="251"/>
      <c r="D342" s="250"/>
      <c r="E342" s="250"/>
      <c r="F342" s="250"/>
      <c r="G342" s="252"/>
    </row>
    <row r="343" spans="1:15" x14ac:dyDescent="0.2">
      <c r="A343" s="249"/>
      <c r="B343" s="250"/>
      <c r="C343" s="251"/>
      <c r="D343" s="250"/>
      <c r="E343" s="250"/>
      <c r="F343" s="250"/>
      <c r="G343" s="252"/>
    </row>
    <row r="344" spans="1:15" x14ac:dyDescent="0.2">
      <c r="A344" s="253"/>
      <c r="B344" s="254"/>
      <c r="C344" s="255"/>
      <c r="D344" s="254"/>
      <c r="E344" s="254"/>
      <c r="F344" s="254"/>
      <c r="G344" s="256"/>
    </row>
    <row r="345" spans="1:15" x14ac:dyDescent="0.2">
      <c r="A345" s="3"/>
      <c r="B345" s="4"/>
      <c r="C345" s="186"/>
      <c r="D345" s="6"/>
      <c r="E345" s="3"/>
      <c r="F345" s="3"/>
      <c r="G345" s="3"/>
    </row>
    <row r="346" spans="1:15" x14ac:dyDescent="0.2">
      <c r="C346" s="188"/>
      <c r="D346" s="10"/>
      <c r="O346" t="s">
        <v>269</v>
      </c>
    </row>
    <row r="347" spans="1:15" x14ac:dyDescent="0.2">
      <c r="D347" s="10"/>
    </row>
    <row r="348" spans="1:15" x14ac:dyDescent="0.2">
      <c r="D348" s="10"/>
    </row>
    <row r="349" spans="1:15" x14ac:dyDescent="0.2">
      <c r="D349" s="10"/>
    </row>
    <row r="350" spans="1:15" x14ac:dyDescent="0.2">
      <c r="D350" s="10"/>
    </row>
    <row r="351" spans="1:15" x14ac:dyDescent="0.2">
      <c r="D351" s="10"/>
    </row>
    <row r="352" spans="1:15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340:G344"/>
    <mergeCell ref="A1:G1"/>
    <mergeCell ref="C2:G2"/>
    <mergeCell ref="C3:G3"/>
    <mergeCell ref="C4:G4"/>
    <mergeCell ref="A339:C33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0DA3-FF7E-4706-A704-A753B50B22FA}">
  <sheetPr>
    <outlinePr summaryBelow="0"/>
  </sheetPr>
  <dimension ref="A1:AO5000"/>
  <sheetViews>
    <sheetView workbookViewId="0">
      <pane ySplit="7" topLeftCell="A20" activePane="bottomLeft" state="frozen"/>
      <selection pane="bottomLeft" activeCell="Z13" sqref="Z13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0" max="10" width="0" hidden="1" customWidth="1"/>
    <col min="12" max="22" width="0" hidden="1" customWidth="1"/>
  </cols>
  <sheetData>
    <row r="1" spans="1:41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N1" t="s">
        <v>130</v>
      </c>
    </row>
    <row r="2" spans="1:41" ht="24.95" customHeight="1" x14ac:dyDescent="0.2">
      <c r="A2" s="50" t="s">
        <v>8</v>
      </c>
      <c r="B2" s="49" t="s">
        <v>39</v>
      </c>
      <c r="C2" s="258" t="s">
        <v>40</v>
      </c>
      <c r="D2" s="259"/>
      <c r="E2" s="259"/>
      <c r="F2" s="259"/>
      <c r="G2" s="260"/>
      <c r="N2" t="s">
        <v>131</v>
      </c>
    </row>
    <row r="3" spans="1:41" ht="24.95" customHeight="1" x14ac:dyDescent="0.2">
      <c r="A3" s="50" t="s">
        <v>9</v>
      </c>
      <c r="B3" s="49" t="s">
        <v>56</v>
      </c>
      <c r="C3" s="258" t="s">
        <v>57</v>
      </c>
      <c r="D3" s="259"/>
      <c r="E3" s="259"/>
      <c r="F3" s="259"/>
      <c r="G3" s="260"/>
      <c r="J3" s="122" t="s">
        <v>131</v>
      </c>
      <c r="N3" t="s">
        <v>132</v>
      </c>
    </row>
    <row r="4" spans="1:41" ht="24.95" customHeight="1" x14ac:dyDescent="0.2">
      <c r="A4" s="141" t="s">
        <v>10</v>
      </c>
      <c r="B4" s="142" t="s">
        <v>58</v>
      </c>
      <c r="C4" s="261" t="s">
        <v>59</v>
      </c>
      <c r="D4" s="262"/>
      <c r="E4" s="262"/>
      <c r="F4" s="262"/>
      <c r="G4" s="263"/>
      <c r="N4" t="s">
        <v>133</v>
      </c>
    </row>
    <row r="5" spans="1:41" x14ac:dyDescent="0.2">
      <c r="D5" s="10"/>
    </row>
    <row r="6" spans="1:41" x14ac:dyDescent="0.2">
      <c r="A6" s="144" t="s">
        <v>134</v>
      </c>
      <c r="B6" s="146" t="s">
        <v>135</v>
      </c>
      <c r="C6" s="146" t="s">
        <v>136</v>
      </c>
      <c r="D6" s="145" t="s">
        <v>137</v>
      </c>
      <c r="E6" s="144" t="s">
        <v>138</v>
      </c>
      <c r="F6" s="143" t="s">
        <v>139</v>
      </c>
      <c r="G6" s="144" t="s">
        <v>31</v>
      </c>
    </row>
    <row r="7" spans="1:41" hidden="1" x14ac:dyDescent="0.2">
      <c r="A7" s="3"/>
      <c r="B7" s="4"/>
      <c r="C7" s="4"/>
      <c r="D7" s="6"/>
      <c r="E7" s="148"/>
      <c r="F7" s="149"/>
      <c r="G7" s="149"/>
    </row>
    <row r="8" spans="1:41" x14ac:dyDescent="0.2">
      <c r="A8" s="161" t="s">
        <v>141</v>
      </c>
      <c r="B8" s="162" t="s">
        <v>71</v>
      </c>
      <c r="C8" s="181" t="s">
        <v>72</v>
      </c>
      <c r="D8" s="163"/>
      <c r="E8" s="164"/>
      <c r="F8" s="165"/>
      <c r="G8" s="166">
        <f>SUMIF(N9:N22,"&lt;&gt;NOR",G9:G22)</f>
        <v>0</v>
      </c>
      <c r="N8" t="s">
        <v>142</v>
      </c>
    </row>
    <row r="9" spans="1:41" outlineLevel="1" x14ac:dyDescent="0.2">
      <c r="A9" s="168">
        <v>1</v>
      </c>
      <c r="B9" s="169" t="s">
        <v>273</v>
      </c>
      <c r="C9" s="182" t="s">
        <v>274</v>
      </c>
      <c r="D9" s="170" t="s">
        <v>275</v>
      </c>
      <c r="E9" s="171">
        <v>3.105</v>
      </c>
      <c r="F9" s="172"/>
      <c r="G9" s="173">
        <f>ROUND(E9*F9,2)</f>
        <v>0</v>
      </c>
      <c r="H9" s="147"/>
      <c r="I9" s="147"/>
      <c r="J9" s="147"/>
      <c r="K9" s="147"/>
      <c r="L9" s="147"/>
      <c r="M9" s="147"/>
      <c r="N9" s="147" t="s">
        <v>146</v>
      </c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</row>
    <row r="10" spans="1:41" outlineLevel="2" x14ac:dyDescent="0.2">
      <c r="A10" s="154"/>
      <c r="B10" s="155"/>
      <c r="C10" s="183" t="s">
        <v>584</v>
      </c>
      <c r="D10" s="159"/>
      <c r="E10" s="160">
        <v>3.105</v>
      </c>
      <c r="F10" s="157"/>
      <c r="G10" s="157"/>
      <c r="H10" s="147"/>
      <c r="I10" s="147"/>
      <c r="J10" s="147"/>
      <c r="K10" s="147"/>
      <c r="L10" s="147"/>
      <c r="M10" s="147"/>
      <c r="N10" s="147" t="s">
        <v>147</v>
      </c>
      <c r="O10" s="147">
        <v>0</v>
      </c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</row>
    <row r="11" spans="1:41" ht="22.5" outlineLevel="1" x14ac:dyDescent="0.2">
      <c r="A11" s="168">
        <v>2</v>
      </c>
      <c r="B11" s="169" t="s">
        <v>279</v>
      </c>
      <c r="C11" s="182" t="s">
        <v>280</v>
      </c>
      <c r="D11" s="170" t="s">
        <v>275</v>
      </c>
      <c r="E11" s="171">
        <v>0.68</v>
      </c>
      <c r="F11" s="172"/>
      <c r="G11" s="173">
        <f>ROUND(E11*F11,2)</f>
        <v>0</v>
      </c>
      <c r="H11" s="147"/>
      <c r="I11" s="147"/>
      <c r="J11" s="147"/>
      <c r="K11" s="147"/>
      <c r="L11" s="147"/>
      <c r="M11" s="147"/>
      <c r="N11" s="147" t="s">
        <v>146</v>
      </c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</row>
    <row r="12" spans="1:41" outlineLevel="2" x14ac:dyDescent="0.2">
      <c r="A12" s="154"/>
      <c r="B12" s="155"/>
      <c r="C12" s="183" t="s">
        <v>585</v>
      </c>
      <c r="D12" s="159"/>
      <c r="E12" s="160">
        <v>0.68</v>
      </c>
      <c r="F12" s="157"/>
      <c r="G12" s="157"/>
      <c r="H12" s="147"/>
      <c r="I12" s="147"/>
      <c r="J12" s="147"/>
      <c r="K12" s="147"/>
      <c r="L12" s="147"/>
      <c r="M12" s="147"/>
      <c r="N12" s="147" t="s">
        <v>147</v>
      </c>
      <c r="O12" s="147">
        <v>5</v>
      </c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</row>
    <row r="13" spans="1:41" ht="22.5" outlineLevel="1" x14ac:dyDescent="0.2">
      <c r="A13" s="168">
        <v>3</v>
      </c>
      <c r="B13" s="169" t="s">
        <v>282</v>
      </c>
      <c r="C13" s="182" t="s">
        <v>283</v>
      </c>
      <c r="D13" s="170" t="s">
        <v>275</v>
      </c>
      <c r="E13" s="171">
        <v>0.68</v>
      </c>
      <c r="F13" s="172"/>
      <c r="G13" s="173">
        <f>ROUND(E13*F13,2)</f>
        <v>0</v>
      </c>
      <c r="H13" s="147"/>
      <c r="I13" s="147"/>
      <c r="J13" s="147"/>
      <c r="K13" s="147"/>
      <c r="L13" s="147"/>
      <c r="M13" s="147"/>
      <c r="N13" s="147" t="s">
        <v>146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</row>
    <row r="14" spans="1:41" outlineLevel="2" x14ac:dyDescent="0.2">
      <c r="A14" s="154"/>
      <c r="B14" s="155"/>
      <c r="C14" s="183" t="s">
        <v>586</v>
      </c>
      <c r="D14" s="159"/>
      <c r="E14" s="160">
        <v>0.68</v>
      </c>
      <c r="F14" s="157"/>
      <c r="G14" s="157"/>
      <c r="H14" s="147"/>
      <c r="I14" s="147"/>
      <c r="J14" s="147"/>
      <c r="K14" s="147"/>
      <c r="L14" s="147"/>
      <c r="M14" s="147"/>
      <c r="N14" s="147" t="s">
        <v>147</v>
      </c>
      <c r="O14" s="147">
        <v>0</v>
      </c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</row>
    <row r="15" spans="1:41" ht="22.5" outlineLevel="1" x14ac:dyDescent="0.2">
      <c r="A15" s="168">
        <v>4</v>
      </c>
      <c r="B15" s="169" t="s">
        <v>285</v>
      </c>
      <c r="C15" s="182" t="s">
        <v>286</v>
      </c>
      <c r="D15" s="170" t="s">
        <v>275</v>
      </c>
      <c r="E15" s="171">
        <v>0.68</v>
      </c>
      <c r="F15" s="172"/>
      <c r="G15" s="173">
        <f>ROUND(E15*F15,2)</f>
        <v>0</v>
      </c>
      <c r="H15" s="147"/>
      <c r="I15" s="147"/>
      <c r="J15" s="147"/>
      <c r="K15" s="147"/>
      <c r="L15" s="147"/>
      <c r="M15" s="147"/>
      <c r="N15" s="147" t="s">
        <v>146</v>
      </c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</row>
    <row r="16" spans="1:41" outlineLevel="2" x14ac:dyDescent="0.2">
      <c r="A16" s="154"/>
      <c r="B16" s="155"/>
      <c r="C16" s="183" t="s">
        <v>585</v>
      </c>
      <c r="D16" s="159"/>
      <c r="E16" s="160">
        <v>0.68</v>
      </c>
      <c r="F16" s="157"/>
      <c r="G16" s="157"/>
      <c r="H16" s="147"/>
      <c r="I16" s="147"/>
      <c r="J16" s="147"/>
      <c r="K16" s="147"/>
      <c r="L16" s="147"/>
      <c r="M16" s="147"/>
      <c r="N16" s="147" t="s">
        <v>147</v>
      </c>
      <c r="O16" s="147">
        <v>5</v>
      </c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</row>
    <row r="17" spans="1:41" outlineLevel="1" x14ac:dyDescent="0.2">
      <c r="A17" s="168">
        <v>5</v>
      </c>
      <c r="B17" s="169" t="s">
        <v>288</v>
      </c>
      <c r="C17" s="182" t="s">
        <v>289</v>
      </c>
      <c r="D17" s="170" t="s">
        <v>275</v>
      </c>
      <c r="E17" s="171">
        <v>3.105</v>
      </c>
      <c r="F17" s="172"/>
      <c r="G17" s="173">
        <f>ROUND(E17*F17,2)</f>
        <v>0</v>
      </c>
      <c r="H17" s="147"/>
      <c r="I17" s="147"/>
      <c r="J17" s="147"/>
      <c r="K17" s="147"/>
      <c r="L17" s="147"/>
      <c r="M17" s="147"/>
      <c r="N17" s="147" t="s">
        <v>146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</row>
    <row r="18" spans="1:41" outlineLevel="2" x14ac:dyDescent="0.2">
      <c r="A18" s="154"/>
      <c r="B18" s="155"/>
      <c r="C18" s="183" t="s">
        <v>584</v>
      </c>
      <c r="D18" s="159"/>
      <c r="E18" s="160">
        <v>3.105</v>
      </c>
      <c r="F18" s="157"/>
      <c r="G18" s="157"/>
      <c r="H18" s="147"/>
      <c r="I18" s="147"/>
      <c r="J18" s="147"/>
      <c r="K18" s="147"/>
      <c r="L18" s="147"/>
      <c r="M18" s="147"/>
      <c r="N18" s="147" t="s">
        <v>147</v>
      </c>
      <c r="O18" s="147">
        <v>0</v>
      </c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</row>
    <row r="19" spans="1:41" outlineLevel="1" x14ac:dyDescent="0.2">
      <c r="A19" s="168">
        <v>6</v>
      </c>
      <c r="B19" s="169" t="s">
        <v>290</v>
      </c>
      <c r="C19" s="182" t="s">
        <v>291</v>
      </c>
      <c r="D19" s="170" t="s">
        <v>157</v>
      </c>
      <c r="E19" s="171">
        <v>49.8</v>
      </c>
      <c r="F19" s="172"/>
      <c r="G19" s="173">
        <f>ROUND(E19*F19,2)</f>
        <v>0</v>
      </c>
      <c r="H19" s="147"/>
      <c r="I19" s="147"/>
      <c r="J19" s="147"/>
      <c r="K19" s="147"/>
      <c r="L19" s="147"/>
      <c r="M19" s="147"/>
      <c r="N19" s="147" t="s">
        <v>146</v>
      </c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</row>
    <row r="20" spans="1:41" outlineLevel="2" x14ac:dyDescent="0.2">
      <c r="A20" s="154"/>
      <c r="B20" s="155"/>
      <c r="C20" s="183" t="s">
        <v>587</v>
      </c>
      <c r="D20" s="159"/>
      <c r="E20" s="160">
        <v>49.8</v>
      </c>
      <c r="F20" s="157"/>
      <c r="G20" s="157"/>
      <c r="H20" s="147"/>
      <c r="I20" s="147"/>
      <c r="J20" s="147"/>
      <c r="K20" s="147"/>
      <c r="L20" s="147"/>
      <c r="M20" s="147"/>
      <c r="N20" s="147" t="s">
        <v>147</v>
      </c>
      <c r="O20" s="147">
        <v>0</v>
      </c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</row>
    <row r="21" spans="1:41" ht="22.5" outlineLevel="1" x14ac:dyDescent="0.2">
      <c r="A21" s="168">
        <v>7</v>
      </c>
      <c r="B21" s="169" t="s">
        <v>293</v>
      </c>
      <c r="C21" s="182" t="s">
        <v>294</v>
      </c>
      <c r="D21" s="170" t="s">
        <v>275</v>
      </c>
      <c r="E21" s="171">
        <v>0.68</v>
      </c>
      <c r="F21" s="172"/>
      <c r="G21" s="173">
        <f>ROUND(E21*F21,2)</f>
        <v>0</v>
      </c>
      <c r="H21" s="147"/>
      <c r="I21" s="147"/>
      <c r="J21" s="147"/>
      <c r="K21" s="147"/>
      <c r="L21" s="147"/>
      <c r="M21" s="147"/>
      <c r="N21" s="147" t="s">
        <v>146</v>
      </c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</row>
    <row r="22" spans="1:41" outlineLevel="2" x14ac:dyDescent="0.2">
      <c r="A22" s="154"/>
      <c r="B22" s="155"/>
      <c r="C22" s="183" t="s">
        <v>588</v>
      </c>
      <c r="D22" s="159"/>
      <c r="E22" s="160">
        <v>0.68</v>
      </c>
      <c r="F22" s="157"/>
      <c r="G22" s="157"/>
      <c r="H22" s="147"/>
      <c r="I22" s="147"/>
      <c r="J22" s="147"/>
      <c r="K22" s="147"/>
      <c r="L22" s="147"/>
      <c r="M22" s="147"/>
      <c r="N22" s="147" t="s">
        <v>147</v>
      </c>
      <c r="O22" s="147">
        <v>5</v>
      </c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</row>
    <row r="23" spans="1:41" x14ac:dyDescent="0.2">
      <c r="A23" s="161" t="s">
        <v>141</v>
      </c>
      <c r="B23" s="162" t="s">
        <v>73</v>
      </c>
      <c r="C23" s="181" t="s">
        <v>74</v>
      </c>
      <c r="D23" s="163"/>
      <c r="E23" s="164"/>
      <c r="F23" s="165"/>
      <c r="G23" s="166">
        <f>SUMIF(N24:N25,"&lt;&gt;NOR",G24:G25)</f>
        <v>0</v>
      </c>
      <c r="N23" t="s">
        <v>142</v>
      </c>
    </row>
    <row r="24" spans="1:41" outlineLevel="1" x14ac:dyDescent="0.2">
      <c r="A24" s="168">
        <v>8</v>
      </c>
      <c r="B24" s="169" t="s">
        <v>296</v>
      </c>
      <c r="C24" s="182" t="s">
        <v>297</v>
      </c>
      <c r="D24" s="170" t="s">
        <v>145</v>
      </c>
      <c r="E24" s="171">
        <v>2</v>
      </c>
      <c r="F24" s="172"/>
      <c r="G24" s="173">
        <f>ROUND(E24*F24,2)</f>
        <v>0</v>
      </c>
      <c r="H24" s="147"/>
      <c r="I24" s="147"/>
      <c r="J24" s="147"/>
      <c r="K24" s="147"/>
      <c r="L24" s="147"/>
      <c r="M24" s="147"/>
      <c r="N24" s="147" t="s">
        <v>146</v>
      </c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</row>
    <row r="25" spans="1:41" outlineLevel="2" x14ac:dyDescent="0.2">
      <c r="A25" s="154"/>
      <c r="B25" s="155"/>
      <c r="C25" s="183" t="s">
        <v>75</v>
      </c>
      <c r="D25" s="159"/>
      <c r="E25" s="160">
        <v>2</v>
      </c>
      <c r="F25" s="157"/>
      <c r="G25" s="157"/>
      <c r="H25" s="147"/>
      <c r="I25" s="147"/>
      <c r="J25" s="147"/>
      <c r="K25" s="147"/>
      <c r="L25" s="147"/>
      <c r="M25" s="147"/>
      <c r="N25" s="147" t="s">
        <v>147</v>
      </c>
      <c r="O25" s="147">
        <v>0</v>
      </c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</row>
    <row r="26" spans="1:41" x14ac:dyDescent="0.2">
      <c r="A26" s="161" t="s">
        <v>141</v>
      </c>
      <c r="B26" s="162" t="s">
        <v>77</v>
      </c>
      <c r="C26" s="181" t="s">
        <v>78</v>
      </c>
      <c r="D26" s="163"/>
      <c r="E26" s="164"/>
      <c r="F26" s="165"/>
      <c r="G26" s="166">
        <f>SUMIF(N27:N45,"&lt;&gt;NOR",G27:G45)</f>
        <v>0</v>
      </c>
      <c r="N26" t="s">
        <v>142</v>
      </c>
    </row>
    <row r="27" spans="1:41" outlineLevel="1" x14ac:dyDescent="0.2">
      <c r="A27" s="168">
        <v>9</v>
      </c>
      <c r="B27" s="169" t="s">
        <v>310</v>
      </c>
      <c r="C27" s="182" t="s">
        <v>311</v>
      </c>
      <c r="D27" s="170" t="s">
        <v>275</v>
      </c>
      <c r="E27" s="171">
        <v>1.5132000000000001</v>
      </c>
      <c r="F27" s="172"/>
      <c r="G27" s="173">
        <f>ROUND(E27*F27,2)</f>
        <v>0</v>
      </c>
      <c r="H27" s="147"/>
      <c r="I27" s="147"/>
      <c r="J27" s="147"/>
      <c r="K27" s="147"/>
      <c r="L27" s="147"/>
      <c r="M27" s="147"/>
      <c r="N27" s="147" t="s">
        <v>146</v>
      </c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</row>
    <row r="28" spans="1:41" outlineLevel="2" x14ac:dyDescent="0.2">
      <c r="A28" s="154"/>
      <c r="B28" s="155"/>
      <c r="C28" s="183" t="s">
        <v>589</v>
      </c>
      <c r="D28" s="159"/>
      <c r="E28" s="160">
        <v>1.5132000000000001</v>
      </c>
      <c r="F28" s="157"/>
      <c r="G28" s="157"/>
      <c r="H28" s="147"/>
      <c r="I28" s="147"/>
      <c r="J28" s="147"/>
      <c r="K28" s="147"/>
      <c r="L28" s="147"/>
      <c r="M28" s="147"/>
      <c r="N28" s="147" t="s">
        <v>147</v>
      </c>
      <c r="O28" s="147">
        <v>0</v>
      </c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</row>
    <row r="29" spans="1:41" outlineLevel="1" x14ac:dyDescent="0.2">
      <c r="A29" s="168">
        <v>10</v>
      </c>
      <c r="B29" s="169" t="s">
        <v>314</v>
      </c>
      <c r="C29" s="182" t="s">
        <v>315</v>
      </c>
      <c r="D29" s="170" t="s">
        <v>157</v>
      </c>
      <c r="E29" s="171">
        <v>19.167200000000001</v>
      </c>
      <c r="F29" s="172"/>
      <c r="G29" s="173">
        <f>ROUND(E29*F29,2)</f>
        <v>0</v>
      </c>
      <c r="H29" s="147"/>
      <c r="I29" s="147"/>
      <c r="J29" s="147"/>
      <c r="K29" s="147"/>
      <c r="L29" s="147"/>
      <c r="M29" s="147"/>
      <c r="N29" s="147" t="s">
        <v>146</v>
      </c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</row>
    <row r="30" spans="1:41" ht="33.75" outlineLevel="2" x14ac:dyDescent="0.2">
      <c r="A30" s="154"/>
      <c r="B30" s="155"/>
      <c r="C30" s="183" t="s">
        <v>590</v>
      </c>
      <c r="D30" s="159"/>
      <c r="E30" s="160">
        <v>19.167200000000001</v>
      </c>
      <c r="F30" s="157"/>
      <c r="G30" s="157"/>
      <c r="H30" s="147"/>
      <c r="I30" s="147"/>
      <c r="J30" s="147"/>
      <c r="K30" s="147"/>
      <c r="L30" s="147"/>
      <c r="M30" s="147"/>
      <c r="N30" s="147" t="s">
        <v>147</v>
      </c>
      <c r="O30" s="147">
        <v>0</v>
      </c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</row>
    <row r="31" spans="1:41" outlineLevel="1" x14ac:dyDescent="0.2">
      <c r="A31" s="168">
        <v>11</v>
      </c>
      <c r="B31" s="169" t="s">
        <v>318</v>
      </c>
      <c r="C31" s="182" t="s">
        <v>319</v>
      </c>
      <c r="D31" s="170" t="s">
        <v>157</v>
      </c>
      <c r="E31" s="171">
        <v>19.167200000000001</v>
      </c>
      <c r="F31" s="172"/>
      <c r="G31" s="173">
        <f>ROUND(E31*F31,2)</f>
        <v>0</v>
      </c>
      <c r="H31" s="147"/>
      <c r="I31" s="147"/>
      <c r="J31" s="147"/>
      <c r="K31" s="147"/>
      <c r="L31" s="147"/>
      <c r="M31" s="147"/>
      <c r="N31" s="147" t="s">
        <v>146</v>
      </c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</row>
    <row r="32" spans="1:41" outlineLevel="2" x14ac:dyDescent="0.2">
      <c r="A32" s="154"/>
      <c r="B32" s="155"/>
      <c r="C32" s="183" t="s">
        <v>591</v>
      </c>
      <c r="D32" s="159"/>
      <c r="E32" s="160">
        <v>19.167200000000001</v>
      </c>
      <c r="F32" s="157"/>
      <c r="G32" s="157"/>
      <c r="H32" s="147"/>
      <c r="I32" s="147"/>
      <c r="J32" s="147"/>
      <c r="K32" s="147"/>
      <c r="L32" s="147"/>
      <c r="M32" s="147"/>
      <c r="N32" s="147" t="s">
        <v>147</v>
      </c>
      <c r="O32" s="147">
        <v>5</v>
      </c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</row>
    <row r="33" spans="1:41" outlineLevel="1" x14ac:dyDescent="0.2">
      <c r="A33" s="168">
        <v>12</v>
      </c>
      <c r="B33" s="169" t="s">
        <v>321</v>
      </c>
      <c r="C33" s="182" t="s">
        <v>322</v>
      </c>
      <c r="D33" s="170" t="s">
        <v>205</v>
      </c>
      <c r="E33" s="171">
        <v>4.1369999999999997E-2</v>
      </c>
      <c r="F33" s="172"/>
      <c r="G33" s="173">
        <f>ROUND(E33*F33,2)</f>
        <v>0</v>
      </c>
      <c r="H33" s="147"/>
      <c r="I33" s="147"/>
      <c r="J33" s="147"/>
      <c r="K33" s="147"/>
      <c r="L33" s="147"/>
      <c r="M33" s="147"/>
      <c r="N33" s="147" t="s">
        <v>146</v>
      </c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</row>
    <row r="34" spans="1:41" outlineLevel="2" x14ac:dyDescent="0.2">
      <c r="A34" s="154"/>
      <c r="B34" s="155"/>
      <c r="C34" s="183" t="s">
        <v>323</v>
      </c>
      <c r="D34" s="159"/>
      <c r="E34" s="160"/>
      <c r="F34" s="157"/>
      <c r="G34" s="157"/>
      <c r="H34" s="147"/>
      <c r="I34" s="147"/>
      <c r="J34" s="147"/>
      <c r="K34" s="147"/>
      <c r="L34" s="147"/>
      <c r="M34" s="147"/>
      <c r="N34" s="147" t="s">
        <v>147</v>
      </c>
      <c r="O34" s="147">
        <v>0</v>
      </c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ht="22.5" outlineLevel="3" x14ac:dyDescent="0.2">
      <c r="A35" s="154"/>
      <c r="B35" s="155"/>
      <c r="C35" s="183" t="s">
        <v>592</v>
      </c>
      <c r="D35" s="159"/>
      <c r="E35" s="160">
        <v>3.49E-2</v>
      </c>
      <c r="F35" s="157"/>
      <c r="G35" s="157"/>
      <c r="H35" s="147"/>
      <c r="I35" s="147"/>
      <c r="J35" s="147"/>
      <c r="K35" s="147"/>
      <c r="L35" s="147"/>
      <c r="M35" s="147"/>
      <c r="N35" s="147" t="s">
        <v>147</v>
      </c>
      <c r="O35" s="147">
        <v>0</v>
      </c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</row>
    <row r="36" spans="1:41" outlineLevel="3" x14ac:dyDescent="0.2">
      <c r="A36" s="154"/>
      <c r="B36" s="155"/>
      <c r="C36" s="183" t="s">
        <v>326</v>
      </c>
      <c r="D36" s="159"/>
      <c r="E36" s="160"/>
      <c r="F36" s="157"/>
      <c r="G36" s="157"/>
      <c r="H36" s="147"/>
      <c r="I36" s="147"/>
      <c r="J36" s="147"/>
      <c r="K36" s="147"/>
      <c r="L36" s="147"/>
      <c r="M36" s="147"/>
      <c r="N36" s="147" t="s">
        <v>147</v>
      </c>
      <c r="O36" s="147">
        <v>0</v>
      </c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</row>
    <row r="37" spans="1:41" ht="33.75" outlineLevel="3" x14ac:dyDescent="0.2">
      <c r="A37" s="154"/>
      <c r="B37" s="155"/>
      <c r="C37" s="183" t="s">
        <v>593</v>
      </c>
      <c r="D37" s="159"/>
      <c r="E37" s="160">
        <v>6.4599999999999996E-3</v>
      </c>
      <c r="F37" s="157"/>
      <c r="G37" s="157"/>
      <c r="H37" s="147"/>
      <c r="I37" s="147"/>
      <c r="J37" s="147"/>
      <c r="K37" s="147"/>
      <c r="L37" s="147"/>
      <c r="M37" s="147"/>
      <c r="N37" s="147" t="s">
        <v>147</v>
      </c>
      <c r="O37" s="147">
        <v>0</v>
      </c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</row>
    <row r="38" spans="1:41" ht="22.5" outlineLevel="1" x14ac:dyDescent="0.2">
      <c r="A38" s="168">
        <v>13</v>
      </c>
      <c r="B38" s="169" t="s">
        <v>149</v>
      </c>
      <c r="C38" s="182" t="s">
        <v>150</v>
      </c>
      <c r="D38" s="170" t="s">
        <v>145</v>
      </c>
      <c r="E38" s="171">
        <v>5</v>
      </c>
      <c r="F38" s="172"/>
      <c r="G38" s="173">
        <f>ROUND(E38*F38,2)</f>
        <v>0</v>
      </c>
      <c r="H38" s="147"/>
      <c r="I38" s="147"/>
      <c r="J38" s="147"/>
      <c r="K38" s="147"/>
      <c r="L38" s="147"/>
      <c r="M38" s="147"/>
      <c r="N38" s="147" t="s">
        <v>146</v>
      </c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</row>
    <row r="39" spans="1:41" outlineLevel="2" x14ac:dyDescent="0.2">
      <c r="A39" s="154"/>
      <c r="B39" s="155"/>
      <c r="C39" s="183" t="s">
        <v>594</v>
      </c>
      <c r="D39" s="159"/>
      <c r="E39" s="160">
        <v>5</v>
      </c>
      <c r="F39" s="157"/>
      <c r="G39" s="157"/>
      <c r="H39" s="147"/>
      <c r="I39" s="147"/>
      <c r="J39" s="147"/>
      <c r="K39" s="147"/>
      <c r="L39" s="147"/>
      <c r="M39" s="147"/>
      <c r="N39" s="147" t="s">
        <v>147</v>
      </c>
      <c r="O39" s="147">
        <v>0</v>
      </c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</row>
    <row r="40" spans="1:41" outlineLevel="1" x14ac:dyDescent="0.2">
      <c r="A40" s="168">
        <v>14</v>
      </c>
      <c r="B40" s="169" t="s">
        <v>333</v>
      </c>
      <c r="C40" s="182" t="s">
        <v>334</v>
      </c>
      <c r="D40" s="170" t="s">
        <v>196</v>
      </c>
      <c r="E40" s="171">
        <v>1.44</v>
      </c>
      <c r="F40" s="172"/>
      <c r="G40" s="173">
        <f>ROUND(E40*F40,2)</f>
        <v>0</v>
      </c>
      <c r="H40" s="147"/>
      <c r="I40" s="147"/>
      <c r="J40" s="147"/>
      <c r="K40" s="147"/>
      <c r="L40" s="147"/>
      <c r="M40" s="147"/>
      <c r="N40" s="147" t="s">
        <v>146</v>
      </c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</row>
    <row r="41" spans="1:41" outlineLevel="2" x14ac:dyDescent="0.2">
      <c r="A41" s="154"/>
      <c r="B41" s="155"/>
      <c r="C41" s="183" t="s">
        <v>595</v>
      </c>
      <c r="D41" s="159"/>
      <c r="E41" s="160">
        <v>1.44</v>
      </c>
      <c r="F41" s="157"/>
      <c r="G41" s="157"/>
      <c r="H41" s="147"/>
      <c r="I41" s="147"/>
      <c r="J41" s="147"/>
      <c r="K41" s="147"/>
      <c r="L41" s="147"/>
      <c r="M41" s="147"/>
      <c r="N41" s="147" t="s">
        <v>147</v>
      </c>
      <c r="O41" s="147">
        <v>0</v>
      </c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</row>
    <row r="42" spans="1:41" ht="22.5" outlineLevel="1" x14ac:dyDescent="0.2">
      <c r="A42" s="168">
        <v>15</v>
      </c>
      <c r="B42" s="169" t="s">
        <v>346</v>
      </c>
      <c r="C42" s="182" t="s">
        <v>347</v>
      </c>
      <c r="D42" s="170" t="s">
        <v>145</v>
      </c>
      <c r="E42" s="171">
        <v>6</v>
      </c>
      <c r="F42" s="172"/>
      <c r="G42" s="173">
        <f>ROUND(E42*F42,2)</f>
        <v>0</v>
      </c>
      <c r="H42" s="147"/>
      <c r="I42" s="147"/>
      <c r="J42" s="147"/>
      <c r="K42" s="147"/>
      <c r="L42" s="147"/>
      <c r="M42" s="147"/>
      <c r="N42" s="147" t="s">
        <v>154</v>
      </c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</row>
    <row r="43" spans="1:41" outlineLevel="2" x14ac:dyDescent="0.2">
      <c r="A43" s="154"/>
      <c r="B43" s="155"/>
      <c r="C43" s="183" t="s">
        <v>83</v>
      </c>
      <c r="D43" s="159"/>
      <c r="E43" s="160">
        <v>6</v>
      </c>
      <c r="F43" s="157"/>
      <c r="G43" s="157"/>
      <c r="H43" s="147"/>
      <c r="I43" s="147"/>
      <c r="J43" s="147"/>
      <c r="K43" s="147"/>
      <c r="L43" s="147"/>
      <c r="M43" s="147"/>
      <c r="N43" s="147" t="s">
        <v>147</v>
      </c>
      <c r="O43" s="147">
        <v>0</v>
      </c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</row>
    <row r="44" spans="1:41" ht="22.5" outlineLevel="1" x14ac:dyDescent="0.2">
      <c r="A44" s="168">
        <v>16</v>
      </c>
      <c r="B44" s="169" t="s">
        <v>349</v>
      </c>
      <c r="C44" s="182" t="s">
        <v>350</v>
      </c>
      <c r="D44" s="170" t="s">
        <v>145</v>
      </c>
      <c r="E44" s="171">
        <v>5</v>
      </c>
      <c r="F44" s="172"/>
      <c r="G44" s="173">
        <f>ROUND(E44*F44,2)</f>
        <v>0</v>
      </c>
      <c r="H44" s="147"/>
      <c r="I44" s="147"/>
      <c r="J44" s="147"/>
      <c r="K44" s="147"/>
      <c r="L44" s="147"/>
      <c r="M44" s="147"/>
      <c r="N44" s="147" t="s">
        <v>154</v>
      </c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</row>
    <row r="45" spans="1:41" outlineLevel="2" x14ac:dyDescent="0.2">
      <c r="A45" s="154"/>
      <c r="B45" s="155"/>
      <c r="C45" s="183" t="s">
        <v>81</v>
      </c>
      <c r="D45" s="159"/>
      <c r="E45" s="160">
        <v>5</v>
      </c>
      <c r="F45" s="157"/>
      <c r="G45" s="157"/>
      <c r="H45" s="147"/>
      <c r="I45" s="147"/>
      <c r="J45" s="147"/>
      <c r="K45" s="147"/>
      <c r="L45" s="147"/>
      <c r="M45" s="147"/>
      <c r="N45" s="147" t="s">
        <v>147</v>
      </c>
      <c r="O45" s="147">
        <v>0</v>
      </c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</row>
    <row r="46" spans="1:41" x14ac:dyDescent="0.2">
      <c r="A46" s="161" t="s">
        <v>141</v>
      </c>
      <c r="B46" s="162" t="s">
        <v>83</v>
      </c>
      <c r="C46" s="181" t="s">
        <v>84</v>
      </c>
      <c r="D46" s="163"/>
      <c r="E46" s="164"/>
      <c r="F46" s="165"/>
      <c r="G46" s="166">
        <f>SUMIF(N47:N57,"&lt;&gt;NOR",G47:G57)</f>
        <v>0</v>
      </c>
      <c r="N46" t="s">
        <v>142</v>
      </c>
    </row>
    <row r="47" spans="1:41" ht="22.5" outlineLevel="1" x14ac:dyDescent="0.2">
      <c r="A47" s="168">
        <v>17</v>
      </c>
      <c r="B47" s="169" t="s">
        <v>155</v>
      </c>
      <c r="C47" s="182" t="s">
        <v>156</v>
      </c>
      <c r="D47" s="170" t="s">
        <v>157</v>
      </c>
      <c r="E47" s="171">
        <v>16</v>
      </c>
      <c r="F47" s="172"/>
      <c r="G47" s="173">
        <f>ROUND(E47*F47,2)</f>
        <v>0</v>
      </c>
      <c r="H47" s="147"/>
      <c r="I47" s="147"/>
      <c r="J47" s="147"/>
      <c r="K47" s="147"/>
      <c r="L47" s="147"/>
      <c r="M47" s="147"/>
      <c r="N47" s="147" t="s">
        <v>146</v>
      </c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</row>
    <row r="48" spans="1:41" outlineLevel="2" x14ac:dyDescent="0.2">
      <c r="A48" s="154"/>
      <c r="B48" s="155"/>
      <c r="C48" s="183" t="s">
        <v>596</v>
      </c>
      <c r="D48" s="159"/>
      <c r="E48" s="160">
        <v>6</v>
      </c>
      <c r="F48" s="157"/>
      <c r="G48" s="157"/>
      <c r="H48" s="147"/>
      <c r="I48" s="147"/>
      <c r="J48" s="147"/>
      <c r="K48" s="147"/>
      <c r="L48" s="147"/>
      <c r="M48" s="147"/>
      <c r="N48" s="147" t="s">
        <v>147</v>
      </c>
      <c r="O48" s="147">
        <v>0</v>
      </c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</row>
    <row r="49" spans="1:41" outlineLevel="3" x14ac:dyDescent="0.2">
      <c r="A49" s="154"/>
      <c r="B49" s="155"/>
      <c r="C49" s="183" t="s">
        <v>597</v>
      </c>
      <c r="D49" s="159"/>
      <c r="E49" s="160">
        <v>10</v>
      </c>
      <c r="F49" s="157"/>
      <c r="G49" s="157"/>
      <c r="H49" s="147"/>
      <c r="I49" s="147"/>
      <c r="J49" s="147"/>
      <c r="K49" s="147"/>
      <c r="L49" s="147"/>
      <c r="M49" s="147"/>
      <c r="N49" s="147" t="s">
        <v>147</v>
      </c>
      <c r="O49" s="147">
        <v>0</v>
      </c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</row>
    <row r="50" spans="1:41" outlineLevel="1" x14ac:dyDescent="0.2">
      <c r="A50" s="168">
        <v>18</v>
      </c>
      <c r="B50" s="169" t="s">
        <v>160</v>
      </c>
      <c r="C50" s="182" t="s">
        <v>161</v>
      </c>
      <c r="D50" s="170" t="s">
        <v>157</v>
      </c>
      <c r="E50" s="171">
        <v>16</v>
      </c>
      <c r="F50" s="172"/>
      <c r="G50" s="173">
        <f>ROUND(E50*F50,2)</f>
        <v>0</v>
      </c>
      <c r="H50" s="147"/>
      <c r="I50" s="147"/>
      <c r="J50" s="147"/>
      <c r="K50" s="147"/>
      <c r="L50" s="147"/>
      <c r="M50" s="147"/>
      <c r="N50" s="147" t="s">
        <v>146</v>
      </c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</row>
    <row r="51" spans="1:41" outlineLevel="2" x14ac:dyDescent="0.2">
      <c r="A51" s="154"/>
      <c r="B51" s="155"/>
      <c r="C51" s="183" t="s">
        <v>596</v>
      </c>
      <c r="D51" s="159"/>
      <c r="E51" s="160">
        <v>6</v>
      </c>
      <c r="F51" s="157"/>
      <c r="G51" s="157"/>
      <c r="H51" s="147"/>
      <c r="I51" s="147"/>
      <c r="J51" s="147"/>
      <c r="K51" s="147"/>
      <c r="L51" s="147"/>
      <c r="M51" s="147"/>
      <c r="N51" s="147" t="s">
        <v>147</v>
      </c>
      <c r="O51" s="147">
        <v>0</v>
      </c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</row>
    <row r="52" spans="1:41" outlineLevel="3" x14ac:dyDescent="0.2">
      <c r="A52" s="154"/>
      <c r="B52" s="155"/>
      <c r="C52" s="183" t="s">
        <v>597</v>
      </c>
      <c r="D52" s="159"/>
      <c r="E52" s="160">
        <v>10</v>
      </c>
      <c r="F52" s="157"/>
      <c r="G52" s="157"/>
      <c r="H52" s="147"/>
      <c r="I52" s="147"/>
      <c r="J52" s="147"/>
      <c r="K52" s="147"/>
      <c r="L52" s="147"/>
      <c r="M52" s="147"/>
      <c r="N52" s="147" t="s">
        <v>147</v>
      </c>
      <c r="O52" s="147">
        <v>0</v>
      </c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</row>
    <row r="53" spans="1:41" ht="22.5" outlineLevel="1" x14ac:dyDescent="0.2">
      <c r="A53" s="168">
        <v>19</v>
      </c>
      <c r="B53" s="169" t="s">
        <v>367</v>
      </c>
      <c r="C53" s="182" t="s">
        <v>368</v>
      </c>
      <c r="D53" s="170" t="s">
        <v>157</v>
      </c>
      <c r="E53" s="171">
        <v>50</v>
      </c>
      <c r="F53" s="172"/>
      <c r="G53" s="173">
        <f>ROUND(E53*F53,2)</f>
        <v>0</v>
      </c>
      <c r="H53" s="147"/>
      <c r="I53" s="147"/>
      <c r="J53" s="147"/>
      <c r="K53" s="147"/>
      <c r="L53" s="147"/>
      <c r="M53" s="147"/>
      <c r="N53" s="147" t="s">
        <v>146</v>
      </c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</row>
    <row r="54" spans="1:41" outlineLevel="2" x14ac:dyDescent="0.2">
      <c r="A54" s="154"/>
      <c r="B54" s="155"/>
      <c r="C54" s="183" t="s">
        <v>596</v>
      </c>
      <c r="D54" s="159"/>
      <c r="E54" s="160">
        <v>6</v>
      </c>
      <c r="F54" s="157"/>
      <c r="G54" s="157"/>
      <c r="H54" s="147"/>
      <c r="I54" s="147"/>
      <c r="J54" s="147"/>
      <c r="K54" s="147"/>
      <c r="L54" s="147"/>
      <c r="M54" s="147"/>
      <c r="N54" s="147" t="s">
        <v>147</v>
      </c>
      <c r="O54" s="147">
        <v>0</v>
      </c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</row>
    <row r="55" spans="1:41" outlineLevel="3" x14ac:dyDescent="0.2">
      <c r="A55" s="154"/>
      <c r="B55" s="155"/>
      <c r="C55" s="183" t="s">
        <v>597</v>
      </c>
      <c r="D55" s="159"/>
      <c r="E55" s="160">
        <v>10</v>
      </c>
      <c r="F55" s="157"/>
      <c r="G55" s="157"/>
      <c r="H55" s="147"/>
      <c r="I55" s="147"/>
      <c r="J55" s="147"/>
      <c r="K55" s="147"/>
      <c r="L55" s="147"/>
      <c r="M55" s="147"/>
      <c r="N55" s="147" t="s">
        <v>147</v>
      </c>
      <c r="O55" s="147">
        <v>0</v>
      </c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</row>
    <row r="56" spans="1:41" outlineLevel="3" x14ac:dyDescent="0.2">
      <c r="A56" s="154"/>
      <c r="B56" s="155"/>
      <c r="C56" s="183" t="s">
        <v>598</v>
      </c>
      <c r="D56" s="159"/>
      <c r="E56" s="160">
        <v>24</v>
      </c>
      <c r="F56" s="157"/>
      <c r="G56" s="157"/>
      <c r="H56" s="147"/>
      <c r="I56" s="147"/>
      <c r="J56" s="147"/>
      <c r="K56" s="147"/>
      <c r="L56" s="147"/>
      <c r="M56" s="147"/>
      <c r="N56" s="147" t="s">
        <v>147</v>
      </c>
      <c r="O56" s="147">
        <v>0</v>
      </c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</row>
    <row r="57" spans="1:41" outlineLevel="3" x14ac:dyDescent="0.2">
      <c r="A57" s="154"/>
      <c r="B57" s="155"/>
      <c r="C57" s="183" t="s">
        <v>148</v>
      </c>
      <c r="D57" s="159"/>
      <c r="E57" s="160">
        <v>10</v>
      </c>
      <c r="F57" s="157"/>
      <c r="G57" s="157"/>
      <c r="H57" s="147"/>
      <c r="I57" s="147"/>
      <c r="J57" s="147"/>
      <c r="K57" s="147"/>
      <c r="L57" s="147"/>
      <c r="M57" s="147"/>
      <c r="N57" s="147" t="s">
        <v>147</v>
      </c>
      <c r="O57" s="147">
        <v>0</v>
      </c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</row>
    <row r="58" spans="1:41" x14ac:dyDescent="0.2">
      <c r="A58" s="161" t="s">
        <v>141</v>
      </c>
      <c r="B58" s="162" t="s">
        <v>87</v>
      </c>
      <c r="C58" s="181" t="s">
        <v>88</v>
      </c>
      <c r="D58" s="163"/>
      <c r="E58" s="164"/>
      <c r="F58" s="165"/>
      <c r="G58" s="166">
        <f>SUMIF(N59:N79,"&lt;&gt;NOR",G59:G79)</f>
        <v>0</v>
      </c>
      <c r="N58" t="s">
        <v>142</v>
      </c>
    </row>
    <row r="59" spans="1:41" ht="33.75" outlineLevel="1" x14ac:dyDescent="0.2">
      <c r="A59" s="168">
        <v>20</v>
      </c>
      <c r="B59" s="169" t="s">
        <v>170</v>
      </c>
      <c r="C59" s="182" t="s">
        <v>171</v>
      </c>
      <c r="D59" s="170" t="s">
        <v>157</v>
      </c>
      <c r="E59" s="171">
        <v>16</v>
      </c>
      <c r="F59" s="172"/>
      <c r="G59" s="173">
        <f>ROUND(E59*F59,2)</f>
        <v>0</v>
      </c>
      <c r="H59" s="147"/>
      <c r="I59" s="147"/>
      <c r="J59" s="147"/>
      <c r="K59" s="147"/>
      <c r="L59" s="147"/>
      <c r="M59" s="147"/>
      <c r="N59" s="147" t="s">
        <v>146</v>
      </c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</row>
    <row r="60" spans="1:41" outlineLevel="2" x14ac:dyDescent="0.2">
      <c r="A60" s="154"/>
      <c r="B60" s="155"/>
      <c r="C60" s="183" t="s">
        <v>596</v>
      </c>
      <c r="D60" s="159"/>
      <c r="E60" s="160">
        <v>6</v>
      </c>
      <c r="F60" s="157"/>
      <c r="G60" s="157"/>
      <c r="H60" s="147"/>
      <c r="I60" s="147"/>
      <c r="J60" s="147"/>
      <c r="K60" s="147"/>
      <c r="L60" s="147"/>
      <c r="M60" s="147"/>
      <c r="N60" s="147" t="s">
        <v>147</v>
      </c>
      <c r="O60" s="147">
        <v>0</v>
      </c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</row>
    <row r="61" spans="1:41" outlineLevel="3" x14ac:dyDescent="0.2">
      <c r="A61" s="154"/>
      <c r="B61" s="155"/>
      <c r="C61" s="183" t="s">
        <v>597</v>
      </c>
      <c r="D61" s="159"/>
      <c r="E61" s="160">
        <v>10</v>
      </c>
      <c r="F61" s="157"/>
      <c r="G61" s="157"/>
      <c r="H61" s="147"/>
      <c r="I61" s="147"/>
      <c r="J61" s="147"/>
      <c r="K61" s="147"/>
      <c r="L61" s="147"/>
      <c r="M61" s="147"/>
      <c r="N61" s="147" t="s">
        <v>147</v>
      </c>
      <c r="O61" s="147">
        <v>0</v>
      </c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</row>
    <row r="62" spans="1:41" outlineLevel="1" x14ac:dyDescent="0.2">
      <c r="A62" s="168">
        <v>21</v>
      </c>
      <c r="B62" s="169" t="s">
        <v>393</v>
      </c>
      <c r="C62" s="182" t="s">
        <v>394</v>
      </c>
      <c r="D62" s="170" t="s">
        <v>157</v>
      </c>
      <c r="E62" s="171">
        <v>16</v>
      </c>
      <c r="F62" s="172"/>
      <c r="G62" s="173">
        <f>ROUND(E62*F62,2)</f>
        <v>0</v>
      </c>
      <c r="H62" s="147"/>
      <c r="I62" s="147"/>
      <c r="J62" s="147"/>
      <c r="K62" s="147"/>
      <c r="L62" s="147"/>
      <c r="M62" s="147"/>
      <c r="N62" s="147" t="s">
        <v>146</v>
      </c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</row>
    <row r="63" spans="1:41" outlineLevel="2" x14ac:dyDescent="0.2">
      <c r="A63" s="154"/>
      <c r="B63" s="155"/>
      <c r="C63" s="183" t="s">
        <v>596</v>
      </c>
      <c r="D63" s="159"/>
      <c r="E63" s="160">
        <v>6</v>
      </c>
      <c r="F63" s="157"/>
      <c r="G63" s="157"/>
      <c r="H63" s="147"/>
      <c r="I63" s="147"/>
      <c r="J63" s="147"/>
      <c r="K63" s="147"/>
      <c r="L63" s="147"/>
      <c r="M63" s="147"/>
      <c r="N63" s="147" t="s">
        <v>147</v>
      </c>
      <c r="O63" s="147">
        <v>0</v>
      </c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</row>
    <row r="64" spans="1:41" outlineLevel="3" x14ac:dyDescent="0.2">
      <c r="A64" s="154"/>
      <c r="B64" s="155"/>
      <c r="C64" s="183" t="s">
        <v>597</v>
      </c>
      <c r="D64" s="159"/>
      <c r="E64" s="160">
        <v>10</v>
      </c>
      <c r="F64" s="157"/>
      <c r="G64" s="157"/>
      <c r="H64" s="147"/>
      <c r="I64" s="147"/>
      <c r="J64" s="147"/>
      <c r="K64" s="147"/>
      <c r="L64" s="147"/>
      <c r="M64" s="147"/>
      <c r="N64" s="147" t="s">
        <v>147</v>
      </c>
      <c r="O64" s="147">
        <v>0</v>
      </c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</row>
    <row r="65" spans="1:41" outlineLevel="1" x14ac:dyDescent="0.2">
      <c r="A65" s="168">
        <v>22</v>
      </c>
      <c r="B65" s="169" t="s">
        <v>172</v>
      </c>
      <c r="C65" s="182" t="s">
        <v>173</v>
      </c>
      <c r="D65" s="170" t="s">
        <v>157</v>
      </c>
      <c r="E65" s="171">
        <v>16</v>
      </c>
      <c r="F65" s="172"/>
      <c r="G65" s="173">
        <f>ROUND(E65*F65,2)</f>
        <v>0</v>
      </c>
      <c r="H65" s="147"/>
      <c r="I65" s="147"/>
      <c r="J65" s="147"/>
      <c r="K65" s="147"/>
      <c r="L65" s="147"/>
      <c r="M65" s="147"/>
      <c r="N65" s="147" t="s">
        <v>146</v>
      </c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</row>
    <row r="66" spans="1:41" outlineLevel="2" x14ac:dyDescent="0.2">
      <c r="A66" s="154"/>
      <c r="B66" s="155"/>
      <c r="C66" s="183" t="s">
        <v>596</v>
      </c>
      <c r="D66" s="159"/>
      <c r="E66" s="160">
        <v>6</v>
      </c>
      <c r="F66" s="157"/>
      <c r="G66" s="157"/>
      <c r="H66" s="147"/>
      <c r="I66" s="147"/>
      <c r="J66" s="147"/>
      <c r="K66" s="147"/>
      <c r="L66" s="147"/>
      <c r="M66" s="147"/>
      <c r="N66" s="147" t="s">
        <v>147</v>
      </c>
      <c r="O66" s="147">
        <v>0</v>
      </c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</row>
    <row r="67" spans="1:41" outlineLevel="3" x14ac:dyDescent="0.2">
      <c r="A67" s="154"/>
      <c r="B67" s="155"/>
      <c r="C67" s="183" t="s">
        <v>597</v>
      </c>
      <c r="D67" s="159"/>
      <c r="E67" s="160">
        <v>10</v>
      </c>
      <c r="F67" s="157"/>
      <c r="G67" s="157"/>
      <c r="H67" s="147"/>
      <c r="I67" s="147"/>
      <c r="J67" s="147"/>
      <c r="K67" s="147"/>
      <c r="L67" s="147"/>
      <c r="M67" s="147"/>
      <c r="N67" s="147" t="s">
        <v>147</v>
      </c>
      <c r="O67" s="147">
        <v>0</v>
      </c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</row>
    <row r="68" spans="1:41" ht="22.5" outlineLevel="1" x14ac:dyDescent="0.2">
      <c r="A68" s="168">
        <v>23</v>
      </c>
      <c r="B68" s="169" t="s">
        <v>399</v>
      </c>
      <c r="C68" s="182" t="s">
        <v>400</v>
      </c>
      <c r="D68" s="170" t="s">
        <v>196</v>
      </c>
      <c r="E68" s="171">
        <v>2.88</v>
      </c>
      <c r="F68" s="172"/>
      <c r="G68" s="173">
        <f>ROUND(E68*F68,2)</f>
        <v>0</v>
      </c>
      <c r="H68" s="147"/>
      <c r="I68" s="147"/>
      <c r="J68" s="147"/>
      <c r="K68" s="147"/>
      <c r="L68" s="147"/>
      <c r="M68" s="147"/>
      <c r="N68" s="147" t="s">
        <v>146</v>
      </c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</row>
    <row r="69" spans="1:41" outlineLevel="2" x14ac:dyDescent="0.2">
      <c r="A69" s="154"/>
      <c r="B69" s="155"/>
      <c r="C69" s="183" t="s">
        <v>599</v>
      </c>
      <c r="D69" s="159"/>
      <c r="E69" s="160">
        <v>2.88</v>
      </c>
      <c r="F69" s="157"/>
      <c r="G69" s="157"/>
      <c r="H69" s="147"/>
      <c r="I69" s="147"/>
      <c r="J69" s="147"/>
      <c r="K69" s="147"/>
      <c r="L69" s="147"/>
      <c r="M69" s="147"/>
      <c r="N69" s="147" t="s">
        <v>147</v>
      </c>
      <c r="O69" s="147">
        <v>0</v>
      </c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</row>
    <row r="70" spans="1:41" ht="22.5" outlineLevel="1" x14ac:dyDescent="0.2">
      <c r="A70" s="168">
        <v>24</v>
      </c>
      <c r="B70" s="169" t="s">
        <v>600</v>
      </c>
      <c r="C70" s="182" t="s">
        <v>601</v>
      </c>
      <c r="D70" s="170" t="s">
        <v>157</v>
      </c>
      <c r="E70" s="171">
        <v>16</v>
      </c>
      <c r="F70" s="172"/>
      <c r="G70" s="173">
        <f>ROUND(E70*F70,2)</f>
        <v>0</v>
      </c>
      <c r="H70" s="147"/>
      <c r="I70" s="147"/>
      <c r="J70" s="147"/>
      <c r="K70" s="147"/>
      <c r="L70" s="147"/>
      <c r="M70" s="147"/>
      <c r="N70" s="147" t="s">
        <v>146</v>
      </c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</row>
    <row r="71" spans="1:41" outlineLevel="2" x14ac:dyDescent="0.2">
      <c r="A71" s="154"/>
      <c r="B71" s="155"/>
      <c r="C71" s="183" t="s">
        <v>596</v>
      </c>
      <c r="D71" s="159"/>
      <c r="E71" s="160">
        <v>6</v>
      </c>
      <c r="F71" s="157"/>
      <c r="G71" s="157"/>
      <c r="H71" s="147"/>
      <c r="I71" s="147"/>
      <c r="J71" s="147"/>
      <c r="K71" s="147"/>
      <c r="L71" s="147"/>
      <c r="M71" s="147"/>
      <c r="N71" s="147" t="s">
        <v>147</v>
      </c>
      <c r="O71" s="147">
        <v>0</v>
      </c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</row>
    <row r="72" spans="1:41" outlineLevel="3" x14ac:dyDescent="0.2">
      <c r="A72" s="154"/>
      <c r="B72" s="155"/>
      <c r="C72" s="183" t="s">
        <v>597</v>
      </c>
      <c r="D72" s="159"/>
      <c r="E72" s="160">
        <v>10</v>
      </c>
      <c r="F72" s="157"/>
      <c r="G72" s="157"/>
      <c r="H72" s="147"/>
      <c r="I72" s="147"/>
      <c r="J72" s="147"/>
      <c r="K72" s="147"/>
      <c r="L72" s="147"/>
      <c r="M72" s="147"/>
      <c r="N72" s="147" t="s">
        <v>147</v>
      </c>
      <c r="O72" s="147">
        <v>0</v>
      </c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</row>
    <row r="73" spans="1:41" ht="22.5" outlineLevel="1" x14ac:dyDescent="0.2">
      <c r="A73" s="168">
        <v>25</v>
      </c>
      <c r="B73" s="169" t="s">
        <v>411</v>
      </c>
      <c r="C73" s="182" t="s">
        <v>412</v>
      </c>
      <c r="D73" s="170" t="s">
        <v>157</v>
      </c>
      <c r="E73" s="171">
        <v>6.4</v>
      </c>
      <c r="F73" s="172"/>
      <c r="G73" s="173">
        <f>ROUND(E73*F73,2)</f>
        <v>0</v>
      </c>
      <c r="H73" s="147"/>
      <c r="I73" s="147"/>
      <c r="J73" s="147"/>
      <c r="K73" s="147"/>
      <c r="L73" s="147"/>
      <c r="M73" s="147"/>
      <c r="N73" s="147" t="s">
        <v>146</v>
      </c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</row>
    <row r="74" spans="1:41" outlineLevel="2" x14ac:dyDescent="0.2">
      <c r="A74" s="154"/>
      <c r="B74" s="155"/>
      <c r="C74" s="183" t="s">
        <v>602</v>
      </c>
      <c r="D74" s="159"/>
      <c r="E74" s="160"/>
      <c r="F74" s="157"/>
      <c r="G74" s="157"/>
      <c r="H74" s="147"/>
      <c r="I74" s="147"/>
      <c r="J74" s="147"/>
      <c r="K74" s="147"/>
      <c r="L74" s="147"/>
      <c r="M74" s="147"/>
      <c r="N74" s="147" t="s">
        <v>147</v>
      </c>
      <c r="O74" s="147">
        <v>0</v>
      </c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</row>
    <row r="75" spans="1:41" outlineLevel="3" x14ac:dyDescent="0.2">
      <c r="A75" s="154"/>
      <c r="B75" s="155"/>
      <c r="C75" s="183" t="s">
        <v>603</v>
      </c>
      <c r="D75" s="159"/>
      <c r="E75" s="160">
        <v>2.4</v>
      </c>
      <c r="F75" s="157"/>
      <c r="G75" s="157"/>
      <c r="H75" s="147"/>
      <c r="I75" s="147"/>
      <c r="J75" s="147"/>
      <c r="K75" s="147"/>
      <c r="L75" s="147"/>
      <c r="M75" s="147"/>
      <c r="N75" s="147" t="s">
        <v>147</v>
      </c>
      <c r="O75" s="147">
        <v>0</v>
      </c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</row>
    <row r="76" spans="1:41" outlineLevel="3" x14ac:dyDescent="0.2">
      <c r="A76" s="154"/>
      <c r="B76" s="155"/>
      <c r="C76" s="183" t="s">
        <v>604</v>
      </c>
      <c r="D76" s="159"/>
      <c r="E76" s="160">
        <v>4</v>
      </c>
      <c r="F76" s="157"/>
      <c r="G76" s="157"/>
      <c r="H76" s="147"/>
      <c r="I76" s="147"/>
      <c r="J76" s="147"/>
      <c r="K76" s="147"/>
      <c r="L76" s="147"/>
      <c r="M76" s="147"/>
      <c r="N76" s="147" t="s">
        <v>147</v>
      </c>
      <c r="O76" s="147">
        <v>0</v>
      </c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</row>
    <row r="77" spans="1:41" outlineLevel="1" x14ac:dyDescent="0.2">
      <c r="A77" s="168">
        <v>26</v>
      </c>
      <c r="B77" s="169" t="s">
        <v>416</v>
      </c>
      <c r="C77" s="182" t="s">
        <v>417</v>
      </c>
      <c r="D77" s="170" t="s">
        <v>184</v>
      </c>
      <c r="E77" s="171">
        <v>20</v>
      </c>
      <c r="F77" s="172"/>
      <c r="G77" s="173">
        <f>ROUND(E77*F77,2)</f>
        <v>0</v>
      </c>
      <c r="H77" s="147"/>
      <c r="I77" s="147"/>
      <c r="J77" s="147"/>
      <c r="K77" s="147"/>
      <c r="L77" s="147"/>
      <c r="M77" s="147"/>
      <c r="N77" s="147" t="s">
        <v>185</v>
      </c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</row>
    <row r="78" spans="1:41" ht="22.5" outlineLevel="2" x14ac:dyDescent="0.2">
      <c r="A78" s="154"/>
      <c r="B78" s="155"/>
      <c r="C78" s="183" t="s">
        <v>605</v>
      </c>
      <c r="D78" s="159"/>
      <c r="E78" s="160">
        <v>10</v>
      </c>
      <c r="F78" s="157"/>
      <c r="G78" s="157"/>
      <c r="H78" s="147"/>
      <c r="I78" s="147"/>
      <c r="J78" s="147"/>
      <c r="K78" s="147"/>
      <c r="L78" s="147"/>
      <c r="M78" s="147"/>
      <c r="N78" s="147" t="s">
        <v>147</v>
      </c>
      <c r="O78" s="147">
        <v>0</v>
      </c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</row>
    <row r="79" spans="1:41" outlineLevel="3" x14ac:dyDescent="0.2">
      <c r="A79" s="154"/>
      <c r="B79" s="155"/>
      <c r="C79" s="183" t="s">
        <v>148</v>
      </c>
      <c r="D79" s="159"/>
      <c r="E79" s="160">
        <v>10</v>
      </c>
      <c r="F79" s="157"/>
      <c r="G79" s="157"/>
      <c r="H79" s="147"/>
      <c r="I79" s="147"/>
      <c r="J79" s="147"/>
      <c r="K79" s="147"/>
      <c r="L79" s="147"/>
      <c r="M79" s="147"/>
      <c r="N79" s="147" t="s">
        <v>147</v>
      </c>
      <c r="O79" s="147">
        <v>0</v>
      </c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</row>
    <row r="80" spans="1:41" x14ac:dyDescent="0.2">
      <c r="A80" s="161" t="s">
        <v>141</v>
      </c>
      <c r="B80" s="162" t="s">
        <v>89</v>
      </c>
      <c r="C80" s="181" t="s">
        <v>90</v>
      </c>
      <c r="D80" s="163"/>
      <c r="E80" s="164"/>
      <c r="F80" s="165"/>
      <c r="G80" s="166">
        <f>SUMIF(N81:N82,"&lt;&gt;NOR",G81:G82)</f>
        <v>0</v>
      </c>
      <c r="N80" t="s">
        <v>142</v>
      </c>
    </row>
    <row r="81" spans="1:41" outlineLevel="1" x14ac:dyDescent="0.2">
      <c r="A81" s="168">
        <v>27</v>
      </c>
      <c r="B81" s="169" t="s">
        <v>175</v>
      </c>
      <c r="C81" s="182" t="s">
        <v>176</v>
      </c>
      <c r="D81" s="170" t="s">
        <v>157</v>
      </c>
      <c r="E81" s="171">
        <v>0.36</v>
      </c>
      <c r="F81" s="172"/>
      <c r="G81" s="173">
        <f>ROUND(E81*F81,2)</f>
        <v>0</v>
      </c>
      <c r="H81" s="147"/>
      <c r="I81" s="147"/>
      <c r="J81" s="147"/>
      <c r="K81" s="147"/>
      <c r="L81" s="147"/>
      <c r="M81" s="147"/>
      <c r="N81" s="147" t="s">
        <v>146</v>
      </c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</row>
    <row r="82" spans="1:41" outlineLevel="2" x14ac:dyDescent="0.2">
      <c r="A82" s="154"/>
      <c r="B82" s="155"/>
      <c r="C82" s="183" t="s">
        <v>606</v>
      </c>
      <c r="D82" s="159"/>
      <c r="E82" s="160">
        <v>0.36</v>
      </c>
      <c r="F82" s="157"/>
      <c r="G82" s="157"/>
      <c r="H82" s="147"/>
      <c r="I82" s="147"/>
      <c r="J82" s="147"/>
      <c r="K82" s="147"/>
      <c r="L82" s="147"/>
      <c r="M82" s="147"/>
      <c r="N82" s="147" t="s">
        <v>147</v>
      </c>
      <c r="O82" s="147">
        <v>0</v>
      </c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</row>
    <row r="83" spans="1:41" x14ac:dyDescent="0.2">
      <c r="A83" s="161" t="s">
        <v>141</v>
      </c>
      <c r="B83" s="162" t="s">
        <v>91</v>
      </c>
      <c r="C83" s="181" t="s">
        <v>92</v>
      </c>
      <c r="D83" s="163"/>
      <c r="E83" s="164"/>
      <c r="F83" s="165"/>
      <c r="G83" s="166">
        <f>SUMIF(N84:N84,"&lt;&gt;NOR",G84:G84)</f>
        <v>0</v>
      </c>
      <c r="N83" t="s">
        <v>142</v>
      </c>
    </row>
    <row r="84" spans="1:41" outlineLevel="1" x14ac:dyDescent="0.2">
      <c r="A84" s="174">
        <v>28</v>
      </c>
      <c r="B84" s="175" t="s">
        <v>424</v>
      </c>
      <c r="C84" s="184" t="s">
        <v>425</v>
      </c>
      <c r="D84" s="176" t="s">
        <v>264</v>
      </c>
      <c r="E84" s="177">
        <v>1</v>
      </c>
      <c r="F84" s="178"/>
      <c r="G84" s="179">
        <f>ROUND(E84*F84,2)</f>
        <v>0</v>
      </c>
      <c r="H84" s="147"/>
      <c r="I84" s="147"/>
      <c r="J84" s="147"/>
      <c r="K84" s="147"/>
      <c r="L84" s="147"/>
      <c r="M84" s="147"/>
      <c r="N84" s="147" t="s">
        <v>146</v>
      </c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</row>
    <row r="85" spans="1:41" ht="25.5" x14ac:dyDescent="0.2">
      <c r="A85" s="161" t="s">
        <v>141</v>
      </c>
      <c r="B85" s="162" t="s">
        <v>99</v>
      </c>
      <c r="C85" s="181" t="s">
        <v>100</v>
      </c>
      <c r="D85" s="163"/>
      <c r="E85" s="164"/>
      <c r="F85" s="165"/>
      <c r="G85" s="166">
        <f>SUMIF(N86:N98,"&lt;&gt;NOR",G86:G98)</f>
        <v>0</v>
      </c>
      <c r="N85" t="s">
        <v>142</v>
      </c>
    </row>
    <row r="86" spans="1:41" outlineLevel="1" x14ac:dyDescent="0.2">
      <c r="A86" s="168">
        <v>29</v>
      </c>
      <c r="B86" s="169" t="s">
        <v>428</v>
      </c>
      <c r="C86" s="182" t="s">
        <v>429</v>
      </c>
      <c r="D86" s="170" t="s">
        <v>145</v>
      </c>
      <c r="E86" s="171">
        <v>57.626669999999997</v>
      </c>
      <c r="F86" s="172"/>
      <c r="G86" s="173">
        <f>ROUND(E86*F86,2)</f>
        <v>0</v>
      </c>
      <c r="H86" s="147"/>
      <c r="I86" s="147"/>
      <c r="J86" s="147"/>
      <c r="K86" s="147"/>
      <c r="L86" s="147"/>
      <c r="M86" s="147"/>
      <c r="N86" s="147" t="s">
        <v>146</v>
      </c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</row>
    <row r="87" spans="1:41" outlineLevel="2" x14ac:dyDescent="0.2">
      <c r="A87" s="154"/>
      <c r="B87" s="155"/>
      <c r="C87" s="183" t="s">
        <v>430</v>
      </c>
      <c r="D87" s="159"/>
      <c r="E87" s="160"/>
      <c r="F87" s="157"/>
      <c r="G87" s="157"/>
      <c r="H87" s="147"/>
      <c r="I87" s="147"/>
      <c r="J87" s="147"/>
      <c r="K87" s="147"/>
      <c r="L87" s="147"/>
      <c r="M87" s="147"/>
      <c r="N87" s="147" t="s">
        <v>147</v>
      </c>
      <c r="O87" s="147">
        <v>0</v>
      </c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</row>
    <row r="88" spans="1:41" outlineLevel="3" x14ac:dyDescent="0.2">
      <c r="A88" s="154"/>
      <c r="B88" s="155"/>
      <c r="C88" s="183" t="s">
        <v>607</v>
      </c>
      <c r="D88" s="159"/>
      <c r="E88" s="160">
        <v>33.626669999999997</v>
      </c>
      <c r="F88" s="157"/>
      <c r="G88" s="157"/>
      <c r="H88" s="147"/>
      <c r="I88" s="147"/>
      <c r="J88" s="147"/>
      <c r="K88" s="147"/>
      <c r="L88" s="147"/>
      <c r="M88" s="147"/>
      <c r="N88" s="147" t="s">
        <v>147</v>
      </c>
      <c r="O88" s="147">
        <v>0</v>
      </c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</row>
    <row r="89" spans="1:41" outlineLevel="3" x14ac:dyDescent="0.2">
      <c r="A89" s="154"/>
      <c r="B89" s="155"/>
      <c r="C89" s="183" t="s">
        <v>608</v>
      </c>
      <c r="D89" s="159"/>
      <c r="E89" s="160">
        <v>24</v>
      </c>
      <c r="F89" s="157"/>
      <c r="G89" s="157"/>
      <c r="H89" s="147"/>
      <c r="I89" s="147"/>
      <c r="J89" s="147"/>
      <c r="K89" s="147"/>
      <c r="L89" s="147"/>
      <c r="M89" s="147"/>
      <c r="N89" s="147" t="s">
        <v>147</v>
      </c>
      <c r="O89" s="147">
        <v>0</v>
      </c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</row>
    <row r="90" spans="1:41" outlineLevel="1" x14ac:dyDescent="0.2">
      <c r="A90" s="168">
        <v>30</v>
      </c>
      <c r="B90" s="169" t="s">
        <v>182</v>
      </c>
      <c r="C90" s="182" t="s">
        <v>183</v>
      </c>
      <c r="D90" s="170" t="s">
        <v>184</v>
      </c>
      <c r="E90" s="171">
        <v>50</v>
      </c>
      <c r="F90" s="172"/>
      <c r="G90" s="173">
        <f>ROUND(E90*F90,2)</f>
        <v>0</v>
      </c>
      <c r="H90" s="147"/>
      <c r="I90" s="147"/>
      <c r="J90" s="147"/>
      <c r="K90" s="147"/>
      <c r="L90" s="147"/>
      <c r="M90" s="147"/>
      <c r="N90" s="147" t="s">
        <v>185</v>
      </c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</row>
    <row r="91" spans="1:41" outlineLevel="2" x14ac:dyDescent="0.2">
      <c r="A91" s="154"/>
      <c r="B91" s="155"/>
      <c r="C91" s="183" t="s">
        <v>609</v>
      </c>
      <c r="D91" s="159"/>
      <c r="E91" s="160">
        <v>30</v>
      </c>
      <c r="F91" s="157"/>
      <c r="G91" s="157"/>
      <c r="H91" s="147"/>
      <c r="I91" s="147"/>
      <c r="J91" s="147"/>
      <c r="K91" s="147"/>
      <c r="L91" s="147"/>
      <c r="M91" s="147"/>
      <c r="N91" s="147" t="s">
        <v>147</v>
      </c>
      <c r="O91" s="147">
        <v>0</v>
      </c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</row>
    <row r="92" spans="1:41" outlineLevel="3" x14ac:dyDescent="0.2">
      <c r="A92" s="154"/>
      <c r="B92" s="155"/>
      <c r="C92" s="183" t="s">
        <v>370</v>
      </c>
      <c r="D92" s="159"/>
      <c r="E92" s="160">
        <v>20</v>
      </c>
      <c r="F92" s="157"/>
      <c r="G92" s="157"/>
      <c r="H92" s="147"/>
      <c r="I92" s="147"/>
      <c r="J92" s="147"/>
      <c r="K92" s="147"/>
      <c r="L92" s="147"/>
      <c r="M92" s="147"/>
      <c r="N92" s="147" t="s">
        <v>147</v>
      </c>
      <c r="O92" s="147">
        <v>0</v>
      </c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</row>
    <row r="93" spans="1:41" outlineLevel="1" x14ac:dyDescent="0.2">
      <c r="A93" s="168">
        <v>31</v>
      </c>
      <c r="B93" s="169" t="s">
        <v>436</v>
      </c>
      <c r="C93" s="182" t="s">
        <v>437</v>
      </c>
      <c r="D93" s="170" t="s">
        <v>145</v>
      </c>
      <c r="E93" s="171">
        <v>24</v>
      </c>
      <c r="F93" s="172"/>
      <c r="G93" s="173">
        <f>ROUND(E93*F93,2)</f>
        <v>0</v>
      </c>
      <c r="H93" s="147"/>
      <c r="I93" s="147"/>
      <c r="J93" s="147"/>
      <c r="K93" s="147"/>
      <c r="L93" s="147"/>
      <c r="M93" s="147"/>
      <c r="N93" s="147" t="s">
        <v>154</v>
      </c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</row>
    <row r="94" spans="1:41" outlineLevel="2" x14ac:dyDescent="0.2">
      <c r="A94" s="154"/>
      <c r="B94" s="155"/>
      <c r="C94" s="183" t="s">
        <v>610</v>
      </c>
      <c r="D94" s="159"/>
      <c r="E94" s="160">
        <v>24</v>
      </c>
      <c r="F94" s="157"/>
      <c r="G94" s="157"/>
      <c r="H94" s="147"/>
      <c r="I94" s="147"/>
      <c r="J94" s="147"/>
      <c r="K94" s="147"/>
      <c r="L94" s="147"/>
      <c r="M94" s="147"/>
      <c r="N94" s="147" t="s">
        <v>147</v>
      </c>
      <c r="O94" s="147">
        <v>0</v>
      </c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</row>
    <row r="95" spans="1:41" outlineLevel="1" x14ac:dyDescent="0.2">
      <c r="A95" s="168">
        <v>32</v>
      </c>
      <c r="B95" s="169" t="s">
        <v>438</v>
      </c>
      <c r="C95" s="182" t="s">
        <v>439</v>
      </c>
      <c r="D95" s="170" t="s">
        <v>145</v>
      </c>
      <c r="E95" s="171">
        <v>24</v>
      </c>
      <c r="F95" s="172"/>
      <c r="G95" s="173">
        <f>ROUND(E95*F95,2)</f>
        <v>0</v>
      </c>
      <c r="H95" s="147"/>
      <c r="I95" s="147"/>
      <c r="J95" s="147"/>
      <c r="K95" s="147"/>
      <c r="L95" s="147"/>
      <c r="M95" s="147"/>
      <c r="N95" s="147" t="s">
        <v>154</v>
      </c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</row>
    <row r="96" spans="1:41" outlineLevel="2" x14ac:dyDescent="0.2">
      <c r="A96" s="154"/>
      <c r="B96" s="155"/>
      <c r="C96" s="183" t="s">
        <v>610</v>
      </c>
      <c r="D96" s="159"/>
      <c r="E96" s="160">
        <v>24</v>
      </c>
      <c r="F96" s="157"/>
      <c r="G96" s="157"/>
      <c r="H96" s="147"/>
      <c r="I96" s="147"/>
      <c r="J96" s="147"/>
      <c r="K96" s="147"/>
      <c r="L96" s="147"/>
      <c r="M96" s="147"/>
      <c r="N96" s="147" t="s">
        <v>147</v>
      </c>
      <c r="O96" s="147">
        <v>0</v>
      </c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</row>
    <row r="97" spans="1:41" outlineLevel="1" x14ac:dyDescent="0.2">
      <c r="A97" s="168">
        <v>33</v>
      </c>
      <c r="B97" s="169" t="s">
        <v>440</v>
      </c>
      <c r="C97" s="182" t="s">
        <v>441</v>
      </c>
      <c r="D97" s="170" t="s">
        <v>196</v>
      </c>
      <c r="E97" s="171">
        <v>6</v>
      </c>
      <c r="F97" s="172"/>
      <c r="G97" s="173">
        <f>ROUND(E97*F97,2)</f>
        <v>0</v>
      </c>
      <c r="H97" s="147"/>
      <c r="I97" s="147"/>
      <c r="J97" s="147"/>
      <c r="K97" s="147"/>
      <c r="L97" s="147"/>
      <c r="M97" s="147"/>
      <c r="N97" s="147" t="s">
        <v>154</v>
      </c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</row>
    <row r="98" spans="1:41" outlineLevel="2" x14ac:dyDescent="0.2">
      <c r="A98" s="154"/>
      <c r="B98" s="155"/>
      <c r="C98" s="183" t="s">
        <v>611</v>
      </c>
      <c r="D98" s="159"/>
      <c r="E98" s="160">
        <v>6</v>
      </c>
      <c r="F98" s="157"/>
      <c r="G98" s="157"/>
      <c r="H98" s="147"/>
      <c r="I98" s="147"/>
      <c r="J98" s="147"/>
      <c r="K98" s="147"/>
      <c r="L98" s="147"/>
      <c r="M98" s="147"/>
      <c r="N98" s="147" t="s">
        <v>147</v>
      </c>
      <c r="O98" s="147">
        <v>0</v>
      </c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</row>
    <row r="99" spans="1:41" x14ac:dyDescent="0.2">
      <c r="A99" s="161" t="s">
        <v>141</v>
      </c>
      <c r="B99" s="162" t="s">
        <v>101</v>
      </c>
      <c r="C99" s="181" t="s">
        <v>102</v>
      </c>
      <c r="D99" s="163"/>
      <c r="E99" s="164"/>
      <c r="F99" s="165"/>
      <c r="G99" s="166">
        <f>SUMIF(N100:N105,"&lt;&gt;NOR",G100:G105)</f>
        <v>0</v>
      </c>
      <c r="N99" t="s">
        <v>142</v>
      </c>
    </row>
    <row r="100" spans="1:41" outlineLevel="1" x14ac:dyDescent="0.2">
      <c r="A100" s="168">
        <v>34</v>
      </c>
      <c r="B100" s="169" t="s">
        <v>194</v>
      </c>
      <c r="C100" s="182" t="s">
        <v>195</v>
      </c>
      <c r="D100" s="170" t="s">
        <v>196</v>
      </c>
      <c r="E100" s="171">
        <v>1.75</v>
      </c>
      <c r="F100" s="172"/>
      <c r="G100" s="173">
        <f>ROUND(E100*F100,2)</f>
        <v>0</v>
      </c>
      <c r="H100" s="147"/>
      <c r="I100" s="147"/>
      <c r="J100" s="147"/>
      <c r="K100" s="147"/>
      <c r="L100" s="147"/>
      <c r="M100" s="147"/>
      <c r="N100" s="147" t="s">
        <v>146</v>
      </c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</row>
    <row r="101" spans="1:41" outlineLevel="2" x14ac:dyDescent="0.2">
      <c r="A101" s="154"/>
      <c r="B101" s="155"/>
      <c r="C101" s="183" t="s">
        <v>612</v>
      </c>
      <c r="D101" s="159"/>
      <c r="E101" s="160">
        <v>1.75</v>
      </c>
      <c r="F101" s="157"/>
      <c r="G101" s="157"/>
      <c r="H101" s="147"/>
      <c r="I101" s="147"/>
      <c r="J101" s="147"/>
      <c r="K101" s="147"/>
      <c r="L101" s="147"/>
      <c r="M101" s="147"/>
      <c r="N101" s="147" t="s">
        <v>147</v>
      </c>
      <c r="O101" s="147">
        <v>0</v>
      </c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</row>
    <row r="102" spans="1:41" outlineLevel="1" x14ac:dyDescent="0.2">
      <c r="A102" s="168">
        <v>35</v>
      </c>
      <c r="B102" s="169" t="s">
        <v>456</v>
      </c>
      <c r="C102" s="182" t="s">
        <v>457</v>
      </c>
      <c r="D102" s="170" t="s">
        <v>157</v>
      </c>
      <c r="E102" s="171">
        <v>6.4</v>
      </c>
      <c r="F102" s="172"/>
      <c r="G102" s="173">
        <f>ROUND(E102*F102,2)</f>
        <v>0</v>
      </c>
      <c r="H102" s="147"/>
      <c r="I102" s="147"/>
      <c r="J102" s="147"/>
      <c r="K102" s="147"/>
      <c r="L102" s="147"/>
      <c r="M102" s="147"/>
      <c r="N102" s="147" t="s">
        <v>146</v>
      </c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</row>
    <row r="103" spans="1:41" outlineLevel="2" x14ac:dyDescent="0.2">
      <c r="A103" s="154"/>
      <c r="B103" s="155"/>
      <c r="C103" s="183" t="s">
        <v>602</v>
      </c>
      <c r="D103" s="159"/>
      <c r="E103" s="160"/>
      <c r="F103" s="157"/>
      <c r="G103" s="157"/>
      <c r="H103" s="147"/>
      <c r="I103" s="147"/>
      <c r="J103" s="147"/>
      <c r="K103" s="147"/>
      <c r="L103" s="147"/>
      <c r="M103" s="147"/>
      <c r="N103" s="147" t="s">
        <v>147</v>
      </c>
      <c r="O103" s="147">
        <v>0</v>
      </c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</row>
    <row r="104" spans="1:41" outlineLevel="3" x14ac:dyDescent="0.2">
      <c r="A104" s="154"/>
      <c r="B104" s="155"/>
      <c r="C104" s="183" t="s">
        <v>603</v>
      </c>
      <c r="D104" s="159"/>
      <c r="E104" s="160">
        <v>2.4</v>
      </c>
      <c r="F104" s="157"/>
      <c r="G104" s="157"/>
      <c r="H104" s="147"/>
      <c r="I104" s="147"/>
      <c r="J104" s="147"/>
      <c r="K104" s="147"/>
      <c r="L104" s="147"/>
      <c r="M104" s="147"/>
      <c r="N104" s="147" t="s">
        <v>147</v>
      </c>
      <c r="O104" s="147">
        <v>0</v>
      </c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</row>
    <row r="105" spans="1:41" outlineLevel="3" x14ac:dyDescent="0.2">
      <c r="A105" s="154"/>
      <c r="B105" s="155"/>
      <c r="C105" s="183" t="s">
        <v>604</v>
      </c>
      <c r="D105" s="159"/>
      <c r="E105" s="160">
        <v>4</v>
      </c>
      <c r="F105" s="157"/>
      <c r="G105" s="157"/>
      <c r="H105" s="147"/>
      <c r="I105" s="147"/>
      <c r="J105" s="147"/>
      <c r="K105" s="147"/>
      <c r="L105" s="147"/>
      <c r="M105" s="147"/>
      <c r="N105" s="147" t="s">
        <v>147</v>
      </c>
      <c r="O105" s="147">
        <v>0</v>
      </c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</row>
    <row r="106" spans="1:41" x14ac:dyDescent="0.2">
      <c r="A106" s="161" t="s">
        <v>141</v>
      </c>
      <c r="B106" s="162" t="s">
        <v>103</v>
      </c>
      <c r="C106" s="181" t="s">
        <v>104</v>
      </c>
      <c r="D106" s="163"/>
      <c r="E106" s="164"/>
      <c r="F106" s="165"/>
      <c r="G106" s="166">
        <f>SUMIF(N107:N107,"&lt;&gt;NOR",G107:G107)</f>
        <v>0</v>
      </c>
      <c r="N106" t="s">
        <v>142</v>
      </c>
    </row>
    <row r="107" spans="1:41" outlineLevel="1" x14ac:dyDescent="0.2">
      <c r="A107" s="174">
        <v>36</v>
      </c>
      <c r="B107" s="175" t="s">
        <v>203</v>
      </c>
      <c r="C107" s="184" t="s">
        <v>204</v>
      </c>
      <c r="D107" s="176" t="s">
        <v>205</v>
      </c>
      <c r="E107" s="177">
        <v>5.5367699999999997</v>
      </c>
      <c r="F107" s="178"/>
      <c r="G107" s="179">
        <f>ROUND(E107*F107,2)</f>
        <v>0</v>
      </c>
      <c r="H107" s="147"/>
      <c r="I107" s="147"/>
      <c r="J107" s="147"/>
      <c r="K107" s="147"/>
      <c r="L107" s="147"/>
      <c r="M107" s="147"/>
      <c r="N107" s="147" t="s">
        <v>206</v>
      </c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</row>
    <row r="108" spans="1:41" x14ac:dyDescent="0.2">
      <c r="A108" s="161" t="s">
        <v>141</v>
      </c>
      <c r="B108" s="162" t="s">
        <v>105</v>
      </c>
      <c r="C108" s="181" t="s">
        <v>106</v>
      </c>
      <c r="D108" s="163"/>
      <c r="E108" s="164"/>
      <c r="F108" s="165"/>
      <c r="G108" s="166">
        <f>SUMIF(N109:N111,"&lt;&gt;NOR",G109:G111)</f>
        <v>0</v>
      </c>
      <c r="N108" t="s">
        <v>142</v>
      </c>
    </row>
    <row r="109" spans="1:41" ht="22.5" outlineLevel="1" x14ac:dyDescent="0.2">
      <c r="A109" s="168">
        <v>37</v>
      </c>
      <c r="B109" s="169" t="s">
        <v>458</v>
      </c>
      <c r="C109" s="182" t="s">
        <v>459</v>
      </c>
      <c r="D109" s="170" t="s">
        <v>157</v>
      </c>
      <c r="E109" s="171">
        <v>17.14</v>
      </c>
      <c r="F109" s="172"/>
      <c r="G109" s="173">
        <f>ROUND(E109*F109,2)</f>
        <v>0</v>
      </c>
      <c r="H109" s="147"/>
      <c r="I109" s="147"/>
      <c r="J109" s="147"/>
      <c r="K109" s="147"/>
      <c r="L109" s="147"/>
      <c r="M109" s="147"/>
      <c r="N109" s="147" t="s">
        <v>146</v>
      </c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</row>
    <row r="110" spans="1:41" outlineLevel="2" x14ac:dyDescent="0.2">
      <c r="A110" s="154"/>
      <c r="B110" s="155"/>
      <c r="C110" s="183" t="s">
        <v>613</v>
      </c>
      <c r="D110" s="159"/>
      <c r="E110" s="160">
        <v>17.14</v>
      </c>
      <c r="F110" s="157"/>
      <c r="G110" s="157"/>
      <c r="H110" s="147"/>
      <c r="I110" s="147"/>
      <c r="J110" s="147"/>
      <c r="K110" s="147"/>
      <c r="L110" s="147"/>
      <c r="M110" s="147"/>
      <c r="N110" s="147" t="s">
        <v>147</v>
      </c>
      <c r="O110" s="147">
        <v>0</v>
      </c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</row>
    <row r="111" spans="1:41" outlineLevel="1" x14ac:dyDescent="0.2">
      <c r="A111" s="154">
        <v>38</v>
      </c>
      <c r="B111" s="155" t="s">
        <v>461</v>
      </c>
      <c r="C111" s="185" t="s">
        <v>462</v>
      </c>
      <c r="D111" s="156" t="s">
        <v>0</v>
      </c>
      <c r="E111" s="180"/>
      <c r="F111" s="158"/>
      <c r="G111" s="157">
        <f>ROUND(E111*F111,2)</f>
        <v>0</v>
      </c>
      <c r="H111" s="147"/>
      <c r="I111" s="147"/>
      <c r="J111" s="147"/>
      <c r="K111" s="147"/>
      <c r="L111" s="147"/>
      <c r="M111" s="147"/>
      <c r="N111" s="147" t="s">
        <v>206</v>
      </c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</row>
    <row r="112" spans="1:41" x14ac:dyDescent="0.2">
      <c r="A112" s="161" t="s">
        <v>141</v>
      </c>
      <c r="B112" s="162" t="s">
        <v>111</v>
      </c>
      <c r="C112" s="181" t="s">
        <v>112</v>
      </c>
      <c r="D112" s="163"/>
      <c r="E112" s="164"/>
      <c r="F112" s="165"/>
      <c r="G112" s="166">
        <f>SUMIF(N113:N128,"&lt;&gt;NOR",G113:G128)</f>
        <v>0</v>
      </c>
      <c r="N112" t="s">
        <v>142</v>
      </c>
    </row>
    <row r="113" spans="1:41" outlineLevel="1" x14ac:dyDescent="0.2">
      <c r="A113" s="168">
        <v>39</v>
      </c>
      <c r="B113" s="169" t="s">
        <v>469</v>
      </c>
      <c r="C113" s="182" t="s">
        <v>470</v>
      </c>
      <c r="D113" s="170" t="s">
        <v>145</v>
      </c>
      <c r="E113" s="171">
        <v>6</v>
      </c>
      <c r="F113" s="172"/>
      <c r="G113" s="173">
        <f>ROUND(E113*F113,2)</f>
        <v>0</v>
      </c>
      <c r="H113" s="147"/>
      <c r="I113" s="147"/>
      <c r="J113" s="147"/>
      <c r="K113" s="147"/>
      <c r="L113" s="147"/>
      <c r="M113" s="147"/>
      <c r="N113" s="147" t="s">
        <v>146</v>
      </c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</row>
    <row r="114" spans="1:41" outlineLevel="2" x14ac:dyDescent="0.2">
      <c r="A114" s="154"/>
      <c r="B114" s="155"/>
      <c r="C114" s="183" t="s">
        <v>83</v>
      </c>
      <c r="D114" s="159"/>
      <c r="E114" s="160">
        <v>6</v>
      </c>
      <c r="F114" s="157"/>
      <c r="G114" s="157"/>
      <c r="H114" s="147"/>
      <c r="I114" s="147"/>
      <c r="J114" s="147"/>
      <c r="K114" s="147"/>
      <c r="L114" s="147"/>
      <c r="M114" s="147"/>
      <c r="N114" s="147" t="s">
        <v>147</v>
      </c>
      <c r="O114" s="147">
        <v>0</v>
      </c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</row>
    <row r="115" spans="1:41" outlineLevel="1" x14ac:dyDescent="0.2">
      <c r="A115" s="168">
        <v>40</v>
      </c>
      <c r="B115" s="169" t="s">
        <v>472</v>
      </c>
      <c r="C115" s="182" t="s">
        <v>473</v>
      </c>
      <c r="D115" s="170" t="s">
        <v>196</v>
      </c>
      <c r="E115" s="171">
        <v>25.22</v>
      </c>
      <c r="F115" s="172"/>
      <c r="G115" s="173">
        <f>ROUND(E115*F115,2)</f>
        <v>0</v>
      </c>
      <c r="H115" s="147"/>
      <c r="I115" s="147"/>
      <c r="J115" s="147"/>
      <c r="K115" s="147"/>
      <c r="L115" s="147"/>
      <c r="M115" s="147"/>
      <c r="N115" s="147" t="s">
        <v>146</v>
      </c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</row>
    <row r="116" spans="1:41" outlineLevel="2" x14ac:dyDescent="0.2">
      <c r="A116" s="154"/>
      <c r="B116" s="155"/>
      <c r="C116" s="183" t="s">
        <v>614</v>
      </c>
      <c r="D116" s="159"/>
      <c r="E116" s="160">
        <v>25.22</v>
      </c>
      <c r="F116" s="157"/>
      <c r="G116" s="157"/>
      <c r="H116" s="147"/>
      <c r="I116" s="147"/>
      <c r="J116" s="147"/>
      <c r="K116" s="147"/>
      <c r="L116" s="147"/>
      <c r="M116" s="147"/>
      <c r="N116" s="147" t="s">
        <v>147</v>
      </c>
      <c r="O116" s="147">
        <v>0</v>
      </c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</row>
    <row r="117" spans="1:41" outlineLevel="1" x14ac:dyDescent="0.2">
      <c r="A117" s="168">
        <v>41</v>
      </c>
      <c r="B117" s="169" t="s">
        <v>483</v>
      </c>
      <c r="C117" s="182" t="s">
        <v>484</v>
      </c>
      <c r="D117" s="170" t="s">
        <v>218</v>
      </c>
      <c r="E117" s="171">
        <v>22.68</v>
      </c>
      <c r="F117" s="172"/>
      <c r="G117" s="173">
        <f>ROUND(E117*F117,2)</f>
        <v>0</v>
      </c>
      <c r="H117" s="147"/>
      <c r="I117" s="147"/>
      <c r="J117" s="147"/>
      <c r="K117" s="147"/>
      <c r="L117" s="147"/>
      <c r="M117" s="147"/>
      <c r="N117" s="147" t="s">
        <v>146</v>
      </c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</row>
    <row r="118" spans="1:41" outlineLevel="2" x14ac:dyDescent="0.2">
      <c r="A118" s="154"/>
      <c r="B118" s="155"/>
      <c r="C118" s="183" t="s">
        <v>485</v>
      </c>
      <c r="D118" s="159"/>
      <c r="E118" s="160"/>
      <c r="F118" s="157"/>
      <c r="G118" s="157"/>
      <c r="H118" s="147"/>
      <c r="I118" s="147"/>
      <c r="J118" s="147"/>
      <c r="K118" s="147"/>
      <c r="L118" s="147"/>
      <c r="M118" s="147"/>
      <c r="N118" s="147" t="s">
        <v>147</v>
      </c>
      <c r="O118" s="147">
        <v>0</v>
      </c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</row>
    <row r="119" spans="1:41" outlineLevel="3" x14ac:dyDescent="0.2">
      <c r="A119" s="154"/>
      <c r="B119" s="155"/>
      <c r="C119" s="183" t="s">
        <v>615</v>
      </c>
      <c r="D119" s="159"/>
      <c r="E119" s="160">
        <v>22.68</v>
      </c>
      <c r="F119" s="157"/>
      <c r="G119" s="157"/>
      <c r="H119" s="147"/>
      <c r="I119" s="147"/>
      <c r="J119" s="147"/>
      <c r="K119" s="147"/>
      <c r="L119" s="147"/>
      <c r="M119" s="147"/>
      <c r="N119" s="147" t="s">
        <v>147</v>
      </c>
      <c r="O119" s="147">
        <v>0</v>
      </c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</row>
    <row r="120" spans="1:41" ht="33.75" outlineLevel="1" x14ac:dyDescent="0.2">
      <c r="A120" s="168">
        <v>42</v>
      </c>
      <c r="B120" s="169" t="s">
        <v>221</v>
      </c>
      <c r="C120" s="182" t="s">
        <v>222</v>
      </c>
      <c r="D120" s="170" t="s">
        <v>157</v>
      </c>
      <c r="E120" s="171">
        <v>33.408000000000001</v>
      </c>
      <c r="F120" s="172"/>
      <c r="G120" s="173">
        <f>ROUND(E120*F120,2)</f>
        <v>0</v>
      </c>
      <c r="H120" s="147"/>
      <c r="I120" s="147"/>
      <c r="J120" s="147"/>
      <c r="K120" s="147"/>
      <c r="L120" s="147"/>
      <c r="M120" s="147"/>
      <c r="N120" s="147" t="s">
        <v>146</v>
      </c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</row>
    <row r="121" spans="1:41" ht="22.5" outlineLevel="2" x14ac:dyDescent="0.2">
      <c r="A121" s="154"/>
      <c r="B121" s="155"/>
      <c r="C121" s="183" t="s">
        <v>616</v>
      </c>
      <c r="D121" s="159"/>
      <c r="E121" s="160">
        <v>33.408000000000001</v>
      </c>
      <c r="F121" s="157"/>
      <c r="G121" s="157"/>
      <c r="H121" s="147"/>
      <c r="I121" s="147"/>
      <c r="J121" s="147"/>
      <c r="K121" s="147"/>
      <c r="L121" s="147"/>
      <c r="M121" s="147"/>
      <c r="N121" s="147" t="s">
        <v>147</v>
      </c>
      <c r="O121" s="147">
        <v>0</v>
      </c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</row>
    <row r="122" spans="1:41" ht="22.5" outlineLevel="3" x14ac:dyDescent="0.2">
      <c r="A122" s="154"/>
      <c r="B122" s="155"/>
      <c r="C122" s="183" t="s">
        <v>224</v>
      </c>
      <c r="D122" s="159"/>
      <c r="E122" s="160"/>
      <c r="F122" s="157"/>
      <c r="G122" s="157"/>
      <c r="H122" s="147"/>
      <c r="I122" s="147"/>
      <c r="J122" s="147"/>
      <c r="K122" s="147"/>
      <c r="L122" s="147"/>
      <c r="M122" s="147"/>
      <c r="N122" s="147" t="s">
        <v>147</v>
      </c>
      <c r="O122" s="147">
        <v>0</v>
      </c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</row>
    <row r="123" spans="1:41" ht="22.5" outlineLevel="1" x14ac:dyDescent="0.2">
      <c r="A123" s="168">
        <v>43</v>
      </c>
      <c r="B123" s="169" t="s">
        <v>617</v>
      </c>
      <c r="C123" s="182" t="s">
        <v>467</v>
      </c>
      <c r="D123" s="170" t="s">
        <v>157</v>
      </c>
      <c r="E123" s="171">
        <v>43.575000000000003</v>
      </c>
      <c r="F123" s="172"/>
      <c r="G123" s="173">
        <f>ROUND(E123*F123,2)</f>
        <v>0</v>
      </c>
      <c r="H123" s="147"/>
      <c r="I123" s="147"/>
      <c r="J123" s="147"/>
      <c r="K123" s="147"/>
      <c r="L123" s="147"/>
      <c r="M123" s="147"/>
      <c r="N123" s="147" t="s">
        <v>146</v>
      </c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</row>
    <row r="124" spans="1:41" outlineLevel="2" x14ac:dyDescent="0.2">
      <c r="A124" s="154"/>
      <c r="B124" s="155"/>
      <c r="C124" s="183" t="s">
        <v>618</v>
      </c>
      <c r="D124" s="159"/>
      <c r="E124" s="160">
        <v>43.575000000000003</v>
      </c>
      <c r="F124" s="157"/>
      <c r="G124" s="157"/>
      <c r="H124" s="147"/>
      <c r="I124" s="147"/>
      <c r="J124" s="147"/>
      <c r="K124" s="147"/>
      <c r="L124" s="147"/>
      <c r="M124" s="147"/>
      <c r="N124" s="147" t="s">
        <v>147</v>
      </c>
      <c r="O124" s="147">
        <v>0</v>
      </c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</row>
    <row r="125" spans="1:41" outlineLevel="1" x14ac:dyDescent="0.2">
      <c r="A125" s="168">
        <v>44</v>
      </c>
      <c r="B125" s="169" t="s">
        <v>514</v>
      </c>
      <c r="C125" s="182" t="s">
        <v>515</v>
      </c>
      <c r="D125" s="170" t="s">
        <v>205</v>
      </c>
      <c r="E125" s="171">
        <v>2.4490000000000001E-2</v>
      </c>
      <c r="F125" s="172"/>
      <c r="G125" s="173">
        <f>ROUND(E125*F125,2)</f>
        <v>0</v>
      </c>
      <c r="H125" s="147"/>
      <c r="I125" s="147"/>
      <c r="J125" s="147"/>
      <c r="K125" s="147"/>
      <c r="L125" s="147"/>
      <c r="M125" s="147"/>
      <c r="N125" s="147" t="s">
        <v>154</v>
      </c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</row>
    <row r="126" spans="1:41" outlineLevel="2" x14ac:dyDescent="0.2">
      <c r="A126" s="154"/>
      <c r="B126" s="155"/>
      <c r="C126" s="183" t="s">
        <v>485</v>
      </c>
      <c r="D126" s="159"/>
      <c r="E126" s="160"/>
      <c r="F126" s="157"/>
      <c r="G126" s="157"/>
      <c r="H126" s="147"/>
      <c r="I126" s="147"/>
      <c r="J126" s="147"/>
      <c r="K126" s="147"/>
      <c r="L126" s="147"/>
      <c r="M126" s="147"/>
      <c r="N126" s="147" t="s">
        <v>147</v>
      </c>
      <c r="O126" s="147">
        <v>0</v>
      </c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</row>
    <row r="127" spans="1:41" outlineLevel="3" x14ac:dyDescent="0.2">
      <c r="A127" s="154"/>
      <c r="B127" s="155"/>
      <c r="C127" s="183" t="s">
        <v>619</v>
      </c>
      <c r="D127" s="159"/>
      <c r="E127" s="160">
        <v>2.4490000000000001E-2</v>
      </c>
      <c r="F127" s="157"/>
      <c r="G127" s="157"/>
      <c r="H127" s="147"/>
      <c r="I127" s="147"/>
      <c r="J127" s="147"/>
      <c r="K127" s="147"/>
      <c r="L127" s="147"/>
      <c r="M127" s="147"/>
      <c r="N127" s="147" t="s">
        <v>147</v>
      </c>
      <c r="O127" s="147">
        <v>0</v>
      </c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</row>
    <row r="128" spans="1:41" outlineLevel="1" x14ac:dyDescent="0.2">
      <c r="A128" s="154">
        <v>45</v>
      </c>
      <c r="B128" s="155" t="s">
        <v>231</v>
      </c>
      <c r="C128" s="185" t="s">
        <v>232</v>
      </c>
      <c r="D128" s="156" t="s">
        <v>0</v>
      </c>
      <c r="E128" s="180"/>
      <c r="F128" s="158"/>
      <c r="G128" s="157">
        <f>ROUND(E128*F128,2)</f>
        <v>0</v>
      </c>
      <c r="H128" s="147"/>
      <c r="I128" s="147"/>
      <c r="J128" s="147"/>
      <c r="K128" s="147"/>
      <c r="L128" s="147"/>
      <c r="M128" s="147"/>
      <c r="N128" s="147" t="s">
        <v>206</v>
      </c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</row>
    <row r="129" spans="1:41" x14ac:dyDescent="0.2">
      <c r="A129" s="161" t="s">
        <v>141</v>
      </c>
      <c r="B129" s="162" t="s">
        <v>115</v>
      </c>
      <c r="C129" s="181" t="s">
        <v>116</v>
      </c>
      <c r="D129" s="163"/>
      <c r="E129" s="164"/>
      <c r="F129" s="165"/>
      <c r="G129" s="166">
        <f>SUMIF(N130:N132,"&lt;&gt;NOR",G130:G132)</f>
        <v>0</v>
      </c>
      <c r="N129" t="s">
        <v>142</v>
      </c>
    </row>
    <row r="130" spans="1:41" outlineLevel="1" x14ac:dyDescent="0.2">
      <c r="A130" s="168">
        <v>46</v>
      </c>
      <c r="B130" s="169" t="s">
        <v>536</v>
      </c>
      <c r="C130" s="182" t="s">
        <v>537</v>
      </c>
      <c r="D130" s="170" t="s">
        <v>157</v>
      </c>
      <c r="E130" s="171">
        <v>0.72</v>
      </c>
      <c r="F130" s="172"/>
      <c r="G130" s="173">
        <f>ROUND(E130*F130,2)</f>
        <v>0</v>
      </c>
      <c r="H130" s="147"/>
      <c r="I130" s="147"/>
      <c r="J130" s="147"/>
      <c r="K130" s="147"/>
      <c r="L130" s="147"/>
      <c r="M130" s="147"/>
      <c r="N130" s="147" t="s">
        <v>146</v>
      </c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</row>
    <row r="131" spans="1:41" outlineLevel="2" x14ac:dyDescent="0.2">
      <c r="A131" s="154"/>
      <c r="B131" s="155"/>
      <c r="C131" s="183" t="s">
        <v>485</v>
      </c>
      <c r="D131" s="159"/>
      <c r="E131" s="160"/>
      <c r="F131" s="157"/>
      <c r="G131" s="157"/>
      <c r="H131" s="147"/>
      <c r="I131" s="147"/>
      <c r="J131" s="147"/>
      <c r="K131" s="147"/>
      <c r="L131" s="147"/>
      <c r="M131" s="147"/>
      <c r="N131" s="147" t="s">
        <v>147</v>
      </c>
      <c r="O131" s="147">
        <v>0</v>
      </c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</row>
    <row r="132" spans="1:41" outlineLevel="3" x14ac:dyDescent="0.2">
      <c r="A132" s="154"/>
      <c r="B132" s="155"/>
      <c r="C132" s="183" t="s">
        <v>620</v>
      </c>
      <c r="D132" s="159"/>
      <c r="E132" s="160">
        <v>0.72</v>
      </c>
      <c r="F132" s="157"/>
      <c r="G132" s="157"/>
      <c r="H132" s="147"/>
      <c r="I132" s="147"/>
      <c r="J132" s="147"/>
      <c r="K132" s="147"/>
      <c r="L132" s="147"/>
      <c r="M132" s="147"/>
      <c r="N132" s="147" t="s">
        <v>147</v>
      </c>
      <c r="O132" s="147">
        <v>0</v>
      </c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</row>
    <row r="133" spans="1:41" x14ac:dyDescent="0.2">
      <c r="A133" s="161" t="s">
        <v>141</v>
      </c>
      <c r="B133" s="162" t="s">
        <v>117</v>
      </c>
      <c r="C133" s="181" t="s">
        <v>118</v>
      </c>
      <c r="D133" s="163"/>
      <c r="E133" s="164"/>
      <c r="F133" s="165"/>
      <c r="G133" s="166">
        <f>SUMIF(N134:N137,"&lt;&gt;NOR",G134:G137)</f>
        <v>0</v>
      </c>
      <c r="N133" t="s">
        <v>142</v>
      </c>
    </row>
    <row r="134" spans="1:41" ht="22.5" outlineLevel="1" x14ac:dyDescent="0.2">
      <c r="A134" s="168">
        <v>47</v>
      </c>
      <c r="B134" s="169" t="s">
        <v>242</v>
      </c>
      <c r="C134" s="182" t="s">
        <v>243</v>
      </c>
      <c r="D134" s="170" t="s">
        <v>157</v>
      </c>
      <c r="E134" s="171">
        <v>42</v>
      </c>
      <c r="F134" s="172"/>
      <c r="G134" s="173">
        <f>ROUND(E134*F134,2)</f>
        <v>0</v>
      </c>
      <c r="H134" s="147"/>
      <c r="I134" s="147"/>
      <c r="J134" s="147"/>
      <c r="K134" s="147"/>
      <c r="L134" s="147"/>
      <c r="M134" s="147"/>
      <c r="N134" s="147" t="s">
        <v>146</v>
      </c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</row>
    <row r="135" spans="1:41" outlineLevel="2" x14ac:dyDescent="0.2">
      <c r="A135" s="154"/>
      <c r="B135" s="155"/>
      <c r="C135" s="183" t="s">
        <v>621</v>
      </c>
      <c r="D135" s="159"/>
      <c r="E135" s="160">
        <v>42</v>
      </c>
      <c r="F135" s="157"/>
      <c r="G135" s="157"/>
      <c r="H135" s="147"/>
      <c r="I135" s="147"/>
      <c r="J135" s="147"/>
      <c r="K135" s="147"/>
      <c r="L135" s="147"/>
      <c r="M135" s="147"/>
      <c r="N135" s="147" t="s">
        <v>147</v>
      </c>
      <c r="O135" s="147">
        <v>0</v>
      </c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</row>
    <row r="136" spans="1:41" outlineLevel="1" x14ac:dyDescent="0.2">
      <c r="A136" s="168">
        <v>48</v>
      </c>
      <c r="B136" s="169" t="s">
        <v>247</v>
      </c>
      <c r="C136" s="182" t="s">
        <v>248</v>
      </c>
      <c r="D136" s="170" t="s">
        <v>157</v>
      </c>
      <c r="E136" s="171">
        <v>50.4</v>
      </c>
      <c r="F136" s="172"/>
      <c r="G136" s="173">
        <f>ROUND(E136*F136,2)</f>
        <v>0</v>
      </c>
      <c r="H136" s="147"/>
      <c r="I136" s="147"/>
      <c r="J136" s="147"/>
      <c r="K136" s="147"/>
      <c r="L136" s="147"/>
      <c r="M136" s="147"/>
      <c r="N136" s="147" t="s">
        <v>154</v>
      </c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</row>
    <row r="137" spans="1:41" outlineLevel="2" x14ac:dyDescent="0.2">
      <c r="A137" s="154"/>
      <c r="B137" s="155"/>
      <c r="C137" s="183" t="s">
        <v>622</v>
      </c>
      <c r="D137" s="159"/>
      <c r="E137" s="160">
        <v>50.4</v>
      </c>
      <c r="F137" s="157"/>
      <c r="G137" s="157"/>
      <c r="H137" s="147"/>
      <c r="I137" s="147"/>
      <c r="J137" s="147"/>
      <c r="K137" s="147"/>
      <c r="L137" s="147"/>
      <c r="M137" s="147"/>
      <c r="N137" s="147" t="s">
        <v>147</v>
      </c>
      <c r="O137" s="147">
        <v>5</v>
      </c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</row>
    <row r="138" spans="1:41" x14ac:dyDescent="0.2">
      <c r="A138" s="161" t="s">
        <v>141</v>
      </c>
      <c r="B138" s="162" t="s">
        <v>125</v>
      </c>
      <c r="C138" s="181" t="s">
        <v>126</v>
      </c>
      <c r="D138" s="163"/>
      <c r="E138" s="164"/>
      <c r="F138" s="165"/>
      <c r="G138" s="166">
        <f>SUMIF(N139:N144,"&lt;&gt;NOR",G139:G144)</f>
        <v>0</v>
      </c>
      <c r="N138" t="s">
        <v>142</v>
      </c>
    </row>
    <row r="139" spans="1:41" outlineLevel="1" x14ac:dyDescent="0.2">
      <c r="A139" s="174">
        <v>49</v>
      </c>
      <c r="B139" s="175" t="s">
        <v>249</v>
      </c>
      <c r="C139" s="184" t="s">
        <v>250</v>
      </c>
      <c r="D139" s="176" t="s">
        <v>205</v>
      </c>
      <c r="E139" s="177">
        <v>0.88632</v>
      </c>
      <c r="F139" s="178"/>
      <c r="G139" s="179">
        <f t="shared" ref="G139:G144" si="0">ROUND(E139*F139,2)</f>
        <v>0</v>
      </c>
      <c r="H139" s="147"/>
      <c r="I139" s="147"/>
      <c r="J139" s="147"/>
      <c r="K139" s="147"/>
      <c r="L139" s="147"/>
      <c r="M139" s="147"/>
      <c r="N139" s="147" t="s">
        <v>251</v>
      </c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</row>
    <row r="140" spans="1:41" outlineLevel="1" x14ac:dyDescent="0.2">
      <c r="A140" s="174">
        <v>50</v>
      </c>
      <c r="B140" s="175" t="s">
        <v>252</v>
      </c>
      <c r="C140" s="184" t="s">
        <v>253</v>
      </c>
      <c r="D140" s="176" t="s">
        <v>205</v>
      </c>
      <c r="E140" s="177">
        <v>0.88632</v>
      </c>
      <c r="F140" s="178"/>
      <c r="G140" s="179">
        <f t="shared" si="0"/>
        <v>0</v>
      </c>
      <c r="H140" s="147"/>
      <c r="I140" s="147"/>
      <c r="J140" s="147"/>
      <c r="K140" s="147"/>
      <c r="L140" s="147"/>
      <c r="M140" s="147"/>
      <c r="N140" s="147" t="s">
        <v>251</v>
      </c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</row>
    <row r="141" spans="1:41" outlineLevel="1" x14ac:dyDescent="0.2">
      <c r="A141" s="174">
        <v>51</v>
      </c>
      <c r="B141" s="175" t="s">
        <v>254</v>
      </c>
      <c r="C141" s="184" t="s">
        <v>255</v>
      </c>
      <c r="D141" s="176" t="s">
        <v>205</v>
      </c>
      <c r="E141" s="177">
        <v>7.9768999999999997</v>
      </c>
      <c r="F141" s="178"/>
      <c r="G141" s="179">
        <f t="shared" si="0"/>
        <v>0</v>
      </c>
      <c r="H141" s="147"/>
      <c r="I141" s="147"/>
      <c r="J141" s="147"/>
      <c r="K141" s="147"/>
      <c r="L141" s="147"/>
      <c r="M141" s="147"/>
      <c r="N141" s="147" t="s">
        <v>251</v>
      </c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</row>
    <row r="142" spans="1:41" outlineLevel="1" x14ac:dyDescent="0.2">
      <c r="A142" s="174">
        <v>52</v>
      </c>
      <c r="B142" s="175" t="s">
        <v>256</v>
      </c>
      <c r="C142" s="184" t="s">
        <v>257</v>
      </c>
      <c r="D142" s="176" t="s">
        <v>205</v>
      </c>
      <c r="E142" s="177">
        <v>0.88632</v>
      </c>
      <c r="F142" s="178"/>
      <c r="G142" s="179">
        <f t="shared" si="0"/>
        <v>0</v>
      </c>
      <c r="H142" s="147"/>
      <c r="I142" s="147"/>
      <c r="J142" s="147"/>
      <c r="K142" s="147"/>
      <c r="L142" s="147"/>
      <c r="M142" s="147"/>
      <c r="N142" s="147" t="s">
        <v>251</v>
      </c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</row>
    <row r="143" spans="1:41" outlineLevel="1" x14ac:dyDescent="0.2">
      <c r="A143" s="174">
        <v>53</v>
      </c>
      <c r="B143" s="175" t="s">
        <v>258</v>
      </c>
      <c r="C143" s="184" t="s">
        <v>259</v>
      </c>
      <c r="D143" s="176" t="s">
        <v>205</v>
      </c>
      <c r="E143" s="177">
        <v>0.88632</v>
      </c>
      <c r="F143" s="178"/>
      <c r="G143" s="179">
        <f t="shared" si="0"/>
        <v>0</v>
      </c>
      <c r="H143" s="147"/>
      <c r="I143" s="147"/>
      <c r="J143" s="147"/>
      <c r="K143" s="147"/>
      <c r="L143" s="147"/>
      <c r="M143" s="147"/>
      <c r="N143" s="147" t="s">
        <v>251</v>
      </c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</row>
    <row r="144" spans="1:41" outlineLevel="1" x14ac:dyDescent="0.2">
      <c r="A144" s="174">
        <v>54</v>
      </c>
      <c r="B144" s="175" t="s">
        <v>260</v>
      </c>
      <c r="C144" s="184" t="s">
        <v>261</v>
      </c>
      <c r="D144" s="176" t="s">
        <v>205</v>
      </c>
      <c r="E144" s="177">
        <v>0.88632</v>
      </c>
      <c r="F144" s="178"/>
      <c r="G144" s="179">
        <f t="shared" si="0"/>
        <v>0</v>
      </c>
      <c r="H144" s="147"/>
      <c r="I144" s="147"/>
      <c r="J144" s="147"/>
      <c r="K144" s="147"/>
      <c r="L144" s="147"/>
      <c r="M144" s="147"/>
      <c r="N144" s="147" t="s">
        <v>251</v>
      </c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</row>
    <row r="145" spans="1:41" x14ac:dyDescent="0.2">
      <c r="A145" s="161" t="s">
        <v>141</v>
      </c>
      <c r="B145" s="162" t="s">
        <v>128</v>
      </c>
      <c r="C145" s="181" t="s">
        <v>30</v>
      </c>
      <c r="D145" s="163"/>
      <c r="E145" s="164"/>
      <c r="F145" s="165"/>
      <c r="G145" s="166">
        <f>SUMIF(N146:N147,"&lt;&gt;NOR",G146:G147)</f>
        <v>0</v>
      </c>
      <c r="N145" t="s">
        <v>142</v>
      </c>
    </row>
    <row r="146" spans="1:41" outlineLevel="1" x14ac:dyDescent="0.2">
      <c r="A146" s="174">
        <v>55</v>
      </c>
      <c r="B146" s="175" t="s">
        <v>262</v>
      </c>
      <c r="C146" s="184" t="s">
        <v>263</v>
      </c>
      <c r="D146" s="176" t="s">
        <v>264</v>
      </c>
      <c r="E146" s="177">
        <v>1</v>
      </c>
      <c r="F146" s="178"/>
      <c r="G146" s="179">
        <f>ROUND(E146*F146,2)</f>
        <v>0</v>
      </c>
      <c r="H146" s="147"/>
      <c r="I146" s="147"/>
      <c r="J146" s="147"/>
      <c r="K146" s="147"/>
      <c r="L146" s="147"/>
      <c r="M146" s="147"/>
      <c r="N146" s="147" t="s">
        <v>265</v>
      </c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</row>
    <row r="147" spans="1:41" outlineLevel="1" x14ac:dyDescent="0.2">
      <c r="A147" s="168">
        <v>56</v>
      </c>
      <c r="B147" s="169" t="s">
        <v>580</v>
      </c>
      <c r="C147" s="182" t="s">
        <v>581</v>
      </c>
      <c r="D147" s="170" t="s">
        <v>264</v>
      </c>
      <c r="E147" s="171">
        <v>1</v>
      </c>
      <c r="F147" s="172"/>
      <c r="G147" s="173">
        <f>ROUND(E147*F147,2)</f>
        <v>0</v>
      </c>
      <c r="H147" s="147"/>
      <c r="I147" s="147"/>
      <c r="J147" s="147"/>
      <c r="K147" s="147"/>
      <c r="L147" s="147"/>
      <c r="M147" s="147"/>
      <c r="N147" s="147" t="s">
        <v>582</v>
      </c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</row>
    <row r="148" spans="1:41" x14ac:dyDescent="0.2">
      <c r="A148" s="3"/>
      <c r="B148" s="4"/>
      <c r="C148" s="186"/>
      <c r="D148" s="6"/>
      <c r="E148" s="3"/>
      <c r="F148" s="3"/>
      <c r="G148" s="3"/>
      <c r="L148">
        <v>15</v>
      </c>
      <c r="M148">
        <v>21</v>
      </c>
      <c r="N148" t="s">
        <v>140</v>
      </c>
    </row>
    <row r="149" spans="1:41" x14ac:dyDescent="0.2">
      <c r="A149" s="150"/>
      <c r="B149" s="151" t="s">
        <v>31</v>
      </c>
      <c r="C149" s="187"/>
      <c r="D149" s="152"/>
      <c r="E149" s="153"/>
      <c r="F149" s="153"/>
      <c r="G149" s="167">
        <f>G8+G23+G26+G46+G58+G80+G83+G85+G99+G106+G108+G112+G129+G133+G138+G145</f>
        <v>0</v>
      </c>
      <c r="L149" t="e">
        <f>SUMIF(#REF!,L148,G7:G147)</f>
        <v>#REF!</v>
      </c>
      <c r="M149" t="e">
        <f>SUMIF(#REF!,M148,G7:G147)</f>
        <v>#REF!</v>
      </c>
      <c r="N149" t="s">
        <v>266</v>
      </c>
    </row>
    <row r="150" spans="1:41" x14ac:dyDescent="0.2">
      <c r="A150" s="3"/>
      <c r="B150" s="4"/>
      <c r="C150" s="186"/>
      <c r="D150" s="6"/>
      <c r="E150" s="3"/>
      <c r="F150" s="3"/>
      <c r="G150" s="3"/>
    </row>
    <row r="151" spans="1:41" x14ac:dyDescent="0.2">
      <c r="A151" s="3"/>
      <c r="B151" s="4"/>
      <c r="C151" s="186"/>
      <c r="D151" s="6"/>
      <c r="E151" s="3"/>
      <c r="F151" s="3"/>
      <c r="G151" s="3"/>
    </row>
    <row r="152" spans="1:41" x14ac:dyDescent="0.2">
      <c r="A152" s="264" t="s">
        <v>267</v>
      </c>
      <c r="B152" s="264"/>
      <c r="C152" s="265"/>
      <c r="D152" s="6"/>
      <c r="E152" s="3"/>
      <c r="F152" s="3"/>
      <c r="G152" s="3"/>
    </row>
    <row r="153" spans="1:41" x14ac:dyDescent="0.2">
      <c r="A153" s="245"/>
      <c r="B153" s="246"/>
      <c r="C153" s="247"/>
      <c r="D153" s="246"/>
      <c r="E153" s="246"/>
      <c r="F153" s="246"/>
      <c r="G153" s="248"/>
      <c r="N153" t="s">
        <v>268</v>
      </c>
    </row>
    <row r="154" spans="1:41" x14ac:dyDescent="0.2">
      <c r="A154" s="249"/>
      <c r="B154" s="250"/>
      <c r="C154" s="251"/>
      <c r="D154" s="250"/>
      <c r="E154" s="250"/>
      <c r="F154" s="250"/>
      <c r="G154" s="252"/>
    </row>
    <row r="155" spans="1:41" x14ac:dyDescent="0.2">
      <c r="A155" s="249"/>
      <c r="B155" s="250"/>
      <c r="C155" s="251"/>
      <c r="D155" s="250"/>
      <c r="E155" s="250"/>
      <c r="F155" s="250"/>
      <c r="G155" s="252"/>
    </row>
    <row r="156" spans="1:41" x14ac:dyDescent="0.2">
      <c r="A156" s="249"/>
      <c r="B156" s="250"/>
      <c r="C156" s="251"/>
      <c r="D156" s="250"/>
      <c r="E156" s="250"/>
      <c r="F156" s="250"/>
      <c r="G156" s="252"/>
    </row>
    <row r="157" spans="1:41" x14ac:dyDescent="0.2">
      <c r="A157" s="253"/>
      <c r="B157" s="254"/>
      <c r="C157" s="255"/>
      <c r="D157" s="254"/>
      <c r="E157" s="254"/>
      <c r="F157" s="254"/>
      <c r="G157" s="256"/>
    </row>
    <row r="158" spans="1:41" x14ac:dyDescent="0.2">
      <c r="A158" s="3"/>
      <c r="B158" s="4"/>
      <c r="C158" s="186"/>
      <c r="D158" s="6"/>
      <c r="E158" s="3"/>
      <c r="F158" s="3"/>
      <c r="G158" s="3"/>
    </row>
    <row r="159" spans="1:41" x14ac:dyDescent="0.2">
      <c r="C159" s="188"/>
      <c r="D159" s="10"/>
      <c r="N159" t="s">
        <v>269</v>
      </c>
    </row>
    <row r="160" spans="1:41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53:G157"/>
    <mergeCell ref="A1:G1"/>
    <mergeCell ref="C2:G2"/>
    <mergeCell ref="C3:G3"/>
    <mergeCell ref="C4:G4"/>
    <mergeCell ref="A152:C15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0A56-2B50-432A-A260-76C490378D43}">
  <sheetPr>
    <outlinePr summaryBelow="0"/>
  </sheetPr>
  <dimension ref="A1:AP5000"/>
  <sheetViews>
    <sheetView workbookViewId="0">
      <pane ySplit="7" topLeftCell="A38" activePane="bottomLeft" state="frozen"/>
      <selection pane="bottomLeft" activeCell="G47" sqref="G47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1" max="11" width="0" hidden="1" customWidth="1"/>
    <col min="13" max="23" width="0" hidden="1" customWidth="1"/>
  </cols>
  <sheetData>
    <row r="1" spans="1:42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O1" t="s">
        <v>130</v>
      </c>
    </row>
    <row r="2" spans="1:42" ht="24.95" customHeight="1" x14ac:dyDescent="0.2">
      <c r="A2" s="50" t="s">
        <v>8</v>
      </c>
      <c r="B2" s="49" t="s">
        <v>39</v>
      </c>
      <c r="C2" s="258" t="s">
        <v>40</v>
      </c>
      <c r="D2" s="259"/>
      <c r="E2" s="259"/>
      <c r="F2" s="259"/>
      <c r="G2" s="260"/>
      <c r="O2" t="s">
        <v>131</v>
      </c>
    </row>
    <row r="3" spans="1:42" ht="24.95" customHeight="1" x14ac:dyDescent="0.2">
      <c r="A3" s="50" t="s">
        <v>9</v>
      </c>
      <c r="B3" s="49" t="s">
        <v>60</v>
      </c>
      <c r="C3" s="258" t="s">
        <v>61</v>
      </c>
      <c r="D3" s="259"/>
      <c r="E3" s="259"/>
      <c r="F3" s="259"/>
      <c r="G3" s="260"/>
      <c r="K3" s="122" t="s">
        <v>131</v>
      </c>
      <c r="O3" t="s">
        <v>132</v>
      </c>
    </row>
    <row r="4" spans="1:42" ht="24.95" customHeight="1" x14ac:dyDescent="0.2">
      <c r="A4" s="141" t="s">
        <v>10</v>
      </c>
      <c r="B4" s="142" t="s">
        <v>62</v>
      </c>
      <c r="C4" s="261" t="s">
        <v>63</v>
      </c>
      <c r="D4" s="262"/>
      <c r="E4" s="262"/>
      <c r="F4" s="262"/>
      <c r="G4" s="263"/>
      <c r="O4" t="s">
        <v>133</v>
      </c>
    </row>
    <row r="5" spans="1:42" x14ac:dyDescent="0.2">
      <c r="D5" s="10"/>
    </row>
    <row r="6" spans="1:42" x14ac:dyDescent="0.2">
      <c r="A6" s="144" t="s">
        <v>134</v>
      </c>
      <c r="B6" s="146" t="s">
        <v>135</v>
      </c>
      <c r="C6" s="146" t="s">
        <v>136</v>
      </c>
      <c r="D6" s="145" t="s">
        <v>137</v>
      </c>
      <c r="E6" s="144" t="s">
        <v>138</v>
      </c>
      <c r="F6" s="143" t="s">
        <v>139</v>
      </c>
      <c r="G6" s="144" t="s">
        <v>31</v>
      </c>
    </row>
    <row r="7" spans="1:42" hidden="1" x14ac:dyDescent="0.2">
      <c r="A7" s="3"/>
      <c r="B7" s="4"/>
      <c r="C7" s="4"/>
      <c r="D7" s="6"/>
      <c r="E7" s="148"/>
      <c r="F7" s="149"/>
      <c r="G7" s="149"/>
    </row>
    <row r="8" spans="1:42" x14ac:dyDescent="0.2">
      <c r="A8" s="161" t="s">
        <v>141</v>
      </c>
      <c r="B8" s="162" t="s">
        <v>71</v>
      </c>
      <c r="C8" s="181" t="s">
        <v>72</v>
      </c>
      <c r="D8" s="163"/>
      <c r="E8" s="164"/>
      <c r="F8" s="165"/>
      <c r="G8" s="166">
        <f>SUMIF(O9:O38,"&lt;&gt;NOR",G9:G38)</f>
        <v>0</v>
      </c>
      <c r="O8" t="s">
        <v>142</v>
      </c>
    </row>
    <row r="9" spans="1:42" outlineLevel="1" x14ac:dyDescent="0.2">
      <c r="A9" s="168">
        <v>1</v>
      </c>
      <c r="B9" s="169" t="s">
        <v>623</v>
      </c>
      <c r="C9" s="182" t="s">
        <v>624</v>
      </c>
      <c r="D9" s="170" t="s">
        <v>157</v>
      </c>
      <c r="E9" s="171">
        <v>120</v>
      </c>
      <c r="F9" s="172"/>
      <c r="G9" s="173">
        <f>ROUND(E9*F9,2)</f>
        <v>0</v>
      </c>
      <c r="H9" s="147"/>
      <c r="I9" s="147"/>
      <c r="J9" s="147"/>
      <c r="K9" s="147"/>
      <c r="L9" s="147"/>
      <c r="M9" s="147"/>
      <c r="N9" s="147"/>
      <c r="O9" s="147" t="s">
        <v>146</v>
      </c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</row>
    <row r="10" spans="1:42" outlineLevel="2" x14ac:dyDescent="0.2">
      <c r="A10" s="154"/>
      <c r="B10" s="155"/>
      <c r="C10" s="183" t="s">
        <v>625</v>
      </c>
      <c r="D10" s="159"/>
      <c r="E10" s="160">
        <v>120</v>
      </c>
      <c r="F10" s="157"/>
      <c r="G10" s="157"/>
      <c r="H10" s="147"/>
      <c r="I10" s="147"/>
      <c r="J10" s="147"/>
      <c r="K10" s="147"/>
      <c r="L10" s="147"/>
      <c r="M10" s="147"/>
      <c r="N10" s="147"/>
      <c r="O10" s="147" t="s">
        <v>147</v>
      </c>
      <c r="P10" s="147">
        <v>0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</row>
    <row r="11" spans="1:42" outlineLevel="1" x14ac:dyDescent="0.2">
      <c r="A11" s="168">
        <v>2</v>
      </c>
      <c r="B11" s="169" t="s">
        <v>626</v>
      </c>
      <c r="C11" s="182" t="s">
        <v>627</v>
      </c>
      <c r="D11" s="170" t="s">
        <v>157</v>
      </c>
      <c r="E11" s="171">
        <v>120</v>
      </c>
      <c r="F11" s="172"/>
      <c r="G11" s="173">
        <f>ROUND(E11*F11,2)</f>
        <v>0</v>
      </c>
      <c r="H11" s="147"/>
      <c r="I11" s="147"/>
      <c r="J11" s="147"/>
      <c r="K11" s="147"/>
      <c r="L11" s="147"/>
      <c r="M11" s="147"/>
      <c r="N11" s="147"/>
      <c r="O11" s="147" t="s">
        <v>146</v>
      </c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</row>
    <row r="12" spans="1:42" outlineLevel="2" x14ac:dyDescent="0.2">
      <c r="A12" s="154"/>
      <c r="B12" s="155"/>
      <c r="C12" s="183" t="s">
        <v>628</v>
      </c>
      <c r="D12" s="159"/>
      <c r="E12" s="160">
        <v>120</v>
      </c>
      <c r="F12" s="157"/>
      <c r="G12" s="157"/>
      <c r="H12" s="147"/>
      <c r="I12" s="147"/>
      <c r="J12" s="147"/>
      <c r="K12" s="147"/>
      <c r="L12" s="147"/>
      <c r="M12" s="147"/>
      <c r="N12" s="147"/>
      <c r="O12" s="147" t="s">
        <v>147</v>
      </c>
      <c r="P12" s="147">
        <v>5</v>
      </c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</row>
    <row r="13" spans="1:42" outlineLevel="1" x14ac:dyDescent="0.2">
      <c r="A13" s="168">
        <v>3</v>
      </c>
      <c r="B13" s="169" t="s">
        <v>270</v>
      </c>
      <c r="C13" s="182" t="s">
        <v>271</v>
      </c>
      <c r="D13" s="170" t="s">
        <v>157</v>
      </c>
      <c r="E13" s="171">
        <v>2</v>
      </c>
      <c r="F13" s="172"/>
      <c r="G13" s="173">
        <f>ROUND(E13*F13,2)</f>
        <v>0</v>
      </c>
      <c r="H13" s="147"/>
      <c r="I13" s="147"/>
      <c r="J13" s="147"/>
      <c r="K13" s="147"/>
      <c r="L13" s="147"/>
      <c r="M13" s="147"/>
      <c r="N13" s="147"/>
      <c r="O13" s="147" t="s">
        <v>146</v>
      </c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</row>
    <row r="14" spans="1:42" outlineLevel="2" x14ac:dyDescent="0.2">
      <c r="A14" s="154"/>
      <c r="B14" s="155"/>
      <c r="C14" s="183" t="s">
        <v>629</v>
      </c>
      <c r="D14" s="159"/>
      <c r="E14" s="160">
        <v>2</v>
      </c>
      <c r="F14" s="157"/>
      <c r="G14" s="157"/>
      <c r="H14" s="147"/>
      <c r="I14" s="147"/>
      <c r="J14" s="147"/>
      <c r="K14" s="147"/>
      <c r="L14" s="147"/>
      <c r="M14" s="147"/>
      <c r="N14" s="147"/>
      <c r="O14" s="147" t="s">
        <v>147</v>
      </c>
      <c r="P14" s="147">
        <v>0</v>
      </c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</row>
    <row r="15" spans="1:42" outlineLevel="1" x14ac:dyDescent="0.2">
      <c r="A15" s="168">
        <v>4</v>
      </c>
      <c r="B15" s="169" t="s">
        <v>273</v>
      </c>
      <c r="C15" s="182" t="s">
        <v>274</v>
      </c>
      <c r="D15" s="170" t="s">
        <v>275</v>
      </c>
      <c r="E15" s="171">
        <v>37.020000000000003</v>
      </c>
      <c r="F15" s="172"/>
      <c r="G15" s="173">
        <f>ROUND(E15*F15,2)</f>
        <v>0</v>
      </c>
      <c r="H15" s="147"/>
      <c r="I15" s="147"/>
      <c r="J15" s="147"/>
      <c r="K15" s="147"/>
      <c r="L15" s="147"/>
      <c r="M15" s="147"/>
      <c r="N15" s="147"/>
      <c r="O15" s="147" t="s">
        <v>146</v>
      </c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</row>
    <row r="16" spans="1:42" ht="22.5" outlineLevel="2" x14ac:dyDescent="0.2">
      <c r="A16" s="154"/>
      <c r="B16" s="155"/>
      <c r="C16" s="183" t="s">
        <v>630</v>
      </c>
      <c r="D16" s="159"/>
      <c r="E16" s="160">
        <v>18.399999999999999</v>
      </c>
      <c r="F16" s="157"/>
      <c r="G16" s="157"/>
      <c r="H16" s="147"/>
      <c r="I16" s="147"/>
      <c r="J16" s="147"/>
      <c r="K16" s="147"/>
      <c r="L16" s="147"/>
      <c r="M16" s="147"/>
      <c r="N16" s="147"/>
      <c r="O16" s="147" t="s">
        <v>147</v>
      </c>
      <c r="P16" s="147">
        <v>0</v>
      </c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</row>
    <row r="17" spans="1:42" outlineLevel="3" x14ac:dyDescent="0.2">
      <c r="A17" s="154"/>
      <c r="B17" s="155"/>
      <c r="C17" s="183" t="s">
        <v>631</v>
      </c>
      <c r="D17" s="159"/>
      <c r="E17" s="160">
        <v>8.2799999999999994</v>
      </c>
      <c r="F17" s="157"/>
      <c r="G17" s="157"/>
      <c r="H17" s="147"/>
      <c r="I17" s="147"/>
      <c r="J17" s="147"/>
      <c r="K17" s="147"/>
      <c r="L17" s="147"/>
      <c r="M17" s="147"/>
      <c r="N17" s="147"/>
      <c r="O17" s="147" t="s">
        <v>147</v>
      </c>
      <c r="P17" s="147">
        <v>0</v>
      </c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</row>
    <row r="18" spans="1:42" outlineLevel="3" x14ac:dyDescent="0.2">
      <c r="A18" s="154"/>
      <c r="B18" s="155"/>
      <c r="C18" s="183" t="s">
        <v>844</v>
      </c>
      <c r="D18" s="159"/>
      <c r="E18" s="160">
        <v>10.34</v>
      </c>
      <c r="F18" s="157"/>
      <c r="G18" s="157"/>
      <c r="H18" s="147"/>
      <c r="I18" s="147"/>
      <c r="J18" s="147"/>
      <c r="K18" s="147"/>
      <c r="L18" s="147"/>
      <c r="M18" s="147"/>
      <c r="N18" s="147"/>
      <c r="O18" s="147" t="s">
        <v>147</v>
      </c>
      <c r="P18" s="147">
        <v>0</v>
      </c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</row>
    <row r="19" spans="1:42" ht="22.5" outlineLevel="1" x14ac:dyDescent="0.2">
      <c r="A19" s="168">
        <v>5</v>
      </c>
      <c r="B19" s="169" t="s">
        <v>279</v>
      </c>
      <c r="C19" s="182" t="s">
        <v>280</v>
      </c>
      <c r="D19" s="170" t="s">
        <v>275</v>
      </c>
      <c r="E19" s="171">
        <v>16.14</v>
      </c>
      <c r="F19" s="172"/>
      <c r="G19" s="173">
        <f>ROUND(E19*F19,2)</f>
        <v>0</v>
      </c>
      <c r="H19" s="147"/>
      <c r="I19" s="147"/>
      <c r="J19" s="147"/>
      <c r="K19" s="147"/>
      <c r="L19" s="147"/>
      <c r="M19" s="147"/>
      <c r="N19" s="147"/>
      <c r="O19" s="147" t="s">
        <v>146</v>
      </c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</row>
    <row r="20" spans="1:42" ht="22.5" outlineLevel="2" x14ac:dyDescent="0.2">
      <c r="A20" s="154"/>
      <c r="B20" s="155"/>
      <c r="C20" s="183" t="s">
        <v>630</v>
      </c>
      <c r="D20" s="159"/>
      <c r="E20" s="160">
        <v>18.399999999999999</v>
      </c>
      <c r="F20" s="157"/>
      <c r="G20" s="157"/>
      <c r="H20" s="147"/>
      <c r="I20" s="147"/>
      <c r="J20" s="147"/>
      <c r="K20" s="147"/>
      <c r="L20" s="147"/>
      <c r="M20" s="147"/>
      <c r="N20" s="147"/>
      <c r="O20" s="147" t="s">
        <v>147</v>
      </c>
      <c r="P20" s="147">
        <v>0</v>
      </c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</row>
    <row r="21" spans="1:42" outlineLevel="3" x14ac:dyDescent="0.2">
      <c r="A21" s="154"/>
      <c r="B21" s="155"/>
      <c r="C21" s="183" t="s">
        <v>633</v>
      </c>
      <c r="D21" s="159"/>
      <c r="E21" s="160">
        <v>2.69</v>
      </c>
      <c r="F21" s="157"/>
      <c r="G21" s="157"/>
      <c r="H21" s="147"/>
      <c r="I21" s="147"/>
      <c r="J21" s="147"/>
      <c r="K21" s="147"/>
      <c r="L21" s="147"/>
      <c r="M21" s="147"/>
      <c r="N21" s="147"/>
      <c r="O21" s="147" t="s">
        <v>147</v>
      </c>
      <c r="P21" s="147">
        <v>0</v>
      </c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</row>
    <row r="22" spans="1:42" outlineLevel="3" x14ac:dyDescent="0.2">
      <c r="A22" s="154"/>
      <c r="B22" s="155"/>
      <c r="C22" s="183" t="s">
        <v>634</v>
      </c>
      <c r="D22" s="159"/>
      <c r="E22" s="160">
        <v>-4.95</v>
      </c>
      <c r="F22" s="157"/>
      <c r="G22" s="157"/>
      <c r="H22" s="147"/>
      <c r="I22" s="147"/>
      <c r="J22" s="147"/>
      <c r="K22" s="147"/>
      <c r="L22" s="147"/>
      <c r="M22" s="147"/>
      <c r="N22" s="147"/>
      <c r="O22" s="147" t="s">
        <v>147</v>
      </c>
      <c r="P22" s="147">
        <v>0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</row>
    <row r="23" spans="1:42" ht="22.5" outlineLevel="1" x14ac:dyDescent="0.2">
      <c r="A23" s="168">
        <v>6</v>
      </c>
      <c r="B23" s="169" t="s">
        <v>282</v>
      </c>
      <c r="C23" s="182" t="s">
        <v>283</v>
      </c>
      <c r="D23" s="170" t="s">
        <v>275</v>
      </c>
      <c r="E23" s="171">
        <v>16.14</v>
      </c>
      <c r="F23" s="172"/>
      <c r="G23" s="173">
        <f>ROUND(E23*F23,2)</f>
        <v>0</v>
      </c>
      <c r="H23" s="147"/>
      <c r="I23" s="147"/>
      <c r="J23" s="147"/>
      <c r="K23" s="147"/>
      <c r="L23" s="147"/>
      <c r="M23" s="147"/>
      <c r="N23" s="147"/>
      <c r="O23" s="147" t="s">
        <v>146</v>
      </c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</row>
    <row r="24" spans="1:42" ht="22.5" outlineLevel="2" x14ac:dyDescent="0.2">
      <c r="A24" s="154"/>
      <c r="B24" s="155"/>
      <c r="C24" s="183" t="s">
        <v>630</v>
      </c>
      <c r="D24" s="159"/>
      <c r="E24" s="160">
        <v>18.399999999999999</v>
      </c>
      <c r="F24" s="157"/>
      <c r="G24" s="157"/>
      <c r="H24" s="147"/>
      <c r="I24" s="147"/>
      <c r="J24" s="147"/>
      <c r="K24" s="147"/>
      <c r="L24" s="147"/>
      <c r="M24" s="147"/>
      <c r="N24" s="147"/>
      <c r="O24" s="147" t="s">
        <v>147</v>
      </c>
      <c r="P24" s="147">
        <v>0</v>
      </c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</row>
    <row r="25" spans="1:42" outlineLevel="3" x14ac:dyDescent="0.2">
      <c r="A25" s="154"/>
      <c r="B25" s="155"/>
      <c r="C25" s="183" t="s">
        <v>633</v>
      </c>
      <c r="D25" s="159"/>
      <c r="E25" s="160">
        <v>2.69</v>
      </c>
      <c r="F25" s="157"/>
      <c r="G25" s="157"/>
      <c r="H25" s="147"/>
      <c r="I25" s="147"/>
      <c r="J25" s="147"/>
      <c r="K25" s="147"/>
      <c r="L25" s="147"/>
      <c r="M25" s="147"/>
      <c r="N25" s="147"/>
      <c r="O25" s="147" t="s">
        <v>147</v>
      </c>
      <c r="P25" s="147">
        <v>0</v>
      </c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</row>
    <row r="26" spans="1:42" outlineLevel="3" x14ac:dyDescent="0.2">
      <c r="A26" s="154"/>
      <c r="B26" s="155"/>
      <c r="C26" s="183" t="s">
        <v>634</v>
      </c>
      <c r="D26" s="159"/>
      <c r="E26" s="160">
        <v>-4.95</v>
      </c>
      <c r="F26" s="157"/>
      <c r="G26" s="157"/>
      <c r="H26" s="147"/>
      <c r="I26" s="147"/>
      <c r="J26" s="147"/>
      <c r="K26" s="147"/>
      <c r="L26" s="147"/>
      <c r="M26" s="147"/>
      <c r="N26" s="147"/>
      <c r="O26" s="147" t="s">
        <v>147</v>
      </c>
      <c r="P26" s="147">
        <v>0</v>
      </c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</row>
    <row r="27" spans="1:42" ht="22.5" outlineLevel="1" x14ac:dyDescent="0.2">
      <c r="A27" s="168">
        <v>7</v>
      </c>
      <c r="B27" s="169" t="s">
        <v>285</v>
      </c>
      <c r="C27" s="182" t="s">
        <v>286</v>
      </c>
      <c r="D27" s="170" t="s">
        <v>275</v>
      </c>
      <c r="E27" s="171">
        <v>16.14</v>
      </c>
      <c r="F27" s="172"/>
      <c r="G27" s="173">
        <f>ROUND(E27*F27,2)</f>
        <v>0</v>
      </c>
      <c r="H27" s="147"/>
      <c r="I27" s="147"/>
      <c r="J27" s="147"/>
      <c r="K27" s="147"/>
      <c r="L27" s="147"/>
      <c r="M27" s="147"/>
      <c r="N27" s="147"/>
      <c r="O27" s="147" t="s">
        <v>146</v>
      </c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</row>
    <row r="28" spans="1:42" ht="22.5" outlineLevel="2" x14ac:dyDescent="0.2">
      <c r="A28" s="154"/>
      <c r="B28" s="155"/>
      <c r="C28" s="183" t="s">
        <v>630</v>
      </c>
      <c r="D28" s="159"/>
      <c r="E28" s="160">
        <v>18.399999999999999</v>
      </c>
      <c r="F28" s="157"/>
      <c r="G28" s="157"/>
      <c r="H28" s="147"/>
      <c r="I28" s="147"/>
      <c r="J28" s="147"/>
      <c r="K28" s="147"/>
      <c r="L28" s="147"/>
      <c r="M28" s="147"/>
      <c r="N28" s="147"/>
      <c r="O28" s="147" t="s">
        <v>147</v>
      </c>
      <c r="P28" s="147">
        <v>0</v>
      </c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</row>
    <row r="29" spans="1:42" outlineLevel="3" x14ac:dyDescent="0.2">
      <c r="A29" s="154"/>
      <c r="B29" s="155"/>
      <c r="C29" s="183" t="s">
        <v>633</v>
      </c>
      <c r="D29" s="159"/>
      <c r="E29" s="160">
        <v>2.69</v>
      </c>
      <c r="F29" s="157"/>
      <c r="G29" s="157"/>
      <c r="H29" s="147"/>
      <c r="I29" s="147"/>
      <c r="J29" s="147"/>
      <c r="K29" s="147"/>
      <c r="L29" s="147"/>
      <c r="M29" s="147"/>
      <c r="N29" s="147"/>
      <c r="O29" s="147" t="s">
        <v>147</v>
      </c>
      <c r="P29" s="147">
        <v>0</v>
      </c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</row>
    <row r="30" spans="1:42" outlineLevel="3" x14ac:dyDescent="0.2">
      <c r="A30" s="154"/>
      <c r="B30" s="155"/>
      <c r="C30" s="183" t="s">
        <v>634</v>
      </c>
      <c r="D30" s="159"/>
      <c r="E30" s="160">
        <v>-4.95</v>
      </c>
      <c r="F30" s="157"/>
      <c r="G30" s="157"/>
      <c r="H30" s="147"/>
      <c r="I30" s="147"/>
      <c r="J30" s="147"/>
      <c r="K30" s="147"/>
      <c r="L30" s="147"/>
      <c r="M30" s="147"/>
      <c r="N30" s="147"/>
      <c r="O30" s="147" t="s">
        <v>147</v>
      </c>
      <c r="P30" s="147">
        <v>0</v>
      </c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</row>
    <row r="31" spans="1:42" outlineLevel="1" x14ac:dyDescent="0.2">
      <c r="A31" s="168">
        <v>8</v>
      </c>
      <c r="B31" s="169" t="s">
        <v>288</v>
      </c>
      <c r="C31" s="182" t="s">
        <v>289</v>
      </c>
      <c r="D31" s="170" t="s">
        <v>275</v>
      </c>
      <c r="E31" s="171">
        <v>18.399999999999999</v>
      </c>
      <c r="F31" s="172"/>
      <c r="G31" s="173">
        <f>ROUND(E31*F31,2)</f>
        <v>0</v>
      </c>
      <c r="H31" s="147"/>
      <c r="I31" s="147"/>
      <c r="J31" s="147"/>
      <c r="K31" s="147"/>
      <c r="L31" s="147"/>
      <c r="M31" s="147"/>
      <c r="N31" s="147"/>
      <c r="O31" s="147" t="s">
        <v>146</v>
      </c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</row>
    <row r="32" spans="1:42" outlineLevel="2" x14ac:dyDescent="0.2">
      <c r="A32" s="154"/>
      <c r="B32" s="155"/>
      <c r="C32" s="183" t="s">
        <v>631</v>
      </c>
      <c r="D32" s="159"/>
      <c r="E32" s="160">
        <v>8.2799999999999994</v>
      </c>
      <c r="F32" s="157"/>
      <c r="G32" s="157"/>
      <c r="H32" s="147"/>
      <c r="I32" s="147"/>
      <c r="J32" s="147"/>
      <c r="K32" s="147"/>
      <c r="L32" s="147"/>
      <c r="M32" s="147"/>
      <c r="N32" s="147"/>
      <c r="O32" s="147" t="s">
        <v>147</v>
      </c>
      <c r="P32" s="147">
        <v>0</v>
      </c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</row>
    <row r="33" spans="1:42" outlineLevel="3" x14ac:dyDescent="0.2">
      <c r="A33" s="154"/>
      <c r="B33" s="155"/>
      <c r="C33" s="183" t="s">
        <v>632</v>
      </c>
      <c r="D33" s="159"/>
      <c r="E33" s="160">
        <v>5.17</v>
      </c>
      <c r="F33" s="157"/>
      <c r="G33" s="157"/>
      <c r="H33" s="147"/>
      <c r="I33" s="147"/>
      <c r="J33" s="147"/>
      <c r="K33" s="147"/>
      <c r="L33" s="147"/>
      <c r="M33" s="147"/>
      <c r="N33" s="147"/>
      <c r="O33" s="147" t="s">
        <v>147</v>
      </c>
      <c r="P33" s="147">
        <v>0</v>
      </c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</row>
    <row r="34" spans="1:42" outlineLevel="3" x14ac:dyDescent="0.2">
      <c r="A34" s="154"/>
      <c r="B34" s="155"/>
      <c r="C34" s="183" t="s">
        <v>635</v>
      </c>
      <c r="D34" s="159"/>
      <c r="E34" s="160">
        <v>4.95</v>
      </c>
      <c r="F34" s="157"/>
      <c r="G34" s="157"/>
      <c r="H34" s="147"/>
      <c r="I34" s="147"/>
      <c r="J34" s="147"/>
      <c r="K34" s="147"/>
      <c r="L34" s="147"/>
      <c r="M34" s="147"/>
      <c r="N34" s="147"/>
      <c r="O34" s="147" t="s">
        <v>147</v>
      </c>
      <c r="P34" s="147">
        <v>0</v>
      </c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</row>
    <row r="35" spans="1:42" outlineLevel="1" x14ac:dyDescent="0.2">
      <c r="A35" s="168">
        <v>9</v>
      </c>
      <c r="B35" s="169" t="s">
        <v>290</v>
      </c>
      <c r="C35" s="182" t="s">
        <v>291</v>
      </c>
      <c r="D35" s="170" t="s">
        <v>157</v>
      </c>
      <c r="E35" s="171">
        <v>272</v>
      </c>
      <c r="F35" s="172"/>
      <c r="G35" s="173">
        <f>ROUND(E35*F35,2)</f>
        <v>0</v>
      </c>
      <c r="H35" s="147"/>
      <c r="I35" s="147"/>
      <c r="J35" s="147"/>
      <c r="K35" s="147"/>
      <c r="L35" s="147"/>
      <c r="M35" s="147"/>
      <c r="N35" s="147"/>
      <c r="O35" s="147" t="s">
        <v>146</v>
      </c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</row>
    <row r="36" spans="1:42" outlineLevel="2" x14ac:dyDescent="0.2">
      <c r="A36" s="154"/>
      <c r="B36" s="155"/>
      <c r="C36" s="183" t="s">
        <v>636</v>
      </c>
      <c r="D36" s="159"/>
      <c r="E36" s="160">
        <v>272</v>
      </c>
      <c r="F36" s="157"/>
      <c r="G36" s="157"/>
      <c r="H36" s="147"/>
      <c r="I36" s="147"/>
      <c r="J36" s="147"/>
      <c r="K36" s="147"/>
      <c r="L36" s="147"/>
      <c r="M36" s="147"/>
      <c r="N36" s="147"/>
      <c r="O36" s="147" t="s">
        <v>147</v>
      </c>
      <c r="P36" s="147">
        <v>0</v>
      </c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</row>
    <row r="37" spans="1:42" ht="22.5" outlineLevel="1" x14ac:dyDescent="0.2">
      <c r="A37" s="168">
        <v>10</v>
      </c>
      <c r="B37" s="169" t="s">
        <v>293</v>
      </c>
      <c r="C37" s="182" t="s">
        <v>294</v>
      </c>
      <c r="D37" s="170" t="s">
        <v>275</v>
      </c>
      <c r="E37" s="171">
        <v>16.14</v>
      </c>
      <c r="F37" s="172"/>
      <c r="G37" s="173">
        <f>ROUND(E37*F37,2)</f>
        <v>0</v>
      </c>
      <c r="H37" s="147"/>
      <c r="I37" s="147"/>
      <c r="J37" s="147"/>
      <c r="K37" s="147"/>
      <c r="L37" s="147"/>
      <c r="M37" s="147"/>
      <c r="N37" s="147"/>
      <c r="O37" s="147" t="s">
        <v>146</v>
      </c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</row>
    <row r="38" spans="1:42" outlineLevel="2" x14ac:dyDescent="0.2">
      <c r="A38" s="154"/>
      <c r="B38" s="155"/>
      <c r="C38" s="183" t="s">
        <v>637</v>
      </c>
      <c r="D38" s="159"/>
      <c r="E38" s="160">
        <v>16.14</v>
      </c>
      <c r="F38" s="157"/>
      <c r="G38" s="157"/>
      <c r="H38" s="147"/>
      <c r="I38" s="147"/>
      <c r="J38" s="147"/>
      <c r="K38" s="147"/>
      <c r="L38" s="147"/>
      <c r="M38" s="147"/>
      <c r="N38" s="147"/>
      <c r="O38" s="147" t="s">
        <v>147</v>
      </c>
      <c r="P38" s="147">
        <v>5</v>
      </c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</row>
    <row r="39" spans="1:42" x14ac:dyDescent="0.2">
      <c r="A39" s="161" t="s">
        <v>141</v>
      </c>
      <c r="B39" s="162" t="s">
        <v>73</v>
      </c>
      <c r="C39" s="181" t="s">
        <v>74</v>
      </c>
      <c r="D39" s="163"/>
      <c r="E39" s="164"/>
      <c r="F39" s="165"/>
      <c r="G39" s="166">
        <f>SUMIF(O40:O47,"&lt;&gt;NOR",G40:G47)</f>
        <v>0</v>
      </c>
      <c r="O39" t="s">
        <v>142</v>
      </c>
    </row>
    <row r="40" spans="1:42" outlineLevel="1" x14ac:dyDescent="0.2">
      <c r="A40" s="168">
        <v>11</v>
      </c>
      <c r="B40" s="169" t="s">
        <v>296</v>
      </c>
      <c r="C40" s="182" t="s">
        <v>297</v>
      </c>
      <c r="D40" s="170" t="s">
        <v>145</v>
      </c>
      <c r="E40" s="171">
        <v>5</v>
      </c>
      <c r="F40" s="172"/>
      <c r="G40" s="173">
        <f>ROUND(E40*F40,2)</f>
        <v>0</v>
      </c>
      <c r="H40" s="147"/>
      <c r="I40" s="147"/>
      <c r="J40" s="147"/>
      <c r="K40" s="147"/>
      <c r="L40" s="147"/>
      <c r="M40" s="147"/>
      <c r="N40" s="147"/>
      <c r="O40" s="147" t="s">
        <v>146</v>
      </c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</row>
    <row r="41" spans="1:42" ht="22.5" outlineLevel="2" x14ac:dyDescent="0.2">
      <c r="A41" s="154"/>
      <c r="B41" s="155"/>
      <c r="C41" s="183" t="s">
        <v>638</v>
      </c>
      <c r="D41" s="159"/>
      <c r="E41" s="160">
        <v>5</v>
      </c>
      <c r="F41" s="157"/>
      <c r="G41" s="157"/>
      <c r="H41" s="147"/>
      <c r="I41" s="147"/>
      <c r="J41" s="147"/>
      <c r="K41" s="147"/>
      <c r="L41" s="147"/>
      <c r="M41" s="147"/>
      <c r="N41" s="147"/>
      <c r="O41" s="147" t="s">
        <v>147</v>
      </c>
      <c r="P41" s="147">
        <v>0</v>
      </c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</row>
    <row r="42" spans="1:42" outlineLevel="3" x14ac:dyDescent="0.2">
      <c r="A42" s="154"/>
      <c r="B42" s="155"/>
      <c r="C42" s="183" t="s">
        <v>299</v>
      </c>
      <c r="D42" s="159"/>
      <c r="E42" s="160"/>
      <c r="F42" s="157"/>
      <c r="G42" s="157"/>
      <c r="H42" s="147"/>
      <c r="I42" s="147"/>
      <c r="J42" s="147"/>
      <c r="K42" s="147"/>
      <c r="L42" s="147"/>
      <c r="M42" s="147"/>
      <c r="N42" s="147"/>
      <c r="O42" s="147" t="s">
        <v>147</v>
      </c>
      <c r="P42" s="147">
        <v>0</v>
      </c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</row>
    <row r="43" spans="1:42" ht="22.5" outlineLevel="3" x14ac:dyDescent="0.2">
      <c r="A43" s="154"/>
      <c r="B43" s="155"/>
      <c r="C43" s="183" t="s">
        <v>300</v>
      </c>
      <c r="D43" s="159"/>
      <c r="E43" s="160"/>
      <c r="F43" s="157"/>
      <c r="G43" s="157"/>
      <c r="H43" s="147"/>
      <c r="I43" s="147"/>
      <c r="J43" s="147"/>
      <c r="K43" s="147"/>
      <c r="L43" s="147"/>
      <c r="M43" s="147"/>
      <c r="N43" s="147"/>
      <c r="O43" s="147" t="s">
        <v>147</v>
      </c>
      <c r="P43" s="147">
        <v>0</v>
      </c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</row>
    <row r="44" spans="1:42" ht="22.5" outlineLevel="3" x14ac:dyDescent="0.2">
      <c r="A44" s="154"/>
      <c r="B44" s="155"/>
      <c r="C44" s="183" t="s">
        <v>301</v>
      </c>
      <c r="D44" s="159"/>
      <c r="E44" s="160"/>
      <c r="F44" s="157"/>
      <c r="G44" s="157"/>
      <c r="H44" s="147"/>
      <c r="I44" s="147"/>
      <c r="J44" s="147"/>
      <c r="K44" s="147"/>
      <c r="L44" s="147"/>
      <c r="M44" s="147"/>
      <c r="N44" s="147"/>
      <c r="O44" s="147" t="s">
        <v>147</v>
      </c>
      <c r="P44" s="147">
        <v>0</v>
      </c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</row>
    <row r="45" spans="1:42" outlineLevel="3" x14ac:dyDescent="0.2">
      <c r="A45" s="154"/>
      <c r="B45" s="155"/>
      <c r="C45" s="183" t="s">
        <v>302</v>
      </c>
      <c r="D45" s="159"/>
      <c r="E45" s="160"/>
      <c r="F45" s="157"/>
      <c r="G45" s="157"/>
      <c r="H45" s="147"/>
      <c r="I45" s="147"/>
      <c r="J45" s="147"/>
      <c r="K45" s="147"/>
      <c r="L45" s="147"/>
      <c r="M45" s="147"/>
      <c r="N45" s="147"/>
      <c r="O45" s="147" t="s">
        <v>147</v>
      </c>
      <c r="P45" s="147">
        <v>0</v>
      </c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</row>
    <row r="46" spans="1:42" ht="22.5" outlineLevel="3" x14ac:dyDescent="0.2">
      <c r="A46" s="154"/>
      <c r="B46" s="155"/>
      <c r="C46" s="183" t="s">
        <v>303</v>
      </c>
      <c r="D46" s="159"/>
      <c r="E46" s="160"/>
      <c r="F46" s="157"/>
      <c r="G46" s="157"/>
      <c r="H46" s="147"/>
      <c r="I46" s="147"/>
      <c r="J46" s="147"/>
      <c r="K46" s="147"/>
      <c r="L46" s="147"/>
      <c r="M46" s="147"/>
      <c r="N46" s="147"/>
      <c r="O46" s="147" t="s">
        <v>147</v>
      </c>
      <c r="P46" s="147">
        <v>0</v>
      </c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</row>
    <row r="47" spans="1:42" ht="22.5" outlineLevel="3" x14ac:dyDescent="0.2">
      <c r="A47" s="154"/>
      <c r="B47" s="155"/>
      <c r="C47" s="183" t="s">
        <v>304</v>
      </c>
      <c r="D47" s="159"/>
      <c r="E47" s="160"/>
      <c r="F47" s="157"/>
      <c r="G47" s="157"/>
      <c r="H47" s="147"/>
      <c r="I47" s="147"/>
      <c r="J47" s="147"/>
      <c r="K47" s="147"/>
      <c r="L47" s="147"/>
      <c r="M47" s="147"/>
      <c r="N47" s="147"/>
      <c r="O47" s="147" t="s">
        <v>147</v>
      </c>
      <c r="P47" s="147">
        <v>0</v>
      </c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</row>
    <row r="48" spans="1:42" x14ac:dyDescent="0.2">
      <c r="A48" s="161" t="s">
        <v>141</v>
      </c>
      <c r="B48" s="162" t="s">
        <v>75</v>
      </c>
      <c r="C48" s="181" t="s">
        <v>76</v>
      </c>
      <c r="D48" s="163"/>
      <c r="E48" s="164"/>
      <c r="F48" s="165"/>
      <c r="G48" s="166">
        <f>SUMIF(O49:O62,"&lt;&gt;NOR",G49:G62)</f>
        <v>0</v>
      </c>
      <c r="O48" t="s">
        <v>142</v>
      </c>
    </row>
    <row r="49" spans="1:42" outlineLevel="1" x14ac:dyDescent="0.2">
      <c r="A49" s="168">
        <v>12</v>
      </c>
      <c r="B49" s="169" t="s">
        <v>305</v>
      </c>
      <c r="C49" s="182" t="s">
        <v>306</v>
      </c>
      <c r="D49" s="170" t="s">
        <v>275</v>
      </c>
      <c r="E49" s="171">
        <v>23.57</v>
      </c>
      <c r="F49" s="172"/>
      <c r="G49" s="173">
        <f>ROUND(E49*F49,2)</f>
        <v>0</v>
      </c>
      <c r="H49" s="147"/>
      <c r="I49" s="147"/>
      <c r="J49" s="147"/>
      <c r="K49" s="147"/>
      <c r="L49" s="147"/>
      <c r="M49" s="147"/>
      <c r="N49" s="147"/>
      <c r="O49" s="147" t="s">
        <v>146</v>
      </c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</row>
    <row r="50" spans="1:42" ht="22.5" outlineLevel="2" x14ac:dyDescent="0.2">
      <c r="A50" s="154"/>
      <c r="B50" s="155"/>
      <c r="C50" s="183" t="s">
        <v>845</v>
      </c>
      <c r="D50" s="159"/>
      <c r="E50" s="160">
        <v>23.57</v>
      </c>
      <c r="F50" s="157"/>
      <c r="G50" s="157"/>
      <c r="H50" s="147"/>
      <c r="I50" s="147"/>
      <c r="J50" s="147"/>
      <c r="K50" s="147"/>
      <c r="L50" s="147"/>
      <c r="M50" s="147"/>
      <c r="N50" s="147"/>
      <c r="O50" s="147" t="s">
        <v>147</v>
      </c>
      <c r="P50" s="147">
        <v>0</v>
      </c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</row>
    <row r="51" spans="1:42" outlineLevel="1" x14ac:dyDescent="0.2">
      <c r="A51" s="168">
        <v>13</v>
      </c>
      <c r="B51" s="169" t="s">
        <v>639</v>
      </c>
      <c r="C51" s="182" t="s">
        <v>640</v>
      </c>
      <c r="D51" s="170" t="s">
        <v>157</v>
      </c>
      <c r="E51" s="171">
        <v>69.599999999999994</v>
      </c>
      <c r="F51" s="172"/>
      <c r="G51" s="173">
        <f>ROUND(E51*F51,2)</f>
        <v>0</v>
      </c>
      <c r="H51" s="147"/>
      <c r="I51" s="147"/>
      <c r="J51" s="147"/>
      <c r="K51" s="147"/>
      <c r="L51" s="147"/>
      <c r="M51" s="147"/>
      <c r="N51" s="147"/>
      <c r="O51" s="147" t="s">
        <v>146</v>
      </c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</row>
    <row r="52" spans="1:42" outlineLevel="2" x14ac:dyDescent="0.2">
      <c r="A52" s="154"/>
      <c r="B52" s="155"/>
      <c r="C52" s="183" t="s">
        <v>641</v>
      </c>
      <c r="D52" s="159"/>
      <c r="E52" s="160">
        <v>34.799999999999997</v>
      </c>
      <c r="F52" s="157"/>
      <c r="G52" s="157"/>
      <c r="H52" s="147"/>
      <c r="I52" s="147"/>
      <c r="J52" s="147"/>
      <c r="K52" s="147"/>
      <c r="L52" s="147"/>
      <c r="M52" s="147"/>
      <c r="N52" s="147"/>
      <c r="O52" s="147" t="s">
        <v>147</v>
      </c>
      <c r="P52" s="147">
        <v>0</v>
      </c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</row>
    <row r="53" spans="1:42" outlineLevel="3" x14ac:dyDescent="0.2">
      <c r="A53" s="154"/>
      <c r="B53" s="155"/>
      <c r="C53" s="183" t="s">
        <v>642</v>
      </c>
      <c r="D53" s="159"/>
      <c r="E53" s="160">
        <v>34.799999999999997</v>
      </c>
      <c r="F53" s="157"/>
      <c r="G53" s="157"/>
      <c r="H53" s="147"/>
      <c r="I53" s="147"/>
      <c r="J53" s="147"/>
      <c r="K53" s="147"/>
      <c r="L53" s="147"/>
      <c r="M53" s="147"/>
      <c r="N53" s="147"/>
      <c r="O53" s="147" t="s">
        <v>147</v>
      </c>
      <c r="P53" s="147">
        <v>0</v>
      </c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</row>
    <row r="54" spans="1:42" outlineLevel="1" x14ac:dyDescent="0.2">
      <c r="A54" s="168">
        <v>14</v>
      </c>
      <c r="B54" s="169" t="s">
        <v>643</v>
      </c>
      <c r="C54" s="182" t="s">
        <v>644</v>
      </c>
      <c r="D54" s="170" t="s">
        <v>157</v>
      </c>
      <c r="E54" s="171">
        <v>69.599999999999994</v>
      </c>
      <c r="F54" s="172"/>
      <c r="G54" s="173">
        <f>ROUND(E54*F54,2)</f>
        <v>0</v>
      </c>
      <c r="H54" s="147"/>
      <c r="I54" s="147"/>
      <c r="J54" s="147"/>
      <c r="K54" s="147"/>
      <c r="L54" s="147"/>
      <c r="M54" s="147"/>
      <c r="N54" s="147"/>
      <c r="O54" s="147" t="s">
        <v>146</v>
      </c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</row>
    <row r="55" spans="1:42" outlineLevel="2" x14ac:dyDescent="0.2">
      <c r="A55" s="154"/>
      <c r="B55" s="155"/>
      <c r="C55" s="183" t="s">
        <v>641</v>
      </c>
      <c r="D55" s="159"/>
      <c r="E55" s="160">
        <v>34.799999999999997</v>
      </c>
      <c r="F55" s="157"/>
      <c r="G55" s="157"/>
      <c r="H55" s="147"/>
      <c r="I55" s="147"/>
      <c r="J55" s="147"/>
      <c r="K55" s="147"/>
      <c r="L55" s="147"/>
      <c r="M55" s="147"/>
      <c r="N55" s="147"/>
      <c r="O55" s="147" t="s">
        <v>147</v>
      </c>
      <c r="P55" s="147">
        <v>0</v>
      </c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</row>
    <row r="56" spans="1:42" outlineLevel="3" x14ac:dyDescent="0.2">
      <c r="A56" s="154"/>
      <c r="B56" s="155"/>
      <c r="C56" s="183" t="s">
        <v>642</v>
      </c>
      <c r="D56" s="159"/>
      <c r="E56" s="160">
        <v>34.799999999999997</v>
      </c>
      <c r="F56" s="157"/>
      <c r="G56" s="157"/>
      <c r="H56" s="147"/>
      <c r="I56" s="147"/>
      <c r="J56" s="147"/>
      <c r="K56" s="147"/>
      <c r="L56" s="147"/>
      <c r="M56" s="147"/>
      <c r="N56" s="147"/>
      <c r="O56" s="147" t="s">
        <v>147</v>
      </c>
      <c r="P56" s="147">
        <v>0</v>
      </c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</row>
    <row r="57" spans="1:42" ht="22.5" outlineLevel="1" x14ac:dyDescent="0.2">
      <c r="A57" s="168">
        <v>15</v>
      </c>
      <c r="B57" s="169" t="s">
        <v>645</v>
      </c>
      <c r="C57" s="182" t="s">
        <v>646</v>
      </c>
      <c r="D57" s="170" t="s">
        <v>205</v>
      </c>
      <c r="E57" s="171">
        <v>0.66322999999999999</v>
      </c>
      <c r="F57" s="172"/>
      <c r="G57" s="173">
        <f>ROUND(E57*F57,2)</f>
        <v>0</v>
      </c>
      <c r="H57" s="147"/>
      <c r="I57" s="147"/>
      <c r="J57" s="147"/>
      <c r="K57" s="147"/>
      <c r="L57" s="147"/>
      <c r="M57" s="147"/>
      <c r="N57" s="147"/>
      <c r="O57" s="147" t="s">
        <v>146</v>
      </c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</row>
    <row r="58" spans="1:42" outlineLevel="2" x14ac:dyDescent="0.2">
      <c r="A58" s="154"/>
      <c r="B58" s="155"/>
      <c r="C58" s="183" t="s">
        <v>647</v>
      </c>
      <c r="D58" s="159"/>
      <c r="E58" s="160">
        <v>0.66322999999999999</v>
      </c>
      <c r="F58" s="157"/>
      <c r="G58" s="157"/>
      <c r="H58" s="147"/>
      <c r="I58" s="147"/>
      <c r="J58" s="147"/>
      <c r="K58" s="147"/>
      <c r="L58" s="147"/>
      <c r="M58" s="147"/>
      <c r="N58" s="147"/>
      <c r="O58" s="147" t="s">
        <v>147</v>
      </c>
      <c r="P58" s="147">
        <v>0</v>
      </c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</row>
    <row r="59" spans="1:42" ht="22.5" outlineLevel="1" x14ac:dyDescent="0.2">
      <c r="A59" s="168">
        <v>16</v>
      </c>
      <c r="B59" s="169" t="s">
        <v>648</v>
      </c>
      <c r="C59" s="182" t="s">
        <v>649</v>
      </c>
      <c r="D59" s="170" t="s">
        <v>205</v>
      </c>
      <c r="E59" s="171">
        <v>0.21776000000000001</v>
      </c>
      <c r="F59" s="172"/>
      <c r="G59" s="173">
        <f>ROUND(E59*F59,2)</f>
        <v>0</v>
      </c>
      <c r="H59" s="147"/>
      <c r="I59" s="147"/>
      <c r="J59" s="147"/>
      <c r="K59" s="147"/>
      <c r="L59" s="147"/>
      <c r="M59" s="147"/>
      <c r="N59" s="147"/>
      <c r="O59" s="147" t="s">
        <v>146</v>
      </c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</row>
    <row r="60" spans="1:42" outlineLevel="2" x14ac:dyDescent="0.2">
      <c r="A60" s="154"/>
      <c r="B60" s="155"/>
      <c r="C60" s="183" t="s">
        <v>650</v>
      </c>
      <c r="D60" s="159"/>
      <c r="E60" s="160">
        <v>0.21776000000000001</v>
      </c>
      <c r="F60" s="157"/>
      <c r="G60" s="157"/>
      <c r="H60" s="147"/>
      <c r="I60" s="147"/>
      <c r="J60" s="147"/>
      <c r="K60" s="147"/>
      <c r="L60" s="147"/>
      <c r="M60" s="147"/>
      <c r="N60" s="147"/>
      <c r="O60" s="147" t="s">
        <v>147</v>
      </c>
      <c r="P60" s="147">
        <v>0</v>
      </c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</row>
    <row r="61" spans="1:42" outlineLevel="1" x14ac:dyDescent="0.2">
      <c r="A61" s="168">
        <v>17</v>
      </c>
      <c r="B61" s="169" t="s">
        <v>651</v>
      </c>
      <c r="C61" s="182" t="s">
        <v>652</v>
      </c>
      <c r="D61" s="170" t="s">
        <v>275</v>
      </c>
      <c r="E61" s="171">
        <v>0.4</v>
      </c>
      <c r="F61" s="172"/>
      <c r="G61" s="173">
        <f>ROUND(E61*F61,2)</f>
        <v>0</v>
      </c>
      <c r="H61" s="147"/>
      <c r="I61" s="147"/>
      <c r="J61" s="147"/>
      <c r="K61" s="147"/>
      <c r="L61" s="147"/>
      <c r="M61" s="147"/>
      <c r="N61" s="147"/>
      <c r="O61" s="147" t="s">
        <v>146</v>
      </c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</row>
    <row r="62" spans="1:42" outlineLevel="2" x14ac:dyDescent="0.2">
      <c r="A62" s="154"/>
      <c r="B62" s="155"/>
      <c r="C62" s="183" t="s">
        <v>653</v>
      </c>
      <c r="D62" s="159"/>
      <c r="E62" s="160">
        <v>0.4</v>
      </c>
      <c r="F62" s="157"/>
      <c r="G62" s="157"/>
      <c r="H62" s="147"/>
      <c r="I62" s="147"/>
      <c r="J62" s="147"/>
      <c r="K62" s="147"/>
      <c r="L62" s="147"/>
      <c r="M62" s="147"/>
      <c r="N62" s="147"/>
      <c r="O62" s="147" t="s">
        <v>147</v>
      </c>
      <c r="P62" s="147">
        <v>0</v>
      </c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</row>
    <row r="63" spans="1:42" x14ac:dyDescent="0.2">
      <c r="A63" s="161" t="s">
        <v>141</v>
      </c>
      <c r="B63" s="162" t="s">
        <v>77</v>
      </c>
      <c r="C63" s="181" t="s">
        <v>78</v>
      </c>
      <c r="D63" s="163"/>
      <c r="E63" s="164"/>
      <c r="F63" s="165"/>
      <c r="G63" s="166">
        <f>SUMIF(O64:O93,"&lt;&gt;NOR",G64:G93)</f>
        <v>0</v>
      </c>
      <c r="O63" t="s">
        <v>142</v>
      </c>
    </row>
    <row r="64" spans="1:42" outlineLevel="1" x14ac:dyDescent="0.2">
      <c r="A64" s="168">
        <v>18</v>
      </c>
      <c r="B64" s="169" t="s">
        <v>654</v>
      </c>
      <c r="C64" s="182" t="s">
        <v>655</v>
      </c>
      <c r="D64" s="170" t="s">
        <v>275</v>
      </c>
      <c r="E64" s="171">
        <v>1.0575000000000001</v>
      </c>
      <c r="F64" s="172"/>
      <c r="G64" s="173">
        <f>ROUND(E64*F64,2)</f>
        <v>0</v>
      </c>
      <c r="H64" s="147"/>
      <c r="I64" s="147"/>
      <c r="J64" s="147"/>
      <c r="K64" s="147"/>
      <c r="L64" s="147"/>
      <c r="M64" s="147"/>
      <c r="N64" s="147"/>
      <c r="O64" s="147" t="s">
        <v>146</v>
      </c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</row>
    <row r="65" spans="1:42" ht="22.5" outlineLevel="2" x14ac:dyDescent="0.2">
      <c r="A65" s="154"/>
      <c r="B65" s="155"/>
      <c r="C65" s="183" t="s">
        <v>656</v>
      </c>
      <c r="D65" s="159"/>
      <c r="E65" s="160">
        <v>1.0575000000000001</v>
      </c>
      <c r="F65" s="157"/>
      <c r="G65" s="157"/>
      <c r="H65" s="147"/>
      <c r="I65" s="147"/>
      <c r="J65" s="147"/>
      <c r="K65" s="147"/>
      <c r="L65" s="147"/>
      <c r="M65" s="147"/>
      <c r="N65" s="147"/>
      <c r="O65" s="147" t="s">
        <v>147</v>
      </c>
      <c r="P65" s="147">
        <v>0</v>
      </c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</row>
    <row r="66" spans="1:42" outlineLevel="1" x14ac:dyDescent="0.2">
      <c r="A66" s="168">
        <v>19</v>
      </c>
      <c r="B66" s="169" t="s">
        <v>657</v>
      </c>
      <c r="C66" s="182" t="s">
        <v>658</v>
      </c>
      <c r="D66" s="170" t="s">
        <v>275</v>
      </c>
      <c r="E66" s="171">
        <v>0.1</v>
      </c>
      <c r="F66" s="172"/>
      <c r="G66" s="173">
        <f>ROUND(E66*F66,2)</f>
        <v>0</v>
      </c>
      <c r="H66" s="147"/>
      <c r="I66" s="147"/>
      <c r="J66" s="147"/>
      <c r="K66" s="147"/>
      <c r="L66" s="147"/>
      <c r="M66" s="147"/>
      <c r="N66" s="147"/>
      <c r="O66" s="147" t="s">
        <v>146</v>
      </c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</row>
    <row r="67" spans="1:42" outlineLevel="2" x14ac:dyDescent="0.2">
      <c r="A67" s="154"/>
      <c r="B67" s="155"/>
      <c r="C67" s="183" t="s">
        <v>659</v>
      </c>
      <c r="D67" s="159"/>
      <c r="E67" s="160">
        <v>0.1</v>
      </c>
      <c r="F67" s="157"/>
      <c r="G67" s="157"/>
      <c r="H67" s="147"/>
      <c r="I67" s="147"/>
      <c r="J67" s="147"/>
      <c r="K67" s="147"/>
      <c r="L67" s="147"/>
      <c r="M67" s="147"/>
      <c r="N67" s="147"/>
      <c r="O67" s="147" t="s">
        <v>147</v>
      </c>
      <c r="P67" s="147">
        <v>0</v>
      </c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</row>
    <row r="68" spans="1:42" outlineLevel="1" x14ac:dyDescent="0.2">
      <c r="A68" s="168">
        <v>20</v>
      </c>
      <c r="B68" s="169" t="s">
        <v>660</v>
      </c>
      <c r="C68" s="182" t="s">
        <v>661</v>
      </c>
      <c r="D68" s="170" t="s">
        <v>157</v>
      </c>
      <c r="E68" s="171">
        <v>1</v>
      </c>
      <c r="F68" s="172"/>
      <c r="G68" s="173">
        <f>ROUND(E68*F68,2)</f>
        <v>0</v>
      </c>
      <c r="H68" s="147"/>
      <c r="I68" s="147"/>
      <c r="J68" s="147"/>
      <c r="K68" s="147"/>
      <c r="L68" s="147"/>
      <c r="M68" s="147"/>
      <c r="N68" s="147"/>
      <c r="O68" s="147" t="s">
        <v>146</v>
      </c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</row>
    <row r="69" spans="1:42" outlineLevel="2" x14ac:dyDescent="0.2">
      <c r="A69" s="154"/>
      <c r="B69" s="155"/>
      <c r="C69" s="183" t="s">
        <v>662</v>
      </c>
      <c r="D69" s="159"/>
      <c r="E69" s="160">
        <v>1</v>
      </c>
      <c r="F69" s="157"/>
      <c r="G69" s="157"/>
      <c r="H69" s="147"/>
      <c r="I69" s="147"/>
      <c r="J69" s="147"/>
      <c r="K69" s="147"/>
      <c r="L69" s="147"/>
      <c r="M69" s="147"/>
      <c r="N69" s="147"/>
      <c r="O69" s="147" t="s">
        <v>147</v>
      </c>
      <c r="P69" s="147">
        <v>0</v>
      </c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</row>
    <row r="70" spans="1:42" outlineLevel="1" x14ac:dyDescent="0.2">
      <c r="A70" s="168">
        <v>21</v>
      </c>
      <c r="B70" s="169" t="s">
        <v>663</v>
      </c>
      <c r="C70" s="182" t="s">
        <v>664</v>
      </c>
      <c r="D70" s="170" t="s">
        <v>157</v>
      </c>
      <c r="E70" s="171">
        <v>1</v>
      </c>
      <c r="F70" s="172"/>
      <c r="G70" s="173">
        <f>ROUND(E70*F70,2)</f>
        <v>0</v>
      </c>
      <c r="H70" s="147"/>
      <c r="I70" s="147"/>
      <c r="J70" s="147"/>
      <c r="K70" s="147"/>
      <c r="L70" s="147"/>
      <c r="M70" s="147"/>
      <c r="N70" s="147"/>
      <c r="O70" s="147" t="s">
        <v>146</v>
      </c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</row>
    <row r="71" spans="1:42" outlineLevel="2" x14ac:dyDescent="0.2">
      <c r="A71" s="154"/>
      <c r="B71" s="155"/>
      <c r="C71" s="183" t="s">
        <v>665</v>
      </c>
      <c r="D71" s="159"/>
      <c r="E71" s="160">
        <v>1</v>
      </c>
      <c r="F71" s="157"/>
      <c r="G71" s="157"/>
      <c r="H71" s="147"/>
      <c r="I71" s="147"/>
      <c r="J71" s="147"/>
      <c r="K71" s="147"/>
      <c r="L71" s="147"/>
      <c r="M71" s="147"/>
      <c r="N71" s="147"/>
      <c r="O71" s="147" t="s">
        <v>147</v>
      </c>
      <c r="P71" s="147">
        <v>5</v>
      </c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</row>
    <row r="72" spans="1:42" outlineLevel="1" x14ac:dyDescent="0.2">
      <c r="A72" s="168">
        <v>22</v>
      </c>
      <c r="B72" s="169" t="s">
        <v>666</v>
      </c>
      <c r="C72" s="182" t="s">
        <v>667</v>
      </c>
      <c r="D72" s="170" t="s">
        <v>205</v>
      </c>
      <c r="E72" s="171">
        <v>0.66439999999999999</v>
      </c>
      <c r="F72" s="172"/>
      <c r="G72" s="173">
        <f>ROUND(E72*F72,2)</f>
        <v>0</v>
      </c>
      <c r="H72" s="147"/>
      <c r="I72" s="147"/>
      <c r="J72" s="147"/>
      <c r="K72" s="147"/>
      <c r="L72" s="147"/>
      <c r="M72" s="147"/>
      <c r="N72" s="147"/>
      <c r="O72" s="147" t="s">
        <v>146</v>
      </c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</row>
    <row r="73" spans="1:42" outlineLevel="2" x14ac:dyDescent="0.2">
      <c r="A73" s="154"/>
      <c r="B73" s="155"/>
      <c r="C73" s="183" t="s">
        <v>668</v>
      </c>
      <c r="D73" s="159"/>
      <c r="E73" s="160"/>
      <c r="F73" s="157"/>
      <c r="G73" s="157"/>
      <c r="H73" s="147"/>
      <c r="I73" s="147"/>
      <c r="J73" s="147"/>
      <c r="K73" s="147"/>
      <c r="L73" s="147"/>
      <c r="M73" s="147"/>
      <c r="N73" s="147"/>
      <c r="O73" s="147" t="s">
        <v>147</v>
      </c>
      <c r="P73" s="147">
        <v>0</v>
      </c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</row>
    <row r="74" spans="1:42" outlineLevel="3" x14ac:dyDescent="0.2">
      <c r="A74" s="154"/>
      <c r="B74" s="155"/>
      <c r="C74" s="183" t="s">
        <v>669</v>
      </c>
      <c r="D74" s="159"/>
      <c r="E74" s="160">
        <v>2.9360000000000001E-2</v>
      </c>
      <c r="F74" s="157"/>
      <c r="G74" s="157"/>
      <c r="H74" s="147"/>
      <c r="I74" s="147"/>
      <c r="J74" s="147"/>
      <c r="K74" s="147"/>
      <c r="L74" s="147"/>
      <c r="M74" s="147"/>
      <c r="N74" s="147"/>
      <c r="O74" s="147" t="s">
        <v>147</v>
      </c>
      <c r="P74" s="147">
        <v>0</v>
      </c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</row>
    <row r="75" spans="1:42" outlineLevel="3" x14ac:dyDescent="0.2">
      <c r="A75" s="154"/>
      <c r="B75" s="155"/>
      <c r="C75" s="183" t="s">
        <v>670</v>
      </c>
      <c r="D75" s="159"/>
      <c r="E75" s="160">
        <v>0.17685999999999999</v>
      </c>
      <c r="F75" s="157"/>
      <c r="G75" s="157"/>
      <c r="H75" s="147"/>
      <c r="I75" s="147"/>
      <c r="J75" s="147"/>
      <c r="K75" s="147"/>
      <c r="L75" s="147"/>
      <c r="M75" s="147"/>
      <c r="N75" s="147"/>
      <c r="O75" s="147" t="s">
        <v>147</v>
      </c>
      <c r="P75" s="147">
        <v>0</v>
      </c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</row>
    <row r="76" spans="1:42" ht="22.5" outlineLevel="3" x14ac:dyDescent="0.2">
      <c r="A76" s="154"/>
      <c r="B76" s="155"/>
      <c r="C76" s="183" t="s">
        <v>671</v>
      </c>
      <c r="D76" s="159"/>
      <c r="E76" s="160">
        <v>0.45817000000000002</v>
      </c>
      <c r="F76" s="157"/>
      <c r="G76" s="157"/>
      <c r="H76" s="147"/>
      <c r="I76" s="147"/>
      <c r="J76" s="147"/>
      <c r="K76" s="147"/>
      <c r="L76" s="147"/>
      <c r="M76" s="147"/>
      <c r="N76" s="147"/>
      <c r="O76" s="147" t="s">
        <v>147</v>
      </c>
      <c r="P76" s="147">
        <v>0</v>
      </c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</row>
    <row r="77" spans="1:42" outlineLevel="1" x14ac:dyDescent="0.2">
      <c r="A77" s="168">
        <v>23</v>
      </c>
      <c r="B77" s="169" t="s">
        <v>329</v>
      </c>
      <c r="C77" s="182" t="s">
        <v>330</v>
      </c>
      <c r="D77" s="170" t="s">
        <v>145</v>
      </c>
      <c r="E77" s="171">
        <v>29</v>
      </c>
      <c r="F77" s="172"/>
      <c r="G77" s="173">
        <f>ROUND(E77*F77,2)</f>
        <v>0</v>
      </c>
      <c r="H77" s="147"/>
      <c r="I77" s="147"/>
      <c r="J77" s="147"/>
      <c r="K77" s="147"/>
      <c r="L77" s="147"/>
      <c r="M77" s="147"/>
      <c r="N77" s="147"/>
      <c r="O77" s="147" t="s">
        <v>146</v>
      </c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</row>
    <row r="78" spans="1:42" outlineLevel="2" x14ac:dyDescent="0.2">
      <c r="A78" s="154"/>
      <c r="B78" s="155"/>
      <c r="C78" s="183" t="s">
        <v>672</v>
      </c>
      <c r="D78" s="159"/>
      <c r="E78" s="160">
        <v>27</v>
      </c>
      <c r="F78" s="157"/>
      <c r="G78" s="157"/>
      <c r="H78" s="147"/>
      <c r="I78" s="147"/>
      <c r="J78" s="147"/>
      <c r="K78" s="147"/>
      <c r="L78" s="147"/>
      <c r="M78" s="147"/>
      <c r="N78" s="147"/>
      <c r="O78" s="147" t="s">
        <v>147</v>
      </c>
      <c r="P78" s="147">
        <v>0</v>
      </c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</row>
    <row r="79" spans="1:42" outlineLevel="3" x14ac:dyDescent="0.2">
      <c r="A79" s="154"/>
      <c r="B79" s="155"/>
      <c r="C79" s="183" t="s">
        <v>673</v>
      </c>
      <c r="D79" s="159"/>
      <c r="E79" s="160">
        <v>2</v>
      </c>
      <c r="F79" s="157"/>
      <c r="G79" s="157"/>
      <c r="H79" s="147"/>
      <c r="I79" s="147"/>
      <c r="J79" s="147"/>
      <c r="K79" s="147"/>
      <c r="L79" s="147"/>
      <c r="M79" s="147"/>
      <c r="N79" s="147"/>
      <c r="O79" s="147" t="s">
        <v>147</v>
      </c>
      <c r="P79" s="147">
        <v>0</v>
      </c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</row>
    <row r="80" spans="1:42" ht="22.5" outlineLevel="1" x14ac:dyDescent="0.2">
      <c r="A80" s="168">
        <v>24</v>
      </c>
      <c r="B80" s="169" t="s">
        <v>674</v>
      </c>
      <c r="C80" s="182" t="s">
        <v>675</v>
      </c>
      <c r="D80" s="170" t="s">
        <v>157</v>
      </c>
      <c r="E80" s="171">
        <v>52</v>
      </c>
      <c r="F80" s="172"/>
      <c r="G80" s="173">
        <f>ROUND(E80*F80,2)</f>
        <v>0</v>
      </c>
      <c r="H80" s="147"/>
      <c r="I80" s="147"/>
      <c r="J80" s="147"/>
      <c r="K80" s="147"/>
      <c r="L80" s="147"/>
      <c r="M80" s="147"/>
      <c r="N80" s="147"/>
      <c r="O80" s="147" t="s">
        <v>146</v>
      </c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</row>
    <row r="81" spans="1:42" outlineLevel="2" x14ac:dyDescent="0.2">
      <c r="A81" s="154"/>
      <c r="B81" s="155"/>
      <c r="C81" s="183" t="s">
        <v>676</v>
      </c>
      <c r="D81" s="159"/>
      <c r="E81" s="160">
        <v>52</v>
      </c>
      <c r="F81" s="157"/>
      <c r="G81" s="157"/>
      <c r="H81" s="147"/>
      <c r="I81" s="147"/>
      <c r="J81" s="147"/>
      <c r="K81" s="147"/>
      <c r="L81" s="147"/>
      <c r="M81" s="147"/>
      <c r="N81" s="147"/>
      <c r="O81" s="147" t="s">
        <v>147</v>
      </c>
      <c r="P81" s="147">
        <v>0</v>
      </c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</row>
    <row r="82" spans="1:42" ht="22.5" outlineLevel="1" x14ac:dyDescent="0.2">
      <c r="A82" s="168">
        <v>25</v>
      </c>
      <c r="B82" s="169" t="s">
        <v>149</v>
      </c>
      <c r="C82" s="182" t="s">
        <v>150</v>
      </c>
      <c r="D82" s="170" t="s">
        <v>145</v>
      </c>
      <c r="E82" s="171">
        <v>6</v>
      </c>
      <c r="F82" s="172"/>
      <c r="G82" s="173">
        <f>ROUND(E82*F82,2)</f>
        <v>0</v>
      </c>
      <c r="H82" s="147"/>
      <c r="I82" s="147"/>
      <c r="J82" s="147"/>
      <c r="K82" s="147"/>
      <c r="L82" s="147"/>
      <c r="M82" s="147"/>
      <c r="N82" s="147"/>
      <c r="O82" s="147" t="s">
        <v>146</v>
      </c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</row>
    <row r="83" spans="1:42" outlineLevel="2" x14ac:dyDescent="0.2">
      <c r="A83" s="154"/>
      <c r="B83" s="155"/>
      <c r="C83" s="183" t="s">
        <v>677</v>
      </c>
      <c r="D83" s="159"/>
      <c r="E83" s="160">
        <v>6</v>
      </c>
      <c r="F83" s="157"/>
      <c r="G83" s="157"/>
      <c r="H83" s="147"/>
      <c r="I83" s="147"/>
      <c r="J83" s="147"/>
      <c r="K83" s="147"/>
      <c r="L83" s="147"/>
      <c r="M83" s="147"/>
      <c r="N83" s="147"/>
      <c r="O83" s="147" t="s">
        <v>147</v>
      </c>
      <c r="P83" s="147">
        <v>0</v>
      </c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</row>
    <row r="84" spans="1:42" ht="33.75" outlineLevel="1" x14ac:dyDescent="0.2">
      <c r="A84" s="168">
        <v>26</v>
      </c>
      <c r="B84" s="169" t="s">
        <v>678</v>
      </c>
      <c r="C84" s="182" t="s">
        <v>679</v>
      </c>
      <c r="D84" s="170" t="s">
        <v>145</v>
      </c>
      <c r="E84" s="171">
        <v>110.8</v>
      </c>
      <c r="F84" s="172"/>
      <c r="G84" s="173">
        <f>ROUND(E84*F84,2)</f>
        <v>0</v>
      </c>
      <c r="H84" s="147"/>
      <c r="I84" s="147"/>
      <c r="J84" s="147"/>
      <c r="K84" s="147"/>
      <c r="L84" s="147"/>
      <c r="M84" s="147"/>
      <c r="N84" s="147"/>
      <c r="O84" s="147" t="s">
        <v>146</v>
      </c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</row>
    <row r="85" spans="1:42" outlineLevel="2" x14ac:dyDescent="0.2">
      <c r="A85" s="154"/>
      <c r="B85" s="155"/>
      <c r="C85" s="183" t="s">
        <v>680</v>
      </c>
      <c r="D85" s="159"/>
      <c r="E85" s="160">
        <v>110.8</v>
      </c>
      <c r="F85" s="157"/>
      <c r="G85" s="157"/>
      <c r="H85" s="147"/>
      <c r="I85" s="147"/>
      <c r="J85" s="147"/>
      <c r="K85" s="147"/>
      <c r="L85" s="147"/>
      <c r="M85" s="147"/>
      <c r="N85" s="147"/>
      <c r="O85" s="147" t="s">
        <v>147</v>
      </c>
      <c r="P85" s="147">
        <v>0</v>
      </c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</row>
    <row r="86" spans="1:42" ht="33.75" outlineLevel="1" x14ac:dyDescent="0.2">
      <c r="A86" s="168">
        <v>27</v>
      </c>
      <c r="B86" s="169" t="s">
        <v>681</v>
      </c>
      <c r="C86" s="182" t="s">
        <v>682</v>
      </c>
      <c r="D86" s="170" t="s">
        <v>145</v>
      </c>
      <c r="E86" s="171">
        <v>24.2</v>
      </c>
      <c r="F86" s="172"/>
      <c r="G86" s="173">
        <f>ROUND(E86*F86,2)</f>
        <v>0</v>
      </c>
      <c r="H86" s="147"/>
      <c r="I86" s="147"/>
      <c r="J86" s="147"/>
      <c r="K86" s="147"/>
      <c r="L86" s="147"/>
      <c r="M86" s="147"/>
      <c r="N86" s="147"/>
      <c r="O86" s="147" t="s">
        <v>146</v>
      </c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</row>
    <row r="87" spans="1:42" outlineLevel="2" x14ac:dyDescent="0.2">
      <c r="A87" s="154"/>
      <c r="B87" s="155"/>
      <c r="C87" s="183" t="s">
        <v>683</v>
      </c>
      <c r="D87" s="159"/>
      <c r="E87" s="160">
        <v>24.2</v>
      </c>
      <c r="F87" s="157"/>
      <c r="G87" s="157"/>
      <c r="H87" s="147"/>
      <c r="I87" s="147"/>
      <c r="J87" s="147"/>
      <c r="K87" s="147"/>
      <c r="L87" s="147"/>
      <c r="M87" s="147"/>
      <c r="N87" s="147"/>
      <c r="O87" s="147" t="s">
        <v>147</v>
      </c>
      <c r="P87" s="147">
        <v>0</v>
      </c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</row>
    <row r="88" spans="1:42" ht="22.5" outlineLevel="1" x14ac:dyDescent="0.2">
      <c r="A88" s="168">
        <v>28</v>
      </c>
      <c r="B88" s="169" t="s">
        <v>339</v>
      </c>
      <c r="C88" s="182" t="s">
        <v>684</v>
      </c>
      <c r="D88" s="170" t="s">
        <v>145</v>
      </c>
      <c r="E88" s="171">
        <v>4</v>
      </c>
      <c r="F88" s="172"/>
      <c r="G88" s="173">
        <f>ROUND(E88*F88,2)</f>
        <v>0</v>
      </c>
      <c r="H88" s="147"/>
      <c r="I88" s="147"/>
      <c r="J88" s="147"/>
      <c r="K88" s="147"/>
      <c r="L88" s="147"/>
      <c r="M88" s="147"/>
      <c r="N88" s="147"/>
      <c r="O88" s="147" t="s">
        <v>154</v>
      </c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</row>
    <row r="89" spans="1:42" outlineLevel="2" x14ac:dyDescent="0.2">
      <c r="A89" s="154"/>
      <c r="B89" s="155"/>
      <c r="C89" s="183" t="s">
        <v>79</v>
      </c>
      <c r="D89" s="159"/>
      <c r="E89" s="160">
        <v>4</v>
      </c>
      <c r="F89" s="157"/>
      <c r="G89" s="157"/>
      <c r="H89" s="147"/>
      <c r="I89" s="147"/>
      <c r="J89" s="147"/>
      <c r="K89" s="147"/>
      <c r="L89" s="147"/>
      <c r="M89" s="147"/>
      <c r="N89" s="147"/>
      <c r="O89" s="147" t="s">
        <v>147</v>
      </c>
      <c r="P89" s="147">
        <v>0</v>
      </c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</row>
    <row r="90" spans="1:42" ht="22.5" outlineLevel="1" x14ac:dyDescent="0.2">
      <c r="A90" s="168">
        <v>29</v>
      </c>
      <c r="B90" s="169" t="s">
        <v>341</v>
      </c>
      <c r="C90" s="182" t="s">
        <v>685</v>
      </c>
      <c r="D90" s="170" t="s">
        <v>145</v>
      </c>
      <c r="E90" s="171">
        <v>1</v>
      </c>
      <c r="F90" s="172"/>
      <c r="G90" s="173">
        <f>ROUND(E90*F90,2)</f>
        <v>0</v>
      </c>
      <c r="H90" s="147"/>
      <c r="I90" s="147"/>
      <c r="J90" s="147"/>
      <c r="K90" s="147"/>
      <c r="L90" s="147"/>
      <c r="M90" s="147"/>
      <c r="N90" s="147"/>
      <c r="O90" s="147" t="s">
        <v>154</v>
      </c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</row>
    <row r="91" spans="1:42" outlineLevel="2" x14ac:dyDescent="0.2">
      <c r="A91" s="154"/>
      <c r="B91" s="155"/>
      <c r="C91" s="183" t="s">
        <v>71</v>
      </c>
      <c r="D91" s="159"/>
      <c r="E91" s="160">
        <v>1</v>
      </c>
      <c r="F91" s="157"/>
      <c r="G91" s="157"/>
      <c r="H91" s="147"/>
      <c r="I91" s="147"/>
      <c r="J91" s="147"/>
      <c r="K91" s="147"/>
      <c r="L91" s="147"/>
      <c r="M91" s="147"/>
      <c r="N91" s="147"/>
      <c r="O91" s="147" t="s">
        <v>147</v>
      </c>
      <c r="P91" s="147">
        <v>0</v>
      </c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</row>
    <row r="92" spans="1:42" ht="22.5" outlineLevel="1" x14ac:dyDescent="0.2">
      <c r="A92" s="168">
        <v>30</v>
      </c>
      <c r="B92" s="169" t="s">
        <v>346</v>
      </c>
      <c r="C92" s="182" t="s">
        <v>347</v>
      </c>
      <c r="D92" s="170" t="s">
        <v>145</v>
      </c>
      <c r="E92" s="171">
        <v>23</v>
      </c>
      <c r="F92" s="172"/>
      <c r="G92" s="173">
        <f>ROUND(E92*F92,2)</f>
        <v>0</v>
      </c>
      <c r="H92" s="147"/>
      <c r="I92" s="147"/>
      <c r="J92" s="147"/>
      <c r="K92" s="147"/>
      <c r="L92" s="147"/>
      <c r="M92" s="147"/>
      <c r="N92" s="147"/>
      <c r="O92" s="147" t="s">
        <v>154</v>
      </c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</row>
    <row r="93" spans="1:42" outlineLevel="2" x14ac:dyDescent="0.2">
      <c r="A93" s="154"/>
      <c r="B93" s="155"/>
      <c r="C93" s="183" t="s">
        <v>686</v>
      </c>
      <c r="D93" s="159"/>
      <c r="E93" s="160">
        <v>23</v>
      </c>
      <c r="F93" s="157"/>
      <c r="G93" s="157"/>
      <c r="H93" s="147"/>
      <c r="I93" s="147"/>
      <c r="J93" s="147"/>
      <c r="K93" s="147"/>
      <c r="L93" s="147"/>
      <c r="M93" s="147"/>
      <c r="N93" s="147"/>
      <c r="O93" s="147" t="s">
        <v>147</v>
      </c>
      <c r="P93" s="147">
        <v>0</v>
      </c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</row>
    <row r="94" spans="1:42" x14ac:dyDescent="0.2">
      <c r="A94" s="161" t="s">
        <v>141</v>
      </c>
      <c r="B94" s="162" t="s">
        <v>79</v>
      </c>
      <c r="C94" s="181" t="s">
        <v>80</v>
      </c>
      <c r="D94" s="163"/>
      <c r="E94" s="164"/>
      <c r="F94" s="165"/>
      <c r="G94" s="166">
        <f>SUMIF(O95:O100,"&lt;&gt;NOR",G95:G100)</f>
        <v>0</v>
      </c>
      <c r="O94" t="s">
        <v>142</v>
      </c>
    </row>
    <row r="95" spans="1:42" outlineLevel="1" x14ac:dyDescent="0.2">
      <c r="A95" s="168">
        <v>31</v>
      </c>
      <c r="B95" s="169" t="s">
        <v>687</v>
      </c>
      <c r="C95" s="182" t="s">
        <v>688</v>
      </c>
      <c r="D95" s="170" t="s">
        <v>275</v>
      </c>
      <c r="E95" s="171">
        <v>0.33879999999999999</v>
      </c>
      <c r="F95" s="172"/>
      <c r="G95" s="173">
        <f>ROUND(E95*F95,2)</f>
        <v>0</v>
      </c>
      <c r="H95" s="147"/>
      <c r="I95" s="147"/>
      <c r="J95" s="147"/>
      <c r="K95" s="147"/>
      <c r="L95" s="147"/>
      <c r="M95" s="147"/>
      <c r="N95" s="147"/>
      <c r="O95" s="147" t="s">
        <v>146</v>
      </c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</row>
    <row r="96" spans="1:42" ht="22.5" outlineLevel="2" x14ac:dyDescent="0.2">
      <c r="A96" s="154"/>
      <c r="B96" s="155"/>
      <c r="C96" s="183" t="s">
        <v>689</v>
      </c>
      <c r="D96" s="159"/>
      <c r="E96" s="160">
        <v>0.33879999999999999</v>
      </c>
      <c r="F96" s="157"/>
      <c r="G96" s="157"/>
      <c r="H96" s="147"/>
      <c r="I96" s="147"/>
      <c r="J96" s="147"/>
      <c r="K96" s="147"/>
      <c r="L96" s="147"/>
      <c r="M96" s="147"/>
      <c r="N96" s="147"/>
      <c r="O96" s="147" t="s">
        <v>147</v>
      </c>
      <c r="P96" s="147">
        <v>0</v>
      </c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</row>
    <row r="97" spans="1:42" outlineLevel="1" x14ac:dyDescent="0.2">
      <c r="A97" s="168">
        <v>32</v>
      </c>
      <c r="B97" s="169" t="s">
        <v>690</v>
      </c>
      <c r="C97" s="182" t="s">
        <v>691</v>
      </c>
      <c r="D97" s="170" t="s">
        <v>196</v>
      </c>
      <c r="E97" s="171">
        <v>12.1</v>
      </c>
      <c r="F97" s="172"/>
      <c r="G97" s="173">
        <f>ROUND(E97*F97,2)</f>
        <v>0</v>
      </c>
      <c r="H97" s="147"/>
      <c r="I97" s="147"/>
      <c r="J97" s="147"/>
      <c r="K97" s="147"/>
      <c r="L97" s="147"/>
      <c r="M97" s="147"/>
      <c r="N97" s="147"/>
      <c r="O97" s="147" t="s">
        <v>146</v>
      </c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</row>
    <row r="98" spans="1:42" outlineLevel="2" x14ac:dyDescent="0.2">
      <c r="A98" s="154"/>
      <c r="B98" s="155"/>
      <c r="C98" s="183" t="s">
        <v>692</v>
      </c>
      <c r="D98" s="159"/>
      <c r="E98" s="160">
        <v>12.1</v>
      </c>
      <c r="F98" s="157"/>
      <c r="G98" s="157"/>
      <c r="H98" s="147"/>
      <c r="I98" s="147"/>
      <c r="J98" s="147"/>
      <c r="K98" s="147"/>
      <c r="L98" s="147"/>
      <c r="M98" s="147"/>
      <c r="N98" s="147"/>
      <c r="O98" s="147" t="s">
        <v>147</v>
      </c>
      <c r="P98" s="147">
        <v>0</v>
      </c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</row>
    <row r="99" spans="1:42" outlineLevel="1" x14ac:dyDescent="0.2">
      <c r="A99" s="168">
        <v>33</v>
      </c>
      <c r="B99" s="169" t="s">
        <v>693</v>
      </c>
      <c r="C99" s="182" t="s">
        <v>694</v>
      </c>
      <c r="D99" s="170" t="s">
        <v>196</v>
      </c>
      <c r="E99" s="171">
        <v>12.1</v>
      </c>
      <c r="F99" s="172"/>
      <c r="G99" s="173">
        <f>ROUND(E99*F99,2)</f>
        <v>0</v>
      </c>
      <c r="H99" s="147"/>
      <c r="I99" s="147"/>
      <c r="J99" s="147"/>
      <c r="K99" s="147"/>
      <c r="L99" s="147"/>
      <c r="M99" s="147"/>
      <c r="N99" s="147"/>
      <c r="O99" s="147" t="s">
        <v>146</v>
      </c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</row>
    <row r="100" spans="1:42" outlineLevel="2" x14ac:dyDescent="0.2">
      <c r="A100" s="154"/>
      <c r="B100" s="155"/>
      <c r="C100" s="183" t="s">
        <v>695</v>
      </c>
      <c r="D100" s="159"/>
      <c r="E100" s="160">
        <v>12.1</v>
      </c>
      <c r="F100" s="157"/>
      <c r="G100" s="157"/>
      <c r="H100" s="147"/>
      <c r="I100" s="147"/>
      <c r="J100" s="147"/>
      <c r="K100" s="147"/>
      <c r="L100" s="147"/>
      <c r="M100" s="147"/>
      <c r="N100" s="147"/>
      <c r="O100" s="147" t="s">
        <v>147</v>
      </c>
      <c r="P100" s="147">
        <v>5</v>
      </c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</row>
    <row r="101" spans="1:42" x14ac:dyDescent="0.2">
      <c r="A101" s="161" t="s">
        <v>141</v>
      </c>
      <c r="B101" s="162" t="s">
        <v>81</v>
      </c>
      <c r="C101" s="181" t="s">
        <v>82</v>
      </c>
      <c r="D101" s="163"/>
      <c r="E101" s="164"/>
      <c r="F101" s="165"/>
      <c r="G101" s="166">
        <f>SUMIF(O102:O108,"&lt;&gt;NOR",G102:G108)</f>
        <v>0</v>
      </c>
      <c r="O101" t="s">
        <v>142</v>
      </c>
    </row>
    <row r="102" spans="1:42" outlineLevel="1" x14ac:dyDescent="0.2">
      <c r="A102" s="168">
        <v>34</v>
      </c>
      <c r="B102" s="169" t="s">
        <v>362</v>
      </c>
      <c r="C102" s="182" t="s">
        <v>363</v>
      </c>
      <c r="D102" s="170" t="s">
        <v>157</v>
      </c>
      <c r="E102" s="171">
        <v>3.5</v>
      </c>
      <c r="F102" s="172"/>
      <c r="G102" s="173">
        <f>ROUND(E102*F102,2)</f>
        <v>0</v>
      </c>
      <c r="H102" s="147"/>
      <c r="I102" s="147"/>
      <c r="J102" s="147"/>
      <c r="K102" s="147"/>
      <c r="L102" s="147"/>
      <c r="M102" s="147"/>
      <c r="N102" s="147"/>
      <c r="O102" s="147" t="s">
        <v>146</v>
      </c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</row>
    <row r="103" spans="1:42" outlineLevel="2" x14ac:dyDescent="0.2">
      <c r="A103" s="154"/>
      <c r="B103" s="155"/>
      <c r="C103" s="183" t="s">
        <v>696</v>
      </c>
      <c r="D103" s="159"/>
      <c r="E103" s="160">
        <v>1.5</v>
      </c>
      <c r="F103" s="157"/>
      <c r="G103" s="157"/>
      <c r="H103" s="147"/>
      <c r="I103" s="147"/>
      <c r="J103" s="147"/>
      <c r="K103" s="147"/>
      <c r="L103" s="147"/>
      <c r="M103" s="147"/>
      <c r="N103" s="147"/>
      <c r="O103" s="147" t="s">
        <v>147</v>
      </c>
      <c r="P103" s="147">
        <v>0</v>
      </c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</row>
    <row r="104" spans="1:42" outlineLevel="3" x14ac:dyDescent="0.2">
      <c r="A104" s="154"/>
      <c r="B104" s="155"/>
      <c r="C104" s="183" t="s">
        <v>629</v>
      </c>
      <c r="D104" s="159"/>
      <c r="E104" s="160">
        <v>2</v>
      </c>
      <c r="F104" s="157"/>
      <c r="G104" s="157"/>
      <c r="H104" s="147"/>
      <c r="I104" s="147"/>
      <c r="J104" s="147"/>
      <c r="K104" s="147"/>
      <c r="L104" s="147"/>
      <c r="M104" s="147"/>
      <c r="N104" s="147"/>
      <c r="O104" s="147" t="s">
        <v>147</v>
      </c>
      <c r="P104" s="147">
        <v>0</v>
      </c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</row>
    <row r="105" spans="1:42" ht="22.5" outlineLevel="1" x14ac:dyDescent="0.2">
      <c r="A105" s="168">
        <v>35</v>
      </c>
      <c r="B105" s="169" t="s">
        <v>697</v>
      </c>
      <c r="C105" s="182" t="s">
        <v>698</v>
      </c>
      <c r="D105" s="170" t="s">
        <v>157</v>
      </c>
      <c r="E105" s="171">
        <v>6</v>
      </c>
      <c r="F105" s="172"/>
      <c r="G105" s="173">
        <f>ROUND(E105*F105,2)</f>
        <v>0</v>
      </c>
      <c r="H105" s="147"/>
      <c r="I105" s="147"/>
      <c r="J105" s="147"/>
      <c r="K105" s="147"/>
      <c r="L105" s="147"/>
      <c r="M105" s="147"/>
      <c r="N105" s="147"/>
      <c r="O105" s="147" t="s">
        <v>146</v>
      </c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</row>
    <row r="106" spans="1:42" outlineLevel="2" x14ac:dyDescent="0.2">
      <c r="A106" s="154"/>
      <c r="B106" s="155"/>
      <c r="C106" s="183" t="s">
        <v>699</v>
      </c>
      <c r="D106" s="159"/>
      <c r="E106" s="160">
        <v>6</v>
      </c>
      <c r="F106" s="157"/>
      <c r="G106" s="157"/>
      <c r="H106" s="147"/>
      <c r="I106" s="147"/>
      <c r="J106" s="147"/>
      <c r="K106" s="147"/>
      <c r="L106" s="147"/>
      <c r="M106" s="147"/>
      <c r="N106" s="147"/>
      <c r="O106" s="147" t="s">
        <v>147</v>
      </c>
      <c r="P106" s="147">
        <v>0</v>
      </c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</row>
    <row r="107" spans="1:42" outlineLevel="1" x14ac:dyDescent="0.2">
      <c r="A107" s="168">
        <v>36</v>
      </c>
      <c r="B107" s="169" t="s">
        <v>700</v>
      </c>
      <c r="C107" s="182" t="s">
        <v>701</v>
      </c>
      <c r="D107" s="170" t="s">
        <v>157</v>
      </c>
      <c r="E107" s="171">
        <v>3.5</v>
      </c>
      <c r="F107" s="172"/>
      <c r="G107" s="173">
        <f>ROUND(E107*F107,2)</f>
        <v>0</v>
      </c>
      <c r="H107" s="147"/>
      <c r="I107" s="147"/>
      <c r="J107" s="147"/>
      <c r="K107" s="147"/>
      <c r="L107" s="147"/>
      <c r="M107" s="147"/>
      <c r="N107" s="147"/>
      <c r="O107" s="147" t="s">
        <v>154</v>
      </c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</row>
    <row r="108" spans="1:42" outlineLevel="2" x14ac:dyDescent="0.2">
      <c r="A108" s="154"/>
      <c r="B108" s="155"/>
      <c r="C108" s="183" t="s">
        <v>702</v>
      </c>
      <c r="D108" s="159"/>
      <c r="E108" s="160">
        <v>3.5</v>
      </c>
      <c r="F108" s="157"/>
      <c r="G108" s="157"/>
      <c r="H108" s="147"/>
      <c r="I108" s="147"/>
      <c r="J108" s="147"/>
      <c r="K108" s="147"/>
      <c r="L108" s="147"/>
      <c r="M108" s="147"/>
      <c r="N108" s="147"/>
      <c r="O108" s="147" t="s">
        <v>147</v>
      </c>
      <c r="P108" s="147">
        <v>5</v>
      </c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</row>
    <row r="109" spans="1:42" x14ac:dyDescent="0.2">
      <c r="A109" s="161" t="s">
        <v>141</v>
      </c>
      <c r="B109" s="162" t="s">
        <v>83</v>
      </c>
      <c r="C109" s="181" t="s">
        <v>84</v>
      </c>
      <c r="D109" s="163"/>
      <c r="E109" s="164"/>
      <c r="F109" s="165"/>
      <c r="G109" s="166">
        <f>SUMIF(O110:O119,"&lt;&gt;NOR",G110:G119)</f>
        <v>0</v>
      </c>
      <c r="O109" t="s">
        <v>142</v>
      </c>
    </row>
    <row r="110" spans="1:42" ht="22.5" outlineLevel="1" x14ac:dyDescent="0.2">
      <c r="A110" s="168">
        <v>37</v>
      </c>
      <c r="B110" s="169" t="s">
        <v>155</v>
      </c>
      <c r="C110" s="182" t="s">
        <v>156</v>
      </c>
      <c r="D110" s="170" t="s">
        <v>157</v>
      </c>
      <c r="E110" s="171">
        <v>6.58</v>
      </c>
      <c r="F110" s="172"/>
      <c r="G110" s="173">
        <f>ROUND(E110*F110,2)</f>
        <v>0</v>
      </c>
      <c r="H110" s="147"/>
      <c r="I110" s="147"/>
      <c r="J110" s="147"/>
      <c r="K110" s="147"/>
      <c r="L110" s="147"/>
      <c r="M110" s="147"/>
      <c r="N110" s="147"/>
      <c r="O110" s="147" t="s">
        <v>146</v>
      </c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</row>
    <row r="111" spans="1:42" outlineLevel="2" x14ac:dyDescent="0.2">
      <c r="A111" s="154"/>
      <c r="B111" s="155"/>
      <c r="C111" s="183" t="s">
        <v>703</v>
      </c>
      <c r="D111" s="159"/>
      <c r="E111" s="160"/>
      <c r="F111" s="157"/>
      <c r="G111" s="157"/>
      <c r="H111" s="147"/>
      <c r="I111" s="147"/>
      <c r="J111" s="147"/>
      <c r="K111" s="147"/>
      <c r="L111" s="147"/>
      <c r="M111" s="147"/>
      <c r="N111" s="147"/>
      <c r="O111" s="147" t="s">
        <v>147</v>
      </c>
      <c r="P111" s="147">
        <v>0</v>
      </c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</row>
    <row r="112" spans="1:42" outlineLevel="3" x14ac:dyDescent="0.2">
      <c r="A112" s="154"/>
      <c r="B112" s="155"/>
      <c r="C112" s="183" t="s">
        <v>704</v>
      </c>
      <c r="D112" s="159"/>
      <c r="E112" s="160">
        <v>6.58</v>
      </c>
      <c r="F112" s="157"/>
      <c r="G112" s="157"/>
      <c r="H112" s="147"/>
      <c r="I112" s="147"/>
      <c r="J112" s="147"/>
      <c r="K112" s="147"/>
      <c r="L112" s="147"/>
      <c r="M112" s="147"/>
      <c r="N112" s="147"/>
      <c r="O112" s="147" t="s">
        <v>147</v>
      </c>
      <c r="P112" s="147">
        <v>0</v>
      </c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</row>
    <row r="113" spans="1:42" outlineLevel="1" x14ac:dyDescent="0.2">
      <c r="A113" s="168">
        <v>38</v>
      </c>
      <c r="B113" s="169" t="s">
        <v>160</v>
      </c>
      <c r="C113" s="182" t="s">
        <v>161</v>
      </c>
      <c r="D113" s="170" t="s">
        <v>157</v>
      </c>
      <c r="E113" s="171">
        <v>6.58</v>
      </c>
      <c r="F113" s="172"/>
      <c r="G113" s="173">
        <f>ROUND(E113*F113,2)</f>
        <v>0</v>
      </c>
      <c r="H113" s="147"/>
      <c r="I113" s="147"/>
      <c r="J113" s="147"/>
      <c r="K113" s="147"/>
      <c r="L113" s="147"/>
      <c r="M113" s="147"/>
      <c r="N113" s="147"/>
      <c r="O113" s="147" t="s">
        <v>146</v>
      </c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</row>
    <row r="114" spans="1:42" outlineLevel="2" x14ac:dyDescent="0.2">
      <c r="A114" s="154"/>
      <c r="B114" s="155"/>
      <c r="C114" s="183" t="s">
        <v>703</v>
      </c>
      <c r="D114" s="159"/>
      <c r="E114" s="160"/>
      <c r="F114" s="157"/>
      <c r="G114" s="157"/>
      <c r="H114" s="147"/>
      <c r="I114" s="147"/>
      <c r="J114" s="147"/>
      <c r="K114" s="147"/>
      <c r="L114" s="147"/>
      <c r="M114" s="147"/>
      <c r="N114" s="147"/>
      <c r="O114" s="147" t="s">
        <v>147</v>
      </c>
      <c r="P114" s="147">
        <v>0</v>
      </c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</row>
    <row r="115" spans="1:42" outlineLevel="3" x14ac:dyDescent="0.2">
      <c r="A115" s="154"/>
      <c r="B115" s="155"/>
      <c r="C115" s="183" t="s">
        <v>704</v>
      </c>
      <c r="D115" s="159"/>
      <c r="E115" s="160">
        <v>6.58</v>
      </c>
      <c r="F115" s="157"/>
      <c r="G115" s="157"/>
      <c r="H115" s="147"/>
      <c r="I115" s="147"/>
      <c r="J115" s="147"/>
      <c r="K115" s="147"/>
      <c r="L115" s="147"/>
      <c r="M115" s="147"/>
      <c r="N115" s="147"/>
      <c r="O115" s="147" t="s">
        <v>147</v>
      </c>
      <c r="P115" s="147">
        <v>0</v>
      </c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</row>
    <row r="116" spans="1:42" ht="22.5" outlineLevel="1" x14ac:dyDescent="0.2">
      <c r="A116" s="168">
        <v>39</v>
      </c>
      <c r="B116" s="169" t="s">
        <v>367</v>
      </c>
      <c r="C116" s="182" t="s">
        <v>368</v>
      </c>
      <c r="D116" s="170" t="s">
        <v>157</v>
      </c>
      <c r="E116" s="171">
        <v>16.579999999999998</v>
      </c>
      <c r="F116" s="172"/>
      <c r="G116" s="173">
        <f>ROUND(E116*F116,2)</f>
        <v>0</v>
      </c>
      <c r="H116" s="147"/>
      <c r="I116" s="147"/>
      <c r="J116" s="147"/>
      <c r="K116" s="147"/>
      <c r="L116" s="147"/>
      <c r="M116" s="147"/>
      <c r="N116" s="147"/>
      <c r="O116" s="147" t="s">
        <v>146</v>
      </c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</row>
    <row r="117" spans="1:42" outlineLevel="2" x14ac:dyDescent="0.2">
      <c r="A117" s="154"/>
      <c r="B117" s="155"/>
      <c r="C117" s="183" t="s">
        <v>703</v>
      </c>
      <c r="D117" s="159"/>
      <c r="E117" s="160"/>
      <c r="F117" s="157"/>
      <c r="G117" s="157"/>
      <c r="H117" s="147"/>
      <c r="I117" s="147"/>
      <c r="J117" s="147"/>
      <c r="K117" s="147"/>
      <c r="L117" s="147"/>
      <c r="M117" s="147"/>
      <c r="N117" s="147"/>
      <c r="O117" s="147" t="s">
        <v>147</v>
      </c>
      <c r="P117" s="147">
        <v>0</v>
      </c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</row>
    <row r="118" spans="1:42" outlineLevel="3" x14ac:dyDescent="0.2">
      <c r="A118" s="154"/>
      <c r="B118" s="155"/>
      <c r="C118" s="183" t="s">
        <v>704</v>
      </c>
      <c r="D118" s="159"/>
      <c r="E118" s="160">
        <v>6.58</v>
      </c>
      <c r="F118" s="157"/>
      <c r="G118" s="157"/>
      <c r="H118" s="147"/>
      <c r="I118" s="147"/>
      <c r="J118" s="147"/>
      <c r="K118" s="147"/>
      <c r="L118" s="147"/>
      <c r="M118" s="147"/>
      <c r="N118" s="147"/>
      <c r="O118" s="147" t="s">
        <v>147</v>
      </c>
      <c r="P118" s="147">
        <v>0</v>
      </c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</row>
    <row r="119" spans="1:42" outlineLevel="3" x14ac:dyDescent="0.2">
      <c r="A119" s="154"/>
      <c r="B119" s="155"/>
      <c r="C119" s="183" t="s">
        <v>705</v>
      </c>
      <c r="D119" s="159"/>
      <c r="E119" s="160">
        <v>10</v>
      </c>
      <c r="F119" s="157"/>
      <c r="G119" s="157"/>
      <c r="H119" s="147"/>
      <c r="I119" s="147"/>
      <c r="J119" s="147"/>
      <c r="K119" s="147"/>
      <c r="L119" s="147"/>
      <c r="M119" s="147"/>
      <c r="N119" s="147"/>
      <c r="O119" s="147" t="s">
        <v>147</v>
      </c>
      <c r="P119" s="147">
        <v>0</v>
      </c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</row>
    <row r="120" spans="1:42" x14ac:dyDescent="0.2">
      <c r="A120" s="161" t="s">
        <v>141</v>
      </c>
      <c r="B120" s="162" t="s">
        <v>87</v>
      </c>
      <c r="C120" s="181" t="s">
        <v>88</v>
      </c>
      <c r="D120" s="163"/>
      <c r="E120" s="164"/>
      <c r="F120" s="165"/>
      <c r="G120" s="166">
        <f>SUMIF(O121:O161,"&lt;&gt;NOR",G121:G161)</f>
        <v>0</v>
      </c>
      <c r="O120" t="s">
        <v>142</v>
      </c>
    </row>
    <row r="121" spans="1:42" ht="22.5" outlineLevel="1" x14ac:dyDescent="0.2">
      <c r="A121" s="168">
        <v>40</v>
      </c>
      <c r="B121" s="169" t="s">
        <v>384</v>
      </c>
      <c r="C121" s="182" t="s">
        <v>385</v>
      </c>
      <c r="D121" s="170" t="s">
        <v>157</v>
      </c>
      <c r="E121" s="171">
        <v>2.4</v>
      </c>
      <c r="F121" s="172"/>
      <c r="G121" s="173">
        <f>ROUND(E121*F121,2)</f>
        <v>0</v>
      </c>
      <c r="H121" s="147"/>
      <c r="I121" s="147"/>
      <c r="J121" s="147"/>
      <c r="K121" s="147"/>
      <c r="L121" s="147"/>
      <c r="M121" s="147"/>
      <c r="N121" s="147"/>
      <c r="O121" s="147" t="s">
        <v>146</v>
      </c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</row>
    <row r="122" spans="1:42" outlineLevel="2" x14ac:dyDescent="0.2">
      <c r="A122" s="154"/>
      <c r="B122" s="155"/>
      <c r="C122" s="183" t="s">
        <v>706</v>
      </c>
      <c r="D122" s="159"/>
      <c r="E122" s="160"/>
      <c r="F122" s="157"/>
      <c r="G122" s="157"/>
      <c r="H122" s="147"/>
      <c r="I122" s="147"/>
      <c r="J122" s="147"/>
      <c r="K122" s="147"/>
      <c r="L122" s="147"/>
      <c r="M122" s="147"/>
      <c r="N122" s="147"/>
      <c r="O122" s="147" t="s">
        <v>147</v>
      </c>
      <c r="P122" s="147">
        <v>0</v>
      </c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</row>
    <row r="123" spans="1:42" outlineLevel="3" x14ac:dyDescent="0.2">
      <c r="A123" s="154"/>
      <c r="B123" s="155"/>
      <c r="C123" s="183" t="s">
        <v>707</v>
      </c>
      <c r="D123" s="159"/>
      <c r="E123" s="160">
        <v>1.2</v>
      </c>
      <c r="F123" s="157"/>
      <c r="G123" s="157"/>
      <c r="H123" s="147"/>
      <c r="I123" s="147"/>
      <c r="J123" s="147"/>
      <c r="K123" s="147"/>
      <c r="L123" s="147"/>
      <c r="M123" s="147"/>
      <c r="N123" s="147"/>
      <c r="O123" s="147" t="s">
        <v>147</v>
      </c>
      <c r="P123" s="147">
        <v>0</v>
      </c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</row>
    <row r="124" spans="1:42" outlineLevel="3" x14ac:dyDescent="0.2">
      <c r="A124" s="154"/>
      <c r="B124" s="155"/>
      <c r="C124" s="183" t="s">
        <v>708</v>
      </c>
      <c r="D124" s="159"/>
      <c r="E124" s="160">
        <v>1.2</v>
      </c>
      <c r="F124" s="157"/>
      <c r="G124" s="157"/>
      <c r="H124" s="147"/>
      <c r="I124" s="147"/>
      <c r="J124" s="147"/>
      <c r="K124" s="147"/>
      <c r="L124" s="147"/>
      <c r="M124" s="147"/>
      <c r="N124" s="147"/>
      <c r="O124" s="147" t="s">
        <v>147</v>
      </c>
      <c r="P124" s="147">
        <v>0</v>
      </c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</row>
    <row r="125" spans="1:42" ht="22.5" outlineLevel="1" x14ac:dyDescent="0.2">
      <c r="A125" s="168">
        <v>41</v>
      </c>
      <c r="B125" s="169" t="s">
        <v>390</v>
      </c>
      <c r="C125" s="182" t="s">
        <v>391</v>
      </c>
      <c r="D125" s="170" t="s">
        <v>196</v>
      </c>
      <c r="E125" s="171">
        <v>10</v>
      </c>
      <c r="F125" s="172"/>
      <c r="G125" s="173">
        <f>ROUND(E125*F125,2)</f>
        <v>0</v>
      </c>
      <c r="H125" s="147"/>
      <c r="I125" s="147"/>
      <c r="J125" s="147"/>
      <c r="K125" s="147"/>
      <c r="L125" s="147"/>
      <c r="M125" s="147"/>
      <c r="N125" s="147"/>
      <c r="O125" s="147" t="s">
        <v>146</v>
      </c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</row>
    <row r="126" spans="1:42" outlineLevel="2" x14ac:dyDescent="0.2">
      <c r="A126" s="154"/>
      <c r="B126" s="155"/>
      <c r="C126" s="183" t="s">
        <v>709</v>
      </c>
      <c r="D126" s="159"/>
      <c r="E126" s="160">
        <v>10</v>
      </c>
      <c r="F126" s="157"/>
      <c r="G126" s="157"/>
      <c r="H126" s="147"/>
      <c r="I126" s="147"/>
      <c r="J126" s="147"/>
      <c r="K126" s="147"/>
      <c r="L126" s="147"/>
      <c r="M126" s="147"/>
      <c r="N126" s="147"/>
      <c r="O126" s="147" t="s">
        <v>147</v>
      </c>
      <c r="P126" s="147">
        <v>0</v>
      </c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</row>
    <row r="127" spans="1:42" ht="33.75" outlineLevel="1" x14ac:dyDescent="0.2">
      <c r="A127" s="168">
        <v>42</v>
      </c>
      <c r="B127" s="169" t="s">
        <v>170</v>
      </c>
      <c r="C127" s="182" t="s">
        <v>171</v>
      </c>
      <c r="D127" s="170" t="s">
        <v>157</v>
      </c>
      <c r="E127" s="171">
        <v>6.58</v>
      </c>
      <c r="F127" s="172"/>
      <c r="G127" s="173">
        <f>ROUND(E127*F127,2)</f>
        <v>0</v>
      </c>
      <c r="H127" s="147"/>
      <c r="I127" s="147"/>
      <c r="J127" s="147"/>
      <c r="K127" s="147"/>
      <c r="L127" s="147"/>
      <c r="M127" s="147"/>
      <c r="N127" s="147"/>
      <c r="O127" s="147" t="s">
        <v>146</v>
      </c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</row>
    <row r="128" spans="1:42" outlineLevel="2" x14ac:dyDescent="0.2">
      <c r="A128" s="154"/>
      <c r="B128" s="155"/>
      <c r="C128" s="183" t="s">
        <v>703</v>
      </c>
      <c r="D128" s="159"/>
      <c r="E128" s="160"/>
      <c r="F128" s="157"/>
      <c r="G128" s="157"/>
      <c r="H128" s="147"/>
      <c r="I128" s="147"/>
      <c r="J128" s="147"/>
      <c r="K128" s="147"/>
      <c r="L128" s="147"/>
      <c r="M128" s="147"/>
      <c r="N128" s="147"/>
      <c r="O128" s="147" t="s">
        <v>147</v>
      </c>
      <c r="P128" s="147">
        <v>0</v>
      </c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</row>
    <row r="129" spans="1:42" outlineLevel="3" x14ac:dyDescent="0.2">
      <c r="A129" s="154"/>
      <c r="B129" s="155"/>
      <c r="C129" s="183" t="s">
        <v>704</v>
      </c>
      <c r="D129" s="159"/>
      <c r="E129" s="160">
        <v>6.58</v>
      </c>
      <c r="F129" s="157"/>
      <c r="G129" s="157"/>
      <c r="H129" s="147"/>
      <c r="I129" s="147"/>
      <c r="J129" s="147"/>
      <c r="K129" s="147"/>
      <c r="L129" s="147"/>
      <c r="M129" s="147"/>
      <c r="N129" s="147"/>
      <c r="O129" s="147" t="s">
        <v>147</v>
      </c>
      <c r="P129" s="147">
        <v>0</v>
      </c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</row>
    <row r="130" spans="1:42" outlineLevel="1" x14ac:dyDescent="0.2">
      <c r="A130" s="168">
        <v>43</v>
      </c>
      <c r="B130" s="169" t="s">
        <v>393</v>
      </c>
      <c r="C130" s="182" t="s">
        <v>394</v>
      </c>
      <c r="D130" s="170" t="s">
        <v>157</v>
      </c>
      <c r="E130" s="171">
        <v>18.579999999999998</v>
      </c>
      <c r="F130" s="172"/>
      <c r="G130" s="173">
        <f>ROUND(E130*F130,2)</f>
        <v>0</v>
      </c>
      <c r="H130" s="147"/>
      <c r="I130" s="147"/>
      <c r="J130" s="147"/>
      <c r="K130" s="147"/>
      <c r="L130" s="147"/>
      <c r="M130" s="147"/>
      <c r="N130" s="147"/>
      <c r="O130" s="147" t="s">
        <v>146</v>
      </c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</row>
    <row r="131" spans="1:42" outlineLevel="2" x14ac:dyDescent="0.2">
      <c r="A131" s="154"/>
      <c r="B131" s="155"/>
      <c r="C131" s="183" t="s">
        <v>395</v>
      </c>
      <c r="D131" s="159"/>
      <c r="E131" s="160"/>
      <c r="F131" s="157"/>
      <c r="G131" s="157"/>
      <c r="H131" s="147"/>
      <c r="I131" s="147"/>
      <c r="J131" s="147"/>
      <c r="K131" s="147"/>
      <c r="L131" s="147"/>
      <c r="M131" s="147"/>
      <c r="N131" s="147"/>
      <c r="O131" s="147" t="s">
        <v>147</v>
      </c>
      <c r="P131" s="147">
        <v>0</v>
      </c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</row>
    <row r="132" spans="1:42" outlineLevel="3" x14ac:dyDescent="0.2">
      <c r="A132" s="154"/>
      <c r="B132" s="155"/>
      <c r="C132" s="183" t="s">
        <v>596</v>
      </c>
      <c r="D132" s="159"/>
      <c r="E132" s="160">
        <v>6</v>
      </c>
      <c r="F132" s="157"/>
      <c r="G132" s="157"/>
      <c r="H132" s="147"/>
      <c r="I132" s="147"/>
      <c r="J132" s="147"/>
      <c r="K132" s="147"/>
      <c r="L132" s="147"/>
      <c r="M132" s="147"/>
      <c r="N132" s="147"/>
      <c r="O132" s="147" t="s">
        <v>147</v>
      </c>
      <c r="P132" s="147">
        <v>0</v>
      </c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</row>
    <row r="133" spans="1:42" outlineLevel="3" x14ac:dyDescent="0.2">
      <c r="A133" s="154"/>
      <c r="B133" s="155"/>
      <c r="C133" s="183" t="s">
        <v>710</v>
      </c>
      <c r="D133" s="159"/>
      <c r="E133" s="160">
        <v>6</v>
      </c>
      <c r="F133" s="157"/>
      <c r="G133" s="157"/>
      <c r="H133" s="147"/>
      <c r="I133" s="147"/>
      <c r="J133" s="147"/>
      <c r="K133" s="147"/>
      <c r="L133" s="147"/>
      <c r="M133" s="147"/>
      <c r="N133" s="147"/>
      <c r="O133" s="147" t="s">
        <v>147</v>
      </c>
      <c r="P133" s="147">
        <v>0</v>
      </c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</row>
    <row r="134" spans="1:42" outlineLevel="3" x14ac:dyDescent="0.2">
      <c r="A134" s="154"/>
      <c r="B134" s="155"/>
      <c r="C134" s="183" t="s">
        <v>703</v>
      </c>
      <c r="D134" s="159"/>
      <c r="E134" s="160"/>
      <c r="F134" s="157"/>
      <c r="G134" s="157"/>
      <c r="H134" s="147"/>
      <c r="I134" s="147"/>
      <c r="J134" s="147"/>
      <c r="K134" s="147"/>
      <c r="L134" s="147"/>
      <c r="M134" s="147"/>
      <c r="N134" s="147"/>
      <c r="O134" s="147" t="s">
        <v>147</v>
      </c>
      <c r="P134" s="147">
        <v>0</v>
      </c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</row>
    <row r="135" spans="1:42" outlineLevel="3" x14ac:dyDescent="0.2">
      <c r="A135" s="154"/>
      <c r="B135" s="155"/>
      <c r="C135" s="183" t="s">
        <v>704</v>
      </c>
      <c r="D135" s="159"/>
      <c r="E135" s="160">
        <v>6.58</v>
      </c>
      <c r="F135" s="157"/>
      <c r="G135" s="157"/>
      <c r="H135" s="147"/>
      <c r="I135" s="147"/>
      <c r="J135" s="147"/>
      <c r="K135" s="147"/>
      <c r="L135" s="147"/>
      <c r="M135" s="147"/>
      <c r="N135" s="147"/>
      <c r="O135" s="147" t="s">
        <v>147</v>
      </c>
      <c r="P135" s="147">
        <v>0</v>
      </c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</row>
    <row r="136" spans="1:42" outlineLevel="1" x14ac:dyDescent="0.2">
      <c r="A136" s="168">
        <v>44</v>
      </c>
      <c r="B136" s="169" t="s">
        <v>172</v>
      </c>
      <c r="C136" s="182" t="s">
        <v>173</v>
      </c>
      <c r="D136" s="170" t="s">
        <v>157</v>
      </c>
      <c r="E136" s="171">
        <v>18.579999999999998</v>
      </c>
      <c r="F136" s="172"/>
      <c r="G136" s="173">
        <f>ROUND(E136*F136,2)</f>
        <v>0</v>
      </c>
      <c r="H136" s="147"/>
      <c r="I136" s="147"/>
      <c r="J136" s="147"/>
      <c r="K136" s="147"/>
      <c r="L136" s="147"/>
      <c r="M136" s="147"/>
      <c r="N136" s="147"/>
      <c r="O136" s="147" t="s">
        <v>146</v>
      </c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</row>
    <row r="137" spans="1:42" outlineLevel="2" x14ac:dyDescent="0.2">
      <c r="A137" s="154"/>
      <c r="B137" s="155"/>
      <c r="C137" s="183" t="s">
        <v>395</v>
      </c>
      <c r="D137" s="159"/>
      <c r="E137" s="160"/>
      <c r="F137" s="157"/>
      <c r="G137" s="157"/>
      <c r="H137" s="147"/>
      <c r="I137" s="147"/>
      <c r="J137" s="147"/>
      <c r="K137" s="147"/>
      <c r="L137" s="147"/>
      <c r="M137" s="147"/>
      <c r="N137" s="147"/>
      <c r="O137" s="147" t="s">
        <v>147</v>
      </c>
      <c r="P137" s="147">
        <v>0</v>
      </c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</row>
    <row r="138" spans="1:42" outlineLevel="3" x14ac:dyDescent="0.2">
      <c r="A138" s="154"/>
      <c r="B138" s="155"/>
      <c r="C138" s="183" t="s">
        <v>596</v>
      </c>
      <c r="D138" s="159"/>
      <c r="E138" s="160">
        <v>6</v>
      </c>
      <c r="F138" s="157"/>
      <c r="G138" s="157"/>
      <c r="H138" s="147"/>
      <c r="I138" s="147"/>
      <c r="J138" s="147"/>
      <c r="K138" s="147"/>
      <c r="L138" s="147"/>
      <c r="M138" s="147"/>
      <c r="N138" s="147"/>
      <c r="O138" s="147" t="s">
        <v>147</v>
      </c>
      <c r="P138" s="147">
        <v>0</v>
      </c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</row>
    <row r="139" spans="1:42" outlineLevel="3" x14ac:dyDescent="0.2">
      <c r="A139" s="154"/>
      <c r="B139" s="155"/>
      <c r="C139" s="183" t="s">
        <v>710</v>
      </c>
      <c r="D139" s="159"/>
      <c r="E139" s="160">
        <v>6</v>
      </c>
      <c r="F139" s="157"/>
      <c r="G139" s="157"/>
      <c r="H139" s="147"/>
      <c r="I139" s="147"/>
      <c r="J139" s="147"/>
      <c r="K139" s="147"/>
      <c r="L139" s="147"/>
      <c r="M139" s="147"/>
      <c r="N139" s="147"/>
      <c r="O139" s="147" t="s">
        <v>147</v>
      </c>
      <c r="P139" s="147">
        <v>0</v>
      </c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</row>
    <row r="140" spans="1:42" outlineLevel="3" x14ac:dyDescent="0.2">
      <c r="A140" s="154"/>
      <c r="B140" s="155"/>
      <c r="C140" s="183" t="s">
        <v>703</v>
      </c>
      <c r="D140" s="159"/>
      <c r="E140" s="160"/>
      <c r="F140" s="157"/>
      <c r="G140" s="157"/>
      <c r="H140" s="147"/>
      <c r="I140" s="147"/>
      <c r="J140" s="147"/>
      <c r="K140" s="147"/>
      <c r="L140" s="147"/>
      <c r="M140" s="147"/>
      <c r="N140" s="147"/>
      <c r="O140" s="147" t="s">
        <v>147</v>
      </c>
      <c r="P140" s="147">
        <v>0</v>
      </c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</row>
    <row r="141" spans="1:42" outlineLevel="3" x14ac:dyDescent="0.2">
      <c r="A141" s="154"/>
      <c r="B141" s="155"/>
      <c r="C141" s="183" t="s">
        <v>704</v>
      </c>
      <c r="D141" s="159"/>
      <c r="E141" s="160">
        <v>6.58</v>
      </c>
      <c r="F141" s="157"/>
      <c r="G141" s="157"/>
      <c r="H141" s="147"/>
      <c r="I141" s="147"/>
      <c r="J141" s="147"/>
      <c r="K141" s="147"/>
      <c r="L141" s="147"/>
      <c r="M141" s="147"/>
      <c r="N141" s="147"/>
      <c r="O141" s="147" t="s">
        <v>147</v>
      </c>
      <c r="P141" s="147">
        <v>0</v>
      </c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</row>
    <row r="142" spans="1:42" ht="22.5" outlineLevel="1" x14ac:dyDescent="0.2">
      <c r="A142" s="168">
        <v>45</v>
      </c>
      <c r="B142" s="169" t="s">
        <v>399</v>
      </c>
      <c r="C142" s="182" t="s">
        <v>400</v>
      </c>
      <c r="D142" s="170" t="s">
        <v>196</v>
      </c>
      <c r="E142" s="171">
        <v>90.98</v>
      </c>
      <c r="F142" s="172"/>
      <c r="G142" s="173">
        <f>ROUND(E142*F142,2)</f>
        <v>0</v>
      </c>
      <c r="H142" s="147"/>
      <c r="I142" s="147"/>
      <c r="J142" s="147"/>
      <c r="K142" s="147"/>
      <c r="L142" s="147"/>
      <c r="M142" s="147"/>
      <c r="N142" s="147"/>
      <c r="O142" s="147" t="s">
        <v>146</v>
      </c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</row>
    <row r="143" spans="1:42" outlineLevel="2" x14ac:dyDescent="0.2">
      <c r="A143" s="154"/>
      <c r="B143" s="155"/>
      <c r="C143" s="183" t="s">
        <v>711</v>
      </c>
      <c r="D143" s="159"/>
      <c r="E143" s="160">
        <v>73.7</v>
      </c>
      <c r="F143" s="157"/>
      <c r="G143" s="157"/>
      <c r="H143" s="147"/>
      <c r="I143" s="147"/>
      <c r="J143" s="147"/>
      <c r="K143" s="147"/>
      <c r="L143" s="147"/>
      <c r="M143" s="147"/>
      <c r="N143" s="147"/>
      <c r="O143" s="147" t="s">
        <v>147</v>
      </c>
      <c r="P143" s="147">
        <v>0</v>
      </c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</row>
    <row r="144" spans="1:42" outlineLevel="3" x14ac:dyDescent="0.2">
      <c r="A144" s="154"/>
      <c r="B144" s="155"/>
      <c r="C144" s="183" t="s">
        <v>712</v>
      </c>
      <c r="D144" s="159"/>
      <c r="E144" s="160">
        <v>17.28</v>
      </c>
      <c r="F144" s="157"/>
      <c r="G144" s="157"/>
      <c r="H144" s="147"/>
      <c r="I144" s="147"/>
      <c r="J144" s="147"/>
      <c r="K144" s="147"/>
      <c r="L144" s="147"/>
      <c r="M144" s="147"/>
      <c r="N144" s="147"/>
      <c r="O144" s="147" t="s">
        <v>147</v>
      </c>
      <c r="P144" s="147">
        <v>0</v>
      </c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</row>
    <row r="145" spans="1:42" ht="22.5" outlineLevel="1" x14ac:dyDescent="0.2">
      <c r="A145" s="168">
        <v>46</v>
      </c>
      <c r="B145" s="169" t="s">
        <v>404</v>
      </c>
      <c r="C145" s="182" t="s">
        <v>405</v>
      </c>
      <c r="D145" s="170" t="s">
        <v>157</v>
      </c>
      <c r="E145" s="171">
        <v>12</v>
      </c>
      <c r="F145" s="172"/>
      <c r="G145" s="173">
        <f>ROUND(E145*F145,2)</f>
        <v>0</v>
      </c>
      <c r="H145" s="147"/>
      <c r="I145" s="147"/>
      <c r="J145" s="147"/>
      <c r="K145" s="147"/>
      <c r="L145" s="147"/>
      <c r="M145" s="147"/>
      <c r="N145" s="147"/>
      <c r="O145" s="147" t="s">
        <v>146</v>
      </c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</row>
    <row r="146" spans="1:42" outlineLevel="2" x14ac:dyDescent="0.2">
      <c r="A146" s="154"/>
      <c r="B146" s="155"/>
      <c r="C146" s="183" t="s">
        <v>395</v>
      </c>
      <c r="D146" s="159"/>
      <c r="E146" s="160"/>
      <c r="F146" s="157"/>
      <c r="G146" s="157"/>
      <c r="H146" s="147"/>
      <c r="I146" s="147"/>
      <c r="J146" s="147"/>
      <c r="K146" s="147"/>
      <c r="L146" s="147"/>
      <c r="M146" s="147"/>
      <c r="N146" s="147"/>
      <c r="O146" s="147" t="s">
        <v>147</v>
      </c>
      <c r="P146" s="147">
        <v>0</v>
      </c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</row>
    <row r="147" spans="1:42" outlineLevel="3" x14ac:dyDescent="0.2">
      <c r="A147" s="154"/>
      <c r="B147" s="155"/>
      <c r="C147" s="183" t="s">
        <v>596</v>
      </c>
      <c r="D147" s="159"/>
      <c r="E147" s="160">
        <v>6</v>
      </c>
      <c r="F147" s="157"/>
      <c r="G147" s="157"/>
      <c r="H147" s="147"/>
      <c r="I147" s="147"/>
      <c r="J147" s="147"/>
      <c r="K147" s="147"/>
      <c r="L147" s="147"/>
      <c r="M147" s="147"/>
      <c r="N147" s="147"/>
      <c r="O147" s="147" t="s">
        <v>147</v>
      </c>
      <c r="P147" s="147">
        <v>0</v>
      </c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</row>
    <row r="148" spans="1:42" outlineLevel="3" x14ac:dyDescent="0.2">
      <c r="A148" s="154"/>
      <c r="B148" s="155"/>
      <c r="C148" s="183" t="s">
        <v>710</v>
      </c>
      <c r="D148" s="159"/>
      <c r="E148" s="160">
        <v>6</v>
      </c>
      <c r="F148" s="157"/>
      <c r="G148" s="157"/>
      <c r="H148" s="147"/>
      <c r="I148" s="147"/>
      <c r="J148" s="147"/>
      <c r="K148" s="147"/>
      <c r="L148" s="147"/>
      <c r="M148" s="147"/>
      <c r="N148" s="147"/>
      <c r="O148" s="147" t="s">
        <v>147</v>
      </c>
      <c r="P148" s="147">
        <v>0</v>
      </c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</row>
    <row r="149" spans="1:42" ht="22.5" outlineLevel="1" x14ac:dyDescent="0.2">
      <c r="A149" s="168">
        <v>47</v>
      </c>
      <c r="B149" s="169" t="s">
        <v>407</v>
      </c>
      <c r="C149" s="182" t="s">
        <v>713</v>
      </c>
      <c r="D149" s="170" t="s">
        <v>157</v>
      </c>
      <c r="E149" s="171">
        <v>12</v>
      </c>
      <c r="F149" s="172"/>
      <c r="G149" s="173">
        <f>ROUND(E149*F149,2)</f>
        <v>0</v>
      </c>
      <c r="H149" s="147"/>
      <c r="I149" s="147"/>
      <c r="J149" s="147"/>
      <c r="K149" s="147"/>
      <c r="L149" s="147"/>
      <c r="M149" s="147"/>
      <c r="N149" s="147"/>
      <c r="O149" s="147" t="s">
        <v>146</v>
      </c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</row>
    <row r="150" spans="1:42" outlineLevel="2" x14ac:dyDescent="0.2">
      <c r="A150" s="154"/>
      <c r="B150" s="155"/>
      <c r="C150" s="183" t="s">
        <v>395</v>
      </c>
      <c r="D150" s="159"/>
      <c r="E150" s="160"/>
      <c r="F150" s="157"/>
      <c r="G150" s="157"/>
      <c r="H150" s="147"/>
      <c r="I150" s="147"/>
      <c r="J150" s="147"/>
      <c r="K150" s="147"/>
      <c r="L150" s="147"/>
      <c r="M150" s="147"/>
      <c r="N150" s="147"/>
      <c r="O150" s="147" t="s">
        <v>147</v>
      </c>
      <c r="P150" s="147">
        <v>0</v>
      </c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</row>
    <row r="151" spans="1:42" outlineLevel="3" x14ac:dyDescent="0.2">
      <c r="A151" s="154"/>
      <c r="B151" s="155"/>
      <c r="C151" s="183" t="s">
        <v>596</v>
      </c>
      <c r="D151" s="159"/>
      <c r="E151" s="160">
        <v>6</v>
      </c>
      <c r="F151" s="157"/>
      <c r="G151" s="157"/>
      <c r="H151" s="147"/>
      <c r="I151" s="147"/>
      <c r="J151" s="147"/>
      <c r="K151" s="147"/>
      <c r="L151" s="147"/>
      <c r="M151" s="147"/>
      <c r="N151" s="147"/>
      <c r="O151" s="147" t="s">
        <v>147</v>
      </c>
      <c r="P151" s="147">
        <v>0</v>
      </c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7"/>
    </row>
    <row r="152" spans="1:42" outlineLevel="3" x14ac:dyDescent="0.2">
      <c r="A152" s="154"/>
      <c r="B152" s="155"/>
      <c r="C152" s="183" t="s">
        <v>710</v>
      </c>
      <c r="D152" s="159"/>
      <c r="E152" s="160">
        <v>6</v>
      </c>
      <c r="F152" s="157"/>
      <c r="G152" s="157"/>
      <c r="H152" s="147"/>
      <c r="I152" s="147"/>
      <c r="J152" s="147"/>
      <c r="K152" s="147"/>
      <c r="L152" s="147"/>
      <c r="M152" s="147"/>
      <c r="N152" s="147"/>
      <c r="O152" s="147" t="s">
        <v>147</v>
      </c>
      <c r="P152" s="147">
        <v>0</v>
      </c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</row>
    <row r="153" spans="1:42" ht="22.5" outlineLevel="1" x14ac:dyDescent="0.2">
      <c r="A153" s="168">
        <v>48</v>
      </c>
      <c r="B153" s="169" t="s">
        <v>409</v>
      </c>
      <c r="C153" s="182" t="s">
        <v>410</v>
      </c>
      <c r="D153" s="170" t="s">
        <v>157</v>
      </c>
      <c r="E153" s="171">
        <v>12</v>
      </c>
      <c r="F153" s="172"/>
      <c r="G153" s="173">
        <f>ROUND(E153*F153,2)</f>
        <v>0</v>
      </c>
      <c r="H153" s="147"/>
      <c r="I153" s="147"/>
      <c r="J153" s="147"/>
      <c r="K153" s="147"/>
      <c r="L153" s="147"/>
      <c r="M153" s="147"/>
      <c r="N153" s="147"/>
      <c r="O153" s="147" t="s">
        <v>146</v>
      </c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</row>
    <row r="154" spans="1:42" outlineLevel="2" x14ac:dyDescent="0.2">
      <c r="A154" s="154"/>
      <c r="B154" s="155"/>
      <c r="C154" s="183" t="s">
        <v>395</v>
      </c>
      <c r="D154" s="159"/>
      <c r="E154" s="160"/>
      <c r="F154" s="157"/>
      <c r="G154" s="157"/>
      <c r="H154" s="147"/>
      <c r="I154" s="147"/>
      <c r="J154" s="147"/>
      <c r="K154" s="147"/>
      <c r="L154" s="147"/>
      <c r="M154" s="147"/>
      <c r="N154" s="147"/>
      <c r="O154" s="147" t="s">
        <v>147</v>
      </c>
      <c r="P154" s="147">
        <v>0</v>
      </c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</row>
    <row r="155" spans="1:42" outlineLevel="3" x14ac:dyDescent="0.2">
      <c r="A155" s="154"/>
      <c r="B155" s="155"/>
      <c r="C155" s="183" t="s">
        <v>596</v>
      </c>
      <c r="D155" s="159"/>
      <c r="E155" s="160">
        <v>6</v>
      </c>
      <c r="F155" s="157"/>
      <c r="G155" s="157"/>
      <c r="H155" s="147"/>
      <c r="I155" s="147"/>
      <c r="J155" s="147"/>
      <c r="K155" s="147"/>
      <c r="L155" s="147"/>
      <c r="M155" s="147"/>
      <c r="N155" s="147"/>
      <c r="O155" s="147" t="s">
        <v>147</v>
      </c>
      <c r="P155" s="147">
        <v>0</v>
      </c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</row>
    <row r="156" spans="1:42" outlineLevel="3" x14ac:dyDescent="0.2">
      <c r="A156" s="154"/>
      <c r="B156" s="155"/>
      <c r="C156" s="183" t="s">
        <v>710</v>
      </c>
      <c r="D156" s="159"/>
      <c r="E156" s="160">
        <v>6</v>
      </c>
      <c r="F156" s="157"/>
      <c r="G156" s="157"/>
      <c r="H156" s="147"/>
      <c r="I156" s="147"/>
      <c r="J156" s="147"/>
      <c r="K156" s="147"/>
      <c r="L156" s="147"/>
      <c r="M156" s="147"/>
      <c r="N156" s="147"/>
      <c r="O156" s="147" t="s">
        <v>147</v>
      </c>
      <c r="P156" s="147">
        <v>0</v>
      </c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</row>
    <row r="157" spans="1:42" ht="22.5" outlineLevel="1" x14ac:dyDescent="0.2">
      <c r="A157" s="168">
        <v>49</v>
      </c>
      <c r="B157" s="169" t="s">
        <v>411</v>
      </c>
      <c r="C157" s="182" t="s">
        <v>412</v>
      </c>
      <c r="D157" s="170" t="s">
        <v>157</v>
      </c>
      <c r="E157" s="171">
        <v>6.58</v>
      </c>
      <c r="F157" s="172"/>
      <c r="G157" s="173">
        <f>ROUND(E157*F157,2)</f>
        <v>0</v>
      </c>
      <c r="H157" s="147"/>
      <c r="I157" s="147"/>
      <c r="J157" s="147"/>
      <c r="K157" s="147"/>
      <c r="L157" s="147"/>
      <c r="M157" s="147"/>
      <c r="N157" s="147"/>
      <c r="O157" s="147" t="s">
        <v>146</v>
      </c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</row>
    <row r="158" spans="1:42" outlineLevel="2" x14ac:dyDescent="0.2">
      <c r="A158" s="154"/>
      <c r="B158" s="155"/>
      <c r="C158" s="183" t="s">
        <v>703</v>
      </c>
      <c r="D158" s="159"/>
      <c r="E158" s="160"/>
      <c r="F158" s="157"/>
      <c r="G158" s="157"/>
      <c r="H158" s="147"/>
      <c r="I158" s="147"/>
      <c r="J158" s="147"/>
      <c r="K158" s="147"/>
      <c r="L158" s="147"/>
      <c r="M158" s="147"/>
      <c r="N158" s="147"/>
      <c r="O158" s="147" t="s">
        <v>147</v>
      </c>
      <c r="P158" s="147">
        <v>0</v>
      </c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</row>
    <row r="159" spans="1:42" outlineLevel="3" x14ac:dyDescent="0.2">
      <c r="A159" s="154"/>
      <c r="B159" s="155"/>
      <c r="C159" s="183" t="s">
        <v>704</v>
      </c>
      <c r="D159" s="159"/>
      <c r="E159" s="160">
        <v>6.58</v>
      </c>
      <c r="F159" s="157"/>
      <c r="G159" s="157"/>
      <c r="H159" s="147"/>
      <c r="I159" s="147"/>
      <c r="J159" s="147"/>
      <c r="K159" s="147"/>
      <c r="L159" s="147"/>
      <c r="M159" s="147"/>
      <c r="N159" s="147"/>
      <c r="O159" s="147" t="s">
        <v>147</v>
      </c>
      <c r="P159" s="147">
        <v>0</v>
      </c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</row>
    <row r="160" spans="1:42" outlineLevel="1" x14ac:dyDescent="0.2">
      <c r="A160" s="168">
        <v>50</v>
      </c>
      <c r="B160" s="169" t="s">
        <v>416</v>
      </c>
      <c r="C160" s="182" t="s">
        <v>417</v>
      </c>
      <c r="D160" s="170" t="s">
        <v>184</v>
      </c>
      <c r="E160" s="171">
        <v>10</v>
      </c>
      <c r="F160" s="172"/>
      <c r="G160" s="173">
        <f>ROUND(E160*F160,2)</f>
        <v>0</v>
      </c>
      <c r="H160" s="147"/>
      <c r="I160" s="147"/>
      <c r="J160" s="147"/>
      <c r="K160" s="147"/>
      <c r="L160" s="147"/>
      <c r="M160" s="147"/>
      <c r="N160" s="147"/>
      <c r="O160" s="147" t="s">
        <v>185</v>
      </c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</row>
    <row r="161" spans="1:42" ht="22.5" outlineLevel="2" x14ac:dyDescent="0.2">
      <c r="A161" s="154"/>
      <c r="B161" s="155"/>
      <c r="C161" s="183" t="s">
        <v>714</v>
      </c>
      <c r="D161" s="159"/>
      <c r="E161" s="160">
        <v>10</v>
      </c>
      <c r="F161" s="157"/>
      <c r="G161" s="157"/>
      <c r="H161" s="147"/>
      <c r="I161" s="147"/>
      <c r="J161" s="147"/>
      <c r="K161" s="147"/>
      <c r="L161" s="147"/>
      <c r="M161" s="147"/>
      <c r="N161" s="147"/>
      <c r="O161" s="147" t="s">
        <v>147</v>
      </c>
      <c r="P161" s="147">
        <v>0</v>
      </c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</row>
    <row r="162" spans="1:42" x14ac:dyDescent="0.2">
      <c r="A162" s="161" t="s">
        <v>141</v>
      </c>
      <c r="B162" s="162" t="s">
        <v>89</v>
      </c>
      <c r="C162" s="181" t="s">
        <v>90</v>
      </c>
      <c r="D162" s="163"/>
      <c r="E162" s="164"/>
      <c r="F162" s="165"/>
      <c r="G162" s="166">
        <f>SUMIF(O163:O166,"&lt;&gt;NOR",G163:G166)</f>
        <v>0</v>
      </c>
      <c r="O162" t="s">
        <v>142</v>
      </c>
    </row>
    <row r="163" spans="1:42" outlineLevel="1" x14ac:dyDescent="0.2">
      <c r="A163" s="168">
        <v>51</v>
      </c>
      <c r="B163" s="169" t="s">
        <v>715</v>
      </c>
      <c r="C163" s="182" t="s">
        <v>716</v>
      </c>
      <c r="D163" s="170" t="s">
        <v>157</v>
      </c>
      <c r="E163" s="171">
        <v>4.2300000000000004</v>
      </c>
      <c r="F163" s="172"/>
      <c r="G163" s="173">
        <f>ROUND(E163*F163,2)</f>
        <v>0</v>
      </c>
      <c r="H163" s="147"/>
      <c r="I163" s="147"/>
      <c r="J163" s="147"/>
      <c r="K163" s="147"/>
      <c r="L163" s="147"/>
      <c r="M163" s="147"/>
      <c r="N163" s="147"/>
      <c r="O163" s="147" t="s">
        <v>146</v>
      </c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</row>
    <row r="164" spans="1:42" outlineLevel="2" x14ac:dyDescent="0.2">
      <c r="A164" s="154"/>
      <c r="B164" s="155"/>
      <c r="C164" s="183" t="s">
        <v>717</v>
      </c>
      <c r="D164" s="159"/>
      <c r="E164" s="160">
        <v>4.2300000000000004</v>
      </c>
      <c r="F164" s="157"/>
      <c r="G164" s="157"/>
      <c r="H164" s="147"/>
      <c r="I164" s="147"/>
      <c r="J164" s="147"/>
      <c r="K164" s="147"/>
      <c r="L164" s="147"/>
      <c r="M164" s="147"/>
      <c r="N164" s="147"/>
      <c r="O164" s="147" t="s">
        <v>147</v>
      </c>
      <c r="P164" s="147">
        <v>0</v>
      </c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</row>
    <row r="165" spans="1:42" outlineLevel="1" x14ac:dyDescent="0.2">
      <c r="A165" s="168">
        <v>52</v>
      </c>
      <c r="B165" s="169" t="s">
        <v>718</v>
      </c>
      <c r="C165" s="182" t="s">
        <v>719</v>
      </c>
      <c r="D165" s="170" t="s">
        <v>157</v>
      </c>
      <c r="E165" s="171">
        <v>6</v>
      </c>
      <c r="F165" s="172"/>
      <c r="G165" s="173">
        <f>ROUND(E165*F165,2)</f>
        <v>0</v>
      </c>
      <c r="H165" s="147"/>
      <c r="I165" s="147"/>
      <c r="J165" s="147"/>
      <c r="K165" s="147"/>
      <c r="L165" s="147"/>
      <c r="M165" s="147"/>
      <c r="N165" s="147"/>
      <c r="O165" s="147" t="s">
        <v>146</v>
      </c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</row>
    <row r="166" spans="1:42" outlineLevel="2" x14ac:dyDescent="0.2">
      <c r="A166" s="154"/>
      <c r="B166" s="155"/>
      <c r="C166" s="183" t="s">
        <v>720</v>
      </c>
      <c r="D166" s="159"/>
      <c r="E166" s="160">
        <v>6</v>
      </c>
      <c r="F166" s="157"/>
      <c r="G166" s="157"/>
      <c r="H166" s="147"/>
      <c r="I166" s="147"/>
      <c r="J166" s="147"/>
      <c r="K166" s="147"/>
      <c r="L166" s="147"/>
      <c r="M166" s="147"/>
      <c r="N166" s="147"/>
      <c r="O166" s="147" t="s">
        <v>147</v>
      </c>
      <c r="P166" s="147">
        <v>0</v>
      </c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</row>
    <row r="167" spans="1:42" x14ac:dyDescent="0.2">
      <c r="A167" s="161" t="s">
        <v>141</v>
      </c>
      <c r="B167" s="162" t="s">
        <v>95</v>
      </c>
      <c r="C167" s="181" t="s">
        <v>96</v>
      </c>
      <c r="D167" s="163"/>
      <c r="E167" s="164"/>
      <c r="F167" s="165"/>
      <c r="G167" s="166">
        <f>SUMIF(O168:O169,"&lt;&gt;NOR",G168:G169)</f>
        <v>0</v>
      </c>
      <c r="O167" t="s">
        <v>142</v>
      </c>
    </row>
    <row r="168" spans="1:42" ht="22.5" outlineLevel="1" x14ac:dyDescent="0.2">
      <c r="A168" s="168">
        <v>53</v>
      </c>
      <c r="B168" s="169" t="s">
        <v>426</v>
      </c>
      <c r="C168" s="182" t="s">
        <v>427</v>
      </c>
      <c r="D168" s="170" t="s">
        <v>196</v>
      </c>
      <c r="E168" s="171">
        <v>10</v>
      </c>
      <c r="F168" s="172"/>
      <c r="G168" s="173">
        <f>ROUND(E168*F168,2)</f>
        <v>0</v>
      </c>
      <c r="H168" s="147"/>
      <c r="I168" s="147"/>
      <c r="J168" s="147"/>
      <c r="K168" s="147"/>
      <c r="L168" s="147"/>
      <c r="M168" s="147"/>
      <c r="N168" s="147"/>
      <c r="O168" s="147" t="s">
        <v>146</v>
      </c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</row>
    <row r="169" spans="1:42" outlineLevel="2" x14ac:dyDescent="0.2">
      <c r="A169" s="154"/>
      <c r="B169" s="155"/>
      <c r="C169" s="183" t="s">
        <v>709</v>
      </c>
      <c r="D169" s="159"/>
      <c r="E169" s="160">
        <v>10</v>
      </c>
      <c r="F169" s="157"/>
      <c r="G169" s="157"/>
      <c r="H169" s="147"/>
      <c r="I169" s="147"/>
      <c r="J169" s="147"/>
      <c r="K169" s="147"/>
      <c r="L169" s="147"/>
      <c r="M169" s="147"/>
      <c r="N169" s="147"/>
      <c r="O169" s="147" t="s">
        <v>147</v>
      </c>
      <c r="P169" s="147">
        <v>0</v>
      </c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</row>
    <row r="170" spans="1:42" x14ac:dyDescent="0.2">
      <c r="A170" s="161" t="s">
        <v>141</v>
      </c>
      <c r="B170" s="162" t="s">
        <v>97</v>
      </c>
      <c r="C170" s="181" t="s">
        <v>98</v>
      </c>
      <c r="D170" s="163"/>
      <c r="E170" s="164"/>
      <c r="F170" s="165"/>
      <c r="G170" s="166">
        <f>SUMIF(O171:O176,"&lt;&gt;NOR",G171:G176)</f>
        <v>0</v>
      </c>
      <c r="O170" t="s">
        <v>142</v>
      </c>
    </row>
    <row r="171" spans="1:42" outlineLevel="1" x14ac:dyDescent="0.2">
      <c r="A171" s="168">
        <v>54</v>
      </c>
      <c r="B171" s="169" t="s">
        <v>721</v>
      </c>
      <c r="C171" s="182" t="s">
        <v>722</v>
      </c>
      <c r="D171" s="170" t="s">
        <v>157</v>
      </c>
      <c r="E171" s="171">
        <v>35</v>
      </c>
      <c r="F171" s="172"/>
      <c r="G171" s="173">
        <f>ROUND(E171*F171,2)</f>
        <v>0</v>
      </c>
      <c r="H171" s="147"/>
      <c r="I171" s="147"/>
      <c r="J171" s="147"/>
      <c r="K171" s="147"/>
      <c r="L171" s="147"/>
      <c r="M171" s="147"/>
      <c r="N171" s="147"/>
      <c r="O171" s="147" t="s">
        <v>146</v>
      </c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</row>
    <row r="172" spans="1:42" outlineLevel="2" x14ac:dyDescent="0.2">
      <c r="A172" s="154"/>
      <c r="B172" s="155"/>
      <c r="C172" s="183" t="s">
        <v>723</v>
      </c>
      <c r="D172" s="159"/>
      <c r="E172" s="160">
        <v>35</v>
      </c>
      <c r="F172" s="157"/>
      <c r="G172" s="157"/>
      <c r="H172" s="147"/>
      <c r="I172" s="147"/>
      <c r="J172" s="147"/>
      <c r="K172" s="147"/>
      <c r="L172" s="147"/>
      <c r="M172" s="147"/>
      <c r="N172" s="147"/>
      <c r="O172" s="147" t="s">
        <v>147</v>
      </c>
      <c r="P172" s="147">
        <v>0</v>
      </c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</row>
    <row r="173" spans="1:42" outlineLevel="1" x14ac:dyDescent="0.2">
      <c r="A173" s="168">
        <v>55</v>
      </c>
      <c r="B173" s="169" t="s">
        <v>724</v>
      </c>
      <c r="C173" s="182" t="s">
        <v>725</v>
      </c>
      <c r="D173" s="170" t="s">
        <v>157</v>
      </c>
      <c r="E173" s="171">
        <v>35</v>
      </c>
      <c r="F173" s="172"/>
      <c r="G173" s="173">
        <f>ROUND(E173*F173,2)</f>
        <v>0</v>
      </c>
      <c r="H173" s="147"/>
      <c r="I173" s="147"/>
      <c r="J173" s="147"/>
      <c r="K173" s="147"/>
      <c r="L173" s="147"/>
      <c r="M173" s="147"/>
      <c r="N173" s="147"/>
      <c r="O173" s="147" t="s">
        <v>146</v>
      </c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</row>
    <row r="174" spans="1:42" outlineLevel="2" x14ac:dyDescent="0.2">
      <c r="A174" s="154"/>
      <c r="B174" s="155"/>
      <c r="C174" s="183" t="s">
        <v>726</v>
      </c>
      <c r="D174" s="159"/>
      <c r="E174" s="160">
        <v>35</v>
      </c>
      <c r="F174" s="157"/>
      <c r="G174" s="157"/>
      <c r="H174" s="147"/>
      <c r="I174" s="147"/>
      <c r="J174" s="147"/>
      <c r="K174" s="147"/>
      <c r="L174" s="147"/>
      <c r="M174" s="147"/>
      <c r="N174" s="147"/>
      <c r="O174" s="147" t="s">
        <v>147</v>
      </c>
      <c r="P174" s="147">
        <v>5</v>
      </c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</row>
    <row r="175" spans="1:42" outlineLevel="1" x14ac:dyDescent="0.2">
      <c r="A175" s="168">
        <v>56</v>
      </c>
      <c r="B175" s="169" t="s">
        <v>727</v>
      </c>
      <c r="C175" s="182" t="s">
        <v>728</v>
      </c>
      <c r="D175" s="170" t="s">
        <v>157</v>
      </c>
      <c r="E175" s="171">
        <v>35</v>
      </c>
      <c r="F175" s="172"/>
      <c r="G175" s="173">
        <f>ROUND(E175*F175,2)</f>
        <v>0</v>
      </c>
      <c r="H175" s="147"/>
      <c r="I175" s="147"/>
      <c r="J175" s="147"/>
      <c r="K175" s="147"/>
      <c r="L175" s="147"/>
      <c r="M175" s="147"/>
      <c r="N175" s="147"/>
      <c r="O175" s="147" t="s">
        <v>146</v>
      </c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</row>
    <row r="176" spans="1:42" outlineLevel="2" x14ac:dyDescent="0.2">
      <c r="A176" s="154"/>
      <c r="B176" s="155"/>
      <c r="C176" s="183" t="s">
        <v>729</v>
      </c>
      <c r="D176" s="159"/>
      <c r="E176" s="160">
        <v>35</v>
      </c>
      <c r="F176" s="157"/>
      <c r="G176" s="157"/>
      <c r="H176" s="147"/>
      <c r="I176" s="147"/>
      <c r="J176" s="147"/>
      <c r="K176" s="147"/>
      <c r="L176" s="147"/>
      <c r="M176" s="147"/>
      <c r="N176" s="147"/>
      <c r="O176" s="147" t="s">
        <v>147</v>
      </c>
      <c r="P176" s="147">
        <v>5</v>
      </c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</row>
    <row r="177" spans="1:42" ht="25.5" x14ac:dyDescent="0.2">
      <c r="A177" s="161" t="s">
        <v>141</v>
      </c>
      <c r="B177" s="162" t="s">
        <v>99</v>
      </c>
      <c r="C177" s="181" t="s">
        <v>100</v>
      </c>
      <c r="D177" s="163"/>
      <c r="E177" s="164"/>
      <c r="F177" s="165"/>
      <c r="G177" s="166">
        <f>SUMIF(O178:O181,"&lt;&gt;NOR",G178:G181)</f>
        <v>0</v>
      </c>
      <c r="O177" t="s">
        <v>142</v>
      </c>
    </row>
    <row r="178" spans="1:42" outlineLevel="1" x14ac:dyDescent="0.2">
      <c r="A178" s="168">
        <v>57</v>
      </c>
      <c r="B178" s="169" t="s">
        <v>428</v>
      </c>
      <c r="C178" s="182" t="s">
        <v>429</v>
      </c>
      <c r="D178" s="170" t="s">
        <v>145</v>
      </c>
      <c r="E178" s="171">
        <v>47</v>
      </c>
      <c r="F178" s="172"/>
      <c r="G178" s="173">
        <f>ROUND(E178*F178,2)</f>
        <v>0</v>
      </c>
      <c r="H178" s="147"/>
      <c r="I178" s="147"/>
      <c r="J178" s="147"/>
      <c r="K178" s="147"/>
      <c r="L178" s="147"/>
      <c r="M178" s="147"/>
      <c r="N178" s="147"/>
      <c r="O178" s="147" t="s">
        <v>146</v>
      </c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</row>
    <row r="179" spans="1:42" outlineLevel="2" x14ac:dyDescent="0.2">
      <c r="A179" s="154"/>
      <c r="B179" s="155"/>
      <c r="C179" s="183" t="s">
        <v>730</v>
      </c>
      <c r="D179" s="159"/>
      <c r="E179" s="160">
        <v>47</v>
      </c>
      <c r="F179" s="157"/>
      <c r="G179" s="157"/>
      <c r="H179" s="147"/>
      <c r="I179" s="147"/>
      <c r="J179" s="147"/>
      <c r="K179" s="147"/>
      <c r="L179" s="147"/>
      <c r="M179" s="147"/>
      <c r="N179" s="147"/>
      <c r="O179" s="147" t="s">
        <v>147</v>
      </c>
      <c r="P179" s="147">
        <v>0</v>
      </c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</row>
    <row r="180" spans="1:42" outlineLevel="1" x14ac:dyDescent="0.2">
      <c r="A180" s="168">
        <v>58</v>
      </c>
      <c r="B180" s="169" t="s">
        <v>182</v>
      </c>
      <c r="C180" s="182" t="s">
        <v>183</v>
      </c>
      <c r="D180" s="170" t="s">
        <v>184</v>
      </c>
      <c r="E180" s="171">
        <v>15</v>
      </c>
      <c r="F180" s="172"/>
      <c r="G180" s="173">
        <f>ROUND(E180*F180,2)</f>
        <v>0</v>
      </c>
      <c r="H180" s="147"/>
      <c r="I180" s="147"/>
      <c r="J180" s="147"/>
      <c r="K180" s="147"/>
      <c r="L180" s="147"/>
      <c r="M180" s="147"/>
      <c r="N180" s="147"/>
      <c r="O180" s="147" t="s">
        <v>185</v>
      </c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  <c r="AM180" s="147"/>
      <c r="AN180" s="147"/>
      <c r="AO180" s="147"/>
      <c r="AP180" s="147"/>
    </row>
    <row r="181" spans="1:42" outlineLevel="2" x14ac:dyDescent="0.2">
      <c r="A181" s="154"/>
      <c r="B181" s="155"/>
      <c r="C181" s="183" t="s">
        <v>731</v>
      </c>
      <c r="D181" s="159"/>
      <c r="E181" s="160">
        <v>15</v>
      </c>
      <c r="F181" s="157"/>
      <c r="G181" s="157"/>
      <c r="H181" s="147"/>
      <c r="I181" s="147"/>
      <c r="J181" s="147"/>
      <c r="K181" s="147"/>
      <c r="L181" s="147"/>
      <c r="M181" s="147"/>
      <c r="N181" s="147"/>
      <c r="O181" s="147" t="s">
        <v>147</v>
      </c>
      <c r="P181" s="147">
        <v>0</v>
      </c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</row>
    <row r="182" spans="1:42" x14ac:dyDescent="0.2">
      <c r="A182" s="161" t="s">
        <v>141</v>
      </c>
      <c r="B182" s="162" t="s">
        <v>101</v>
      </c>
      <c r="C182" s="181" t="s">
        <v>102</v>
      </c>
      <c r="D182" s="163"/>
      <c r="E182" s="164"/>
      <c r="F182" s="165"/>
      <c r="G182" s="166">
        <f>SUMIF(O183:O199,"&lt;&gt;NOR",G183:G199)</f>
        <v>0</v>
      </c>
      <c r="O182" t="s">
        <v>142</v>
      </c>
    </row>
    <row r="183" spans="1:42" outlineLevel="1" x14ac:dyDescent="0.2">
      <c r="A183" s="168">
        <v>59</v>
      </c>
      <c r="B183" s="169" t="s">
        <v>732</v>
      </c>
      <c r="C183" s="182" t="s">
        <v>733</v>
      </c>
      <c r="D183" s="170" t="s">
        <v>275</v>
      </c>
      <c r="E183" s="171">
        <v>12.82</v>
      </c>
      <c r="F183" s="172"/>
      <c r="G183" s="173">
        <f>ROUND(E183*F183,2)</f>
        <v>0</v>
      </c>
      <c r="H183" s="147"/>
      <c r="I183" s="147"/>
      <c r="J183" s="147"/>
      <c r="K183" s="147"/>
      <c r="L183" s="147"/>
      <c r="M183" s="147"/>
      <c r="N183" s="147"/>
      <c r="O183" s="147" t="s">
        <v>146</v>
      </c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</row>
    <row r="184" spans="1:42" outlineLevel="2" x14ac:dyDescent="0.2">
      <c r="A184" s="154"/>
      <c r="B184" s="155"/>
      <c r="C184" s="183" t="s">
        <v>734</v>
      </c>
      <c r="D184" s="159"/>
      <c r="E184" s="160">
        <v>12.42</v>
      </c>
      <c r="F184" s="157"/>
      <c r="G184" s="157"/>
      <c r="H184" s="147"/>
      <c r="I184" s="147"/>
      <c r="J184" s="147"/>
      <c r="K184" s="147"/>
      <c r="L184" s="147"/>
      <c r="M184" s="147"/>
      <c r="N184" s="147"/>
      <c r="O184" s="147" t="s">
        <v>147</v>
      </c>
      <c r="P184" s="147">
        <v>0</v>
      </c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</row>
    <row r="185" spans="1:42" outlineLevel="3" x14ac:dyDescent="0.2">
      <c r="A185" s="154"/>
      <c r="B185" s="155"/>
      <c r="C185" s="183" t="s">
        <v>653</v>
      </c>
      <c r="D185" s="159"/>
      <c r="E185" s="160">
        <v>0.4</v>
      </c>
      <c r="F185" s="157"/>
      <c r="G185" s="157"/>
      <c r="H185" s="147"/>
      <c r="I185" s="147"/>
      <c r="J185" s="147"/>
      <c r="K185" s="147"/>
      <c r="L185" s="147"/>
      <c r="M185" s="147"/>
      <c r="N185" s="147"/>
      <c r="O185" s="147" t="s">
        <v>147</v>
      </c>
      <c r="P185" s="147">
        <v>0</v>
      </c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</row>
    <row r="186" spans="1:42" outlineLevel="1" x14ac:dyDescent="0.2">
      <c r="A186" s="168">
        <v>60</v>
      </c>
      <c r="B186" s="169" t="s">
        <v>735</v>
      </c>
      <c r="C186" s="182" t="s">
        <v>736</v>
      </c>
      <c r="D186" s="170" t="s">
        <v>275</v>
      </c>
      <c r="E186" s="171">
        <v>21.613499999999998</v>
      </c>
      <c r="F186" s="172"/>
      <c r="G186" s="173">
        <f>ROUND(E186*F186,2)</f>
        <v>0</v>
      </c>
      <c r="H186" s="147"/>
      <c r="I186" s="147"/>
      <c r="J186" s="147"/>
      <c r="K186" s="147"/>
      <c r="L186" s="147"/>
      <c r="M186" s="147"/>
      <c r="N186" s="147"/>
      <c r="O186" s="147" t="s">
        <v>146</v>
      </c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</row>
    <row r="187" spans="1:42" outlineLevel="2" x14ac:dyDescent="0.2">
      <c r="A187" s="154"/>
      <c r="B187" s="155"/>
      <c r="C187" s="183" t="s">
        <v>737</v>
      </c>
      <c r="D187" s="159"/>
      <c r="E187" s="160">
        <v>17.594999999999999</v>
      </c>
      <c r="F187" s="157"/>
      <c r="G187" s="157"/>
      <c r="H187" s="147"/>
      <c r="I187" s="147"/>
      <c r="J187" s="147"/>
      <c r="K187" s="147"/>
      <c r="L187" s="147"/>
      <c r="M187" s="147"/>
      <c r="N187" s="147"/>
      <c r="O187" s="147" t="s">
        <v>147</v>
      </c>
      <c r="P187" s="147">
        <v>0</v>
      </c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</row>
    <row r="188" spans="1:42" ht="22.5" outlineLevel="3" x14ac:dyDescent="0.2">
      <c r="A188" s="154"/>
      <c r="B188" s="155"/>
      <c r="C188" s="183" t="s">
        <v>738</v>
      </c>
      <c r="D188" s="159"/>
      <c r="E188" s="160">
        <v>4.0185000000000004</v>
      </c>
      <c r="F188" s="157"/>
      <c r="G188" s="157"/>
      <c r="H188" s="147"/>
      <c r="I188" s="147"/>
      <c r="J188" s="147"/>
      <c r="K188" s="147"/>
      <c r="L188" s="147"/>
      <c r="M188" s="147"/>
      <c r="N188" s="147"/>
      <c r="O188" s="147" t="s">
        <v>147</v>
      </c>
      <c r="P188" s="147">
        <v>0</v>
      </c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</row>
    <row r="189" spans="1:42" ht="22.5" outlineLevel="1" x14ac:dyDescent="0.2">
      <c r="A189" s="168">
        <v>61</v>
      </c>
      <c r="B189" s="169" t="s">
        <v>739</v>
      </c>
      <c r="C189" s="182" t="s">
        <v>740</v>
      </c>
      <c r="D189" s="170" t="s">
        <v>275</v>
      </c>
      <c r="E189" s="171">
        <v>0.88124999999999998</v>
      </c>
      <c r="F189" s="172"/>
      <c r="G189" s="173">
        <f>ROUND(E189*F189,2)</f>
        <v>0</v>
      </c>
      <c r="H189" s="147"/>
      <c r="I189" s="147"/>
      <c r="J189" s="147"/>
      <c r="K189" s="147"/>
      <c r="L189" s="147"/>
      <c r="M189" s="147"/>
      <c r="N189" s="147"/>
      <c r="O189" s="147" t="s">
        <v>146</v>
      </c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</row>
    <row r="190" spans="1:42" outlineLevel="2" x14ac:dyDescent="0.2">
      <c r="A190" s="154"/>
      <c r="B190" s="155"/>
      <c r="C190" s="183" t="s">
        <v>741</v>
      </c>
      <c r="D190" s="159"/>
      <c r="E190" s="160">
        <v>0.88124999999999998</v>
      </c>
      <c r="F190" s="157"/>
      <c r="G190" s="157"/>
      <c r="H190" s="147"/>
      <c r="I190" s="147"/>
      <c r="J190" s="147"/>
      <c r="K190" s="147"/>
      <c r="L190" s="147"/>
      <c r="M190" s="147"/>
      <c r="N190" s="147"/>
      <c r="O190" s="147" t="s">
        <v>147</v>
      </c>
      <c r="P190" s="147">
        <v>0</v>
      </c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</row>
    <row r="191" spans="1:42" outlineLevel="1" x14ac:dyDescent="0.2">
      <c r="A191" s="168">
        <v>62</v>
      </c>
      <c r="B191" s="169" t="s">
        <v>194</v>
      </c>
      <c r="C191" s="182" t="s">
        <v>195</v>
      </c>
      <c r="D191" s="170" t="s">
        <v>196</v>
      </c>
      <c r="E191" s="171">
        <v>2.7</v>
      </c>
      <c r="F191" s="172"/>
      <c r="G191" s="173">
        <f>ROUND(E191*F191,2)</f>
        <v>0</v>
      </c>
      <c r="H191" s="147"/>
      <c r="I191" s="147"/>
      <c r="J191" s="147"/>
      <c r="K191" s="147"/>
      <c r="L191" s="147"/>
      <c r="M191" s="147"/>
      <c r="N191" s="147"/>
      <c r="O191" s="147" t="s">
        <v>146</v>
      </c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</row>
    <row r="192" spans="1:42" outlineLevel="2" x14ac:dyDescent="0.2">
      <c r="A192" s="154"/>
      <c r="B192" s="155"/>
      <c r="C192" s="183" t="s">
        <v>742</v>
      </c>
      <c r="D192" s="159"/>
      <c r="E192" s="160">
        <v>2.7</v>
      </c>
      <c r="F192" s="157"/>
      <c r="G192" s="157"/>
      <c r="H192" s="147"/>
      <c r="I192" s="147"/>
      <c r="J192" s="147"/>
      <c r="K192" s="147"/>
      <c r="L192" s="147"/>
      <c r="M192" s="147"/>
      <c r="N192" s="147"/>
      <c r="O192" s="147" t="s">
        <v>147</v>
      </c>
      <c r="P192" s="147">
        <v>0</v>
      </c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</row>
    <row r="193" spans="1:42" outlineLevel="1" x14ac:dyDescent="0.2">
      <c r="A193" s="168">
        <v>63</v>
      </c>
      <c r="B193" s="169" t="s">
        <v>201</v>
      </c>
      <c r="C193" s="182" t="s">
        <v>202</v>
      </c>
      <c r="D193" s="170" t="s">
        <v>157</v>
      </c>
      <c r="E193" s="171">
        <v>12</v>
      </c>
      <c r="F193" s="172"/>
      <c r="G193" s="173">
        <f>ROUND(E193*F193,2)</f>
        <v>0</v>
      </c>
      <c r="H193" s="147"/>
      <c r="I193" s="147"/>
      <c r="J193" s="147"/>
      <c r="K193" s="147"/>
      <c r="L193" s="147"/>
      <c r="M193" s="147"/>
      <c r="N193" s="147"/>
      <c r="O193" s="147" t="s">
        <v>146</v>
      </c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</row>
    <row r="194" spans="1:42" outlineLevel="2" x14ac:dyDescent="0.2">
      <c r="A194" s="154"/>
      <c r="B194" s="155"/>
      <c r="C194" s="183" t="s">
        <v>455</v>
      </c>
      <c r="D194" s="159"/>
      <c r="E194" s="160"/>
      <c r="F194" s="157"/>
      <c r="G194" s="157"/>
      <c r="H194" s="147"/>
      <c r="I194" s="147"/>
      <c r="J194" s="147"/>
      <c r="K194" s="147"/>
      <c r="L194" s="147"/>
      <c r="M194" s="147"/>
      <c r="N194" s="147"/>
      <c r="O194" s="147" t="s">
        <v>147</v>
      </c>
      <c r="P194" s="147">
        <v>0</v>
      </c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</row>
    <row r="195" spans="1:42" outlineLevel="3" x14ac:dyDescent="0.2">
      <c r="A195" s="154"/>
      <c r="B195" s="155"/>
      <c r="C195" s="183" t="s">
        <v>596</v>
      </c>
      <c r="D195" s="159"/>
      <c r="E195" s="160">
        <v>6</v>
      </c>
      <c r="F195" s="157"/>
      <c r="G195" s="157"/>
      <c r="H195" s="147"/>
      <c r="I195" s="147"/>
      <c r="J195" s="147"/>
      <c r="K195" s="147"/>
      <c r="L195" s="147"/>
      <c r="M195" s="147"/>
      <c r="N195" s="147"/>
      <c r="O195" s="147" t="s">
        <v>147</v>
      </c>
      <c r="P195" s="147">
        <v>0</v>
      </c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</row>
    <row r="196" spans="1:42" outlineLevel="3" x14ac:dyDescent="0.2">
      <c r="A196" s="154"/>
      <c r="B196" s="155"/>
      <c r="C196" s="183" t="s">
        <v>710</v>
      </c>
      <c r="D196" s="159"/>
      <c r="E196" s="160">
        <v>6</v>
      </c>
      <c r="F196" s="157"/>
      <c r="G196" s="157"/>
      <c r="H196" s="147"/>
      <c r="I196" s="147"/>
      <c r="J196" s="147"/>
      <c r="K196" s="147"/>
      <c r="L196" s="147"/>
      <c r="M196" s="147"/>
      <c r="N196" s="147"/>
      <c r="O196" s="147" t="s">
        <v>147</v>
      </c>
      <c r="P196" s="147">
        <v>0</v>
      </c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</row>
    <row r="197" spans="1:42" outlineLevel="1" x14ac:dyDescent="0.2">
      <c r="A197" s="168">
        <v>64</v>
      </c>
      <c r="B197" s="169" t="s">
        <v>456</v>
      </c>
      <c r="C197" s="182" t="s">
        <v>457</v>
      </c>
      <c r="D197" s="170" t="s">
        <v>157</v>
      </c>
      <c r="E197" s="171">
        <v>6.58</v>
      </c>
      <c r="F197" s="172"/>
      <c r="G197" s="173">
        <f>ROUND(E197*F197,2)</f>
        <v>0</v>
      </c>
      <c r="H197" s="147"/>
      <c r="I197" s="147"/>
      <c r="J197" s="147"/>
      <c r="K197" s="147"/>
      <c r="L197" s="147"/>
      <c r="M197" s="147"/>
      <c r="N197" s="147"/>
      <c r="O197" s="147" t="s">
        <v>146</v>
      </c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</row>
    <row r="198" spans="1:42" outlineLevel="2" x14ac:dyDescent="0.2">
      <c r="A198" s="154"/>
      <c r="B198" s="155"/>
      <c r="C198" s="183" t="s">
        <v>703</v>
      </c>
      <c r="D198" s="159"/>
      <c r="E198" s="160"/>
      <c r="F198" s="157"/>
      <c r="G198" s="157"/>
      <c r="H198" s="147"/>
      <c r="I198" s="147"/>
      <c r="J198" s="147"/>
      <c r="K198" s="147"/>
      <c r="L198" s="147"/>
      <c r="M198" s="147"/>
      <c r="N198" s="147"/>
      <c r="O198" s="147" t="s">
        <v>147</v>
      </c>
      <c r="P198" s="147">
        <v>0</v>
      </c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</row>
    <row r="199" spans="1:42" outlineLevel="3" x14ac:dyDescent="0.2">
      <c r="A199" s="154"/>
      <c r="B199" s="155"/>
      <c r="C199" s="183" t="s">
        <v>704</v>
      </c>
      <c r="D199" s="159"/>
      <c r="E199" s="160">
        <v>6.58</v>
      </c>
      <c r="F199" s="157"/>
      <c r="G199" s="157"/>
      <c r="H199" s="147"/>
      <c r="I199" s="147"/>
      <c r="J199" s="147"/>
      <c r="K199" s="147"/>
      <c r="L199" s="147"/>
      <c r="M199" s="147"/>
      <c r="N199" s="147"/>
      <c r="O199" s="147" t="s">
        <v>147</v>
      </c>
      <c r="P199" s="147">
        <v>0</v>
      </c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</row>
    <row r="200" spans="1:42" x14ac:dyDescent="0.2">
      <c r="A200" s="161" t="s">
        <v>141</v>
      </c>
      <c r="B200" s="162" t="s">
        <v>103</v>
      </c>
      <c r="C200" s="181" t="s">
        <v>104</v>
      </c>
      <c r="D200" s="163"/>
      <c r="E200" s="164"/>
      <c r="F200" s="165"/>
      <c r="G200" s="166">
        <f>SUMIF(O201:O201,"&lt;&gt;NOR",G201:G201)</f>
        <v>0</v>
      </c>
      <c r="O200" t="s">
        <v>142</v>
      </c>
    </row>
    <row r="201" spans="1:42" outlineLevel="1" x14ac:dyDescent="0.2">
      <c r="A201" s="174">
        <v>65</v>
      </c>
      <c r="B201" s="175" t="s">
        <v>203</v>
      </c>
      <c r="C201" s="184" t="s">
        <v>204</v>
      </c>
      <c r="D201" s="176" t="s">
        <v>205</v>
      </c>
      <c r="E201" s="177">
        <v>92.697069999999997</v>
      </c>
      <c r="F201" s="178"/>
      <c r="G201" s="179">
        <f>ROUND(E201*F201,2)</f>
        <v>0</v>
      </c>
      <c r="H201" s="147"/>
      <c r="I201" s="147"/>
      <c r="J201" s="147"/>
      <c r="K201" s="147"/>
      <c r="L201" s="147"/>
      <c r="M201" s="147"/>
      <c r="N201" s="147"/>
      <c r="O201" s="147" t="s">
        <v>206</v>
      </c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F201" s="147"/>
      <c r="AG201" s="147"/>
      <c r="AH201" s="147"/>
      <c r="AI201" s="147"/>
      <c r="AJ201" s="147"/>
      <c r="AK201" s="147"/>
      <c r="AL201" s="147"/>
      <c r="AM201" s="147"/>
      <c r="AN201" s="147"/>
      <c r="AO201" s="147"/>
      <c r="AP201" s="147"/>
    </row>
    <row r="202" spans="1:42" x14ac:dyDescent="0.2">
      <c r="A202" s="161" t="s">
        <v>141</v>
      </c>
      <c r="B202" s="162" t="s">
        <v>105</v>
      </c>
      <c r="C202" s="181" t="s">
        <v>106</v>
      </c>
      <c r="D202" s="163"/>
      <c r="E202" s="164"/>
      <c r="F202" s="165"/>
      <c r="G202" s="166">
        <f>SUMIF(O203:O206,"&lt;&gt;NOR",G203:G206)</f>
        <v>0</v>
      </c>
      <c r="O202" t="s">
        <v>142</v>
      </c>
    </row>
    <row r="203" spans="1:42" ht="22.5" outlineLevel="1" x14ac:dyDescent="0.2">
      <c r="A203" s="168">
        <v>66</v>
      </c>
      <c r="B203" s="169" t="s">
        <v>458</v>
      </c>
      <c r="C203" s="182" t="s">
        <v>459</v>
      </c>
      <c r="D203" s="170" t="s">
        <v>157</v>
      </c>
      <c r="E203" s="171">
        <v>49.02</v>
      </c>
      <c r="F203" s="172"/>
      <c r="G203" s="173">
        <f>ROUND(E203*F203,2)</f>
        <v>0</v>
      </c>
      <c r="H203" s="147"/>
      <c r="I203" s="147"/>
      <c r="J203" s="147"/>
      <c r="K203" s="147"/>
      <c r="L203" s="147"/>
      <c r="M203" s="147"/>
      <c r="N203" s="147"/>
      <c r="O203" s="147" t="s">
        <v>146</v>
      </c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F203" s="147"/>
      <c r="AG203" s="147"/>
      <c r="AH203" s="147"/>
      <c r="AI203" s="147"/>
      <c r="AJ203" s="147"/>
      <c r="AK203" s="147"/>
      <c r="AL203" s="147"/>
      <c r="AM203" s="147"/>
      <c r="AN203" s="147"/>
      <c r="AO203" s="147"/>
      <c r="AP203" s="147"/>
    </row>
    <row r="204" spans="1:42" outlineLevel="2" x14ac:dyDescent="0.2">
      <c r="A204" s="154"/>
      <c r="B204" s="155"/>
      <c r="C204" s="183" t="s">
        <v>743</v>
      </c>
      <c r="D204" s="159"/>
      <c r="E204" s="160">
        <v>36.799999999999997</v>
      </c>
      <c r="F204" s="157"/>
      <c r="G204" s="157"/>
      <c r="H204" s="147"/>
      <c r="I204" s="147"/>
      <c r="J204" s="147"/>
      <c r="K204" s="147"/>
      <c r="L204" s="147"/>
      <c r="M204" s="147"/>
      <c r="N204" s="147"/>
      <c r="O204" s="147" t="s">
        <v>147</v>
      </c>
      <c r="P204" s="147">
        <v>0</v>
      </c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</row>
    <row r="205" spans="1:42" outlineLevel="3" x14ac:dyDescent="0.2">
      <c r="A205" s="154"/>
      <c r="B205" s="155"/>
      <c r="C205" s="183" t="s">
        <v>744</v>
      </c>
      <c r="D205" s="159"/>
      <c r="E205" s="160">
        <v>12.22</v>
      </c>
      <c r="F205" s="157"/>
      <c r="G205" s="157"/>
      <c r="H205" s="147"/>
      <c r="I205" s="147"/>
      <c r="J205" s="147"/>
      <c r="K205" s="147"/>
      <c r="L205" s="147"/>
      <c r="M205" s="147"/>
      <c r="N205" s="147"/>
      <c r="O205" s="147" t="s">
        <v>147</v>
      </c>
      <c r="P205" s="147">
        <v>0</v>
      </c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</row>
    <row r="206" spans="1:42" outlineLevel="1" x14ac:dyDescent="0.2">
      <c r="A206" s="154">
        <v>67</v>
      </c>
      <c r="B206" s="155" t="s">
        <v>461</v>
      </c>
      <c r="C206" s="185" t="s">
        <v>462</v>
      </c>
      <c r="D206" s="156" t="s">
        <v>0</v>
      </c>
      <c r="E206" s="180"/>
      <c r="F206" s="158"/>
      <c r="G206" s="157">
        <f>ROUND(E206*F206,2)</f>
        <v>0</v>
      </c>
      <c r="H206" s="147"/>
      <c r="I206" s="147"/>
      <c r="J206" s="147"/>
      <c r="K206" s="147"/>
      <c r="L206" s="147"/>
      <c r="M206" s="147"/>
      <c r="N206" s="147"/>
      <c r="O206" s="147" t="s">
        <v>206</v>
      </c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</row>
    <row r="207" spans="1:42" x14ac:dyDescent="0.2">
      <c r="A207" s="161" t="s">
        <v>141</v>
      </c>
      <c r="B207" s="162" t="s">
        <v>107</v>
      </c>
      <c r="C207" s="181" t="s">
        <v>108</v>
      </c>
      <c r="D207" s="163"/>
      <c r="E207" s="164"/>
      <c r="F207" s="165"/>
      <c r="G207" s="166">
        <f>SUMIF(O208:O209,"&lt;&gt;NOR",G208:G209)</f>
        <v>0</v>
      </c>
      <c r="O207" t="s">
        <v>142</v>
      </c>
    </row>
    <row r="208" spans="1:42" outlineLevel="1" x14ac:dyDescent="0.2">
      <c r="A208" s="168">
        <v>68</v>
      </c>
      <c r="B208" s="169" t="s">
        <v>463</v>
      </c>
      <c r="C208" s="182" t="s">
        <v>464</v>
      </c>
      <c r="D208" s="170" t="s">
        <v>196</v>
      </c>
      <c r="E208" s="171">
        <v>12.1</v>
      </c>
      <c r="F208" s="172"/>
      <c r="G208" s="173">
        <f>ROUND(E208*F208,2)</f>
        <v>0</v>
      </c>
      <c r="H208" s="147"/>
      <c r="I208" s="147"/>
      <c r="J208" s="147"/>
      <c r="K208" s="147"/>
      <c r="L208" s="147"/>
      <c r="M208" s="147"/>
      <c r="N208" s="147"/>
      <c r="O208" s="147" t="s">
        <v>146</v>
      </c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</row>
    <row r="209" spans="1:42" outlineLevel="2" x14ac:dyDescent="0.2">
      <c r="A209" s="154"/>
      <c r="B209" s="155"/>
      <c r="C209" s="183" t="s">
        <v>692</v>
      </c>
      <c r="D209" s="159"/>
      <c r="E209" s="160">
        <v>12.1</v>
      </c>
      <c r="F209" s="157"/>
      <c r="G209" s="157"/>
      <c r="H209" s="147"/>
      <c r="I209" s="147"/>
      <c r="J209" s="147"/>
      <c r="K209" s="147"/>
      <c r="L209" s="147"/>
      <c r="M209" s="147"/>
      <c r="N209" s="147"/>
      <c r="O209" s="147" t="s">
        <v>147</v>
      </c>
      <c r="P209" s="147">
        <v>0</v>
      </c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</row>
    <row r="210" spans="1:42" x14ac:dyDescent="0.2">
      <c r="A210" s="161" t="s">
        <v>141</v>
      </c>
      <c r="B210" s="162" t="s">
        <v>109</v>
      </c>
      <c r="C210" s="181" t="s">
        <v>110</v>
      </c>
      <c r="D210" s="163"/>
      <c r="E210" s="164"/>
      <c r="F210" s="165"/>
      <c r="G210" s="166">
        <f>SUMIF(O211:O213,"&lt;&gt;NOR",G211:G213)</f>
        <v>0</v>
      </c>
      <c r="O210" t="s">
        <v>142</v>
      </c>
    </row>
    <row r="211" spans="1:42" ht="22.5" outlineLevel="1" x14ac:dyDescent="0.2">
      <c r="A211" s="168">
        <v>69</v>
      </c>
      <c r="B211" s="169" t="s">
        <v>745</v>
      </c>
      <c r="C211" s="182" t="s">
        <v>746</v>
      </c>
      <c r="D211" s="170" t="s">
        <v>196</v>
      </c>
      <c r="E211" s="171">
        <v>19.7</v>
      </c>
      <c r="F211" s="172"/>
      <c r="G211" s="173">
        <f>ROUND(E211*F211,2)</f>
        <v>0</v>
      </c>
      <c r="H211" s="147"/>
      <c r="I211" s="147"/>
      <c r="J211" s="147"/>
      <c r="K211" s="147"/>
      <c r="L211" s="147"/>
      <c r="M211" s="147"/>
      <c r="N211" s="147"/>
      <c r="O211" s="147" t="s">
        <v>146</v>
      </c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</row>
    <row r="212" spans="1:42" outlineLevel="2" x14ac:dyDescent="0.2">
      <c r="A212" s="154"/>
      <c r="B212" s="155"/>
      <c r="C212" s="183" t="s">
        <v>747</v>
      </c>
      <c r="D212" s="159"/>
      <c r="E212" s="160">
        <v>19.7</v>
      </c>
      <c r="F212" s="157"/>
      <c r="G212" s="157"/>
      <c r="H212" s="147"/>
      <c r="I212" s="147"/>
      <c r="J212" s="147"/>
      <c r="K212" s="147"/>
      <c r="L212" s="147"/>
      <c r="M212" s="147"/>
      <c r="N212" s="147"/>
      <c r="O212" s="147" t="s">
        <v>147</v>
      </c>
      <c r="P212" s="147">
        <v>0</v>
      </c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</row>
    <row r="213" spans="1:42" outlineLevel="1" x14ac:dyDescent="0.2">
      <c r="A213" s="154">
        <v>70</v>
      </c>
      <c r="B213" s="155" t="s">
        <v>210</v>
      </c>
      <c r="C213" s="185" t="s">
        <v>211</v>
      </c>
      <c r="D213" s="156" t="s">
        <v>0</v>
      </c>
      <c r="E213" s="180"/>
      <c r="F213" s="158"/>
      <c r="G213" s="157">
        <f>ROUND(E213*F213,2)</f>
        <v>0</v>
      </c>
      <c r="H213" s="147"/>
      <c r="I213" s="147"/>
      <c r="J213" s="147"/>
      <c r="K213" s="147"/>
      <c r="L213" s="147"/>
      <c r="M213" s="147"/>
      <c r="N213" s="147"/>
      <c r="O213" s="147" t="s">
        <v>206</v>
      </c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</row>
    <row r="214" spans="1:42" x14ac:dyDescent="0.2">
      <c r="A214" s="161" t="s">
        <v>141</v>
      </c>
      <c r="B214" s="162" t="s">
        <v>111</v>
      </c>
      <c r="C214" s="181" t="s">
        <v>112</v>
      </c>
      <c r="D214" s="163"/>
      <c r="E214" s="164"/>
      <c r="F214" s="165"/>
      <c r="G214" s="166">
        <f>SUMIF(O215:O230,"&lt;&gt;NOR",G215:G230)</f>
        <v>0</v>
      </c>
      <c r="O214" t="s">
        <v>142</v>
      </c>
    </row>
    <row r="215" spans="1:42" outlineLevel="1" x14ac:dyDescent="0.2">
      <c r="A215" s="168">
        <v>71</v>
      </c>
      <c r="B215" s="169" t="s">
        <v>475</v>
      </c>
      <c r="C215" s="182" t="s">
        <v>476</v>
      </c>
      <c r="D215" s="170" t="s">
        <v>196</v>
      </c>
      <c r="E215" s="171">
        <v>55.8</v>
      </c>
      <c r="F215" s="172"/>
      <c r="G215" s="173">
        <f>ROUND(E215*F215,2)</f>
        <v>0</v>
      </c>
      <c r="H215" s="147"/>
      <c r="I215" s="147"/>
      <c r="J215" s="147"/>
      <c r="K215" s="147"/>
      <c r="L215" s="147"/>
      <c r="M215" s="147"/>
      <c r="N215" s="147"/>
      <c r="O215" s="147" t="s">
        <v>146</v>
      </c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F215" s="147"/>
      <c r="AG215" s="147"/>
      <c r="AH215" s="147"/>
      <c r="AI215" s="147"/>
      <c r="AJ215" s="147"/>
      <c r="AK215" s="147"/>
      <c r="AL215" s="147"/>
      <c r="AM215" s="147"/>
      <c r="AN215" s="147"/>
      <c r="AO215" s="147"/>
      <c r="AP215" s="147"/>
    </row>
    <row r="216" spans="1:42" outlineLevel="2" x14ac:dyDescent="0.2">
      <c r="A216" s="154"/>
      <c r="B216" s="155"/>
      <c r="C216" s="183" t="s">
        <v>748</v>
      </c>
      <c r="D216" s="159"/>
      <c r="E216" s="160">
        <v>55.8</v>
      </c>
      <c r="F216" s="157"/>
      <c r="G216" s="157"/>
      <c r="H216" s="147"/>
      <c r="I216" s="147"/>
      <c r="J216" s="147"/>
      <c r="K216" s="147"/>
      <c r="L216" s="147"/>
      <c r="M216" s="147"/>
      <c r="N216" s="147"/>
      <c r="O216" s="147" t="s">
        <v>147</v>
      </c>
      <c r="P216" s="147">
        <v>0</v>
      </c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</row>
    <row r="217" spans="1:42" outlineLevel="1" x14ac:dyDescent="0.2">
      <c r="A217" s="168">
        <v>72</v>
      </c>
      <c r="B217" s="169" t="s">
        <v>749</v>
      </c>
      <c r="C217" s="182" t="s">
        <v>750</v>
      </c>
      <c r="D217" s="170" t="s">
        <v>145</v>
      </c>
      <c r="E217" s="171">
        <v>1</v>
      </c>
      <c r="F217" s="172"/>
      <c r="G217" s="173">
        <f>ROUND(E217*F217,2)</f>
        <v>0</v>
      </c>
      <c r="H217" s="147"/>
      <c r="I217" s="147"/>
      <c r="J217" s="147"/>
      <c r="K217" s="147"/>
      <c r="L217" s="147"/>
      <c r="M217" s="147"/>
      <c r="N217" s="147"/>
      <c r="O217" s="147" t="s">
        <v>146</v>
      </c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7"/>
      <c r="AG217" s="147"/>
      <c r="AH217" s="147"/>
      <c r="AI217" s="147"/>
      <c r="AJ217" s="147"/>
      <c r="AK217" s="147"/>
      <c r="AL217" s="147"/>
      <c r="AM217" s="147"/>
      <c r="AN217" s="147"/>
      <c r="AO217" s="147"/>
      <c r="AP217" s="147"/>
    </row>
    <row r="218" spans="1:42" outlineLevel="2" x14ac:dyDescent="0.2">
      <c r="A218" s="154"/>
      <c r="B218" s="155"/>
      <c r="C218" s="183" t="s">
        <v>751</v>
      </c>
      <c r="D218" s="159"/>
      <c r="E218" s="160">
        <v>1</v>
      </c>
      <c r="F218" s="157"/>
      <c r="G218" s="157"/>
      <c r="H218" s="147"/>
      <c r="I218" s="147"/>
      <c r="J218" s="147"/>
      <c r="K218" s="147"/>
      <c r="L218" s="147"/>
      <c r="M218" s="147"/>
      <c r="N218" s="147"/>
      <c r="O218" s="147" t="s">
        <v>147</v>
      </c>
      <c r="P218" s="147">
        <v>0</v>
      </c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</row>
    <row r="219" spans="1:42" outlineLevel="1" x14ac:dyDescent="0.2">
      <c r="A219" s="168">
        <v>73</v>
      </c>
      <c r="B219" s="169" t="s">
        <v>752</v>
      </c>
      <c r="C219" s="182" t="s">
        <v>753</v>
      </c>
      <c r="D219" s="170" t="s">
        <v>145</v>
      </c>
      <c r="E219" s="171">
        <v>1</v>
      </c>
      <c r="F219" s="172"/>
      <c r="G219" s="173">
        <f>ROUND(E219*F219,2)</f>
        <v>0</v>
      </c>
      <c r="H219" s="147"/>
      <c r="I219" s="147"/>
      <c r="J219" s="147"/>
      <c r="K219" s="147"/>
      <c r="L219" s="147"/>
      <c r="M219" s="147"/>
      <c r="N219" s="147"/>
      <c r="O219" s="147" t="s">
        <v>146</v>
      </c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</row>
    <row r="220" spans="1:42" outlineLevel="2" x14ac:dyDescent="0.2">
      <c r="A220" s="154"/>
      <c r="B220" s="155"/>
      <c r="C220" s="183" t="s">
        <v>754</v>
      </c>
      <c r="D220" s="159"/>
      <c r="E220" s="160">
        <v>1</v>
      </c>
      <c r="F220" s="157"/>
      <c r="G220" s="157"/>
      <c r="H220" s="147"/>
      <c r="I220" s="147"/>
      <c r="J220" s="147"/>
      <c r="K220" s="147"/>
      <c r="L220" s="147"/>
      <c r="M220" s="147"/>
      <c r="N220" s="147"/>
      <c r="O220" s="147" t="s">
        <v>147</v>
      </c>
      <c r="P220" s="147">
        <v>0</v>
      </c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</row>
    <row r="221" spans="1:42" outlineLevel="1" x14ac:dyDescent="0.2">
      <c r="A221" s="168">
        <v>74</v>
      </c>
      <c r="B221" s="169" t="s">
        <v>487</v>
      </c>
      <c r="C221" s="182" t="s">
        <v>488</v>
      </c>
      <c r="D221" s="170" t="s">
        <v>218</v>
      </c>
      <c r="E221" s="171">
        <v>65.218800000000002</v>
      </c>
      <c r="F221" s="172"/>
      <c r="G221" s="173">
        <f>ROUND(E221*F221,2)</f>
        <v>0</v>
      </c>
      <c r="H221" s="147"/>
      <c r="I221" s="147"/>
      <c r="J221" s="147"/>
      <c r="K221" s="147"/>
      <c r="L221" s="147"/>
      <c r="M221" s="147"/>
      <c r="N221" s="147"/>
      <c r="O221" s="147" t="s">
        <v>146</v>
      </c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F221" s="147"/>
      <c r="AG221" s="147"/>
      <c r="AH221" s="147"/>
      <c r="AI221" s="147"/>
      <c r="AJ221" s="147"/>
      <c r="AK221" s="147"/>
      <c r="AL221" s="147"/>
      <c r="AM221" s="147"/>
      <c r="AN221" s="147"/>
      <c r="AO221" s="147"/>
      <c r="AP221" s="147"/>
    </row>
    <row r="222" spans="1:42" outlineLevel="2" x14ac:dyDescent="0.2">
      <c r="A222" s="154"/>
      <c r="B222" s="155"/>
      <c r="C222" s="183" t="s">
        <v>755</v>
      </c>
      <c r="D222" s="159"/>
      <c r="E222" s="160">
        <v>65.218800000000002</v>
      </c>
      <c r="F222" s="157"/>
      <c r="G222" s="157"/>
      <c r="H222" s="147"/>
      <c r="I222" s="147"/>
      <c r="J222" s="147"/>
      <c r="K222" s="147"/>
      <c r="L222" s="147"/>
      <c r="M222" s="147"/>
      <c r="N222" s="147"/>
      <c r="O222" s="147" t="s">
        <v>147</v>
      </c>
      <c r="P222" s="147">
        <v>0</v>
      </c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</row>
    <row r="223" spans="1:42" ht="33.75" outlineLevel="1" x14ac:dyDescent="0.2">
      <c r="A223" s="168">
        <v>75</v>
      </c>
      <c r="B223" s="169" t="s">
        <v>221</v>
      </c>
      <c r="C223" s="182" t="s">
        <v>222</v>
      </c>
      <c r="D223" s="170" t="s">
        <v>157</v>
      </c>
      <c r="E223" s="171">
        <v>92.608000000000004</v>
      </c>
      <c r="F223" s="172"/>
      <c r="G223" s="173">
        <f>ROUND(E223*F223,2)</f>
        <v>0</v>
      </c>
      <c r="H223" s="147"/>
      <c r="I223" s="147"/>
      <c r="J223" s="147"/>
      <c r="K223" s="147"/>
      <c r="L223" s="147"/>
      <c r="M223" s="147"/>
      <c r="N223" s="147"/>
      <c r="O223" s="147" t="s">
        <v>146</v>
      </c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</row>
    <row r="224" spans="1:42" ht="22.5" outlineLevel="2" x14ac:dyDescent="0.2">
      <c r="A224" s="154"/>
      <c r="B224" s="155"/>
      <c r="C224" s="183" t="s">
        <v>756</v>
      </c>
      <c r="D224" s="159"/>
      <c r="E224" s="160">
        <v>92.608000000000004</v>
      </c>
      <c r="F224" s="157"/>
      <c r="G224" s="157"/>
      <c r="H224" s="147"/>
      <c r="I224" s="147"/>
      <c r="J224" s="147"/>
      <c r="K224" s="147"/>
      <c r="L224" s="147"/>
      <c r="M224" s="147"/>
      <c r="N224" s="147"/>
      <c r="O224" s="147" t="s">
        <v>147</v>
      </c>
      <c r="P224" s="147">
        <v>0</v>
      </c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</row>
    <row r="225" spans="1:42" ht="22.5" outlineLevel="3" x14ac:dyDescent="0.2">
      <c r="A225" s="154"/>
      <c r="B225" s="155"/>
      <c r="C225" s="183" t="s">
        <v>224</v>
      </c>
      <c r="D225" s="159"/>
      <c r="E225" s="160"/>
      <c r="F225" s="157"/>
      <c r="G225" s="157"/>
      <c r="H225" s="147"/>
      <c r="I225" s="147"/>
      <c r="J225" s="147"/>
      <c r="K225" s="147"/>
      <c r="L225" s="147"/>
      <c r="M225" s="147"/>
      <c r="N225" s="147"/>
      <c r="O225" s="147" t="s">
        <v>147</v>
      </c>
      <c r="P225" s="147">
        <v>0</v>
      </c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  <c r="AM225" s="147"/>
      <c r="AN225" s="147"/>
      <c r="AO225" s="147"/>
      <c r="AP225" s="147"/>
    </row>
    <row r="226" spans="1:42" ht="22.5" outlineLevel="1" x14ac:dyDescent="0.2">
      <c r="A226" s="168">
        <v>76</v>
      </c>
      <c r="B226" s="169" t="s">
        <v>757</v>
      </c>
      <c r="C226" s="182" t="s">
        <v>758</v>
      </c>
      <c r="D226" s="170" t="s">
        <v>502</v>
      </c>
      <c r="E226" s="171">
        <v>1</v>
      </c>
      <c r="F226" s="172"/>
      <c r="G226" s="173">
        <f>ROUND(E226*F226,2)</f>
        <v>0</v>
      </c>
      <c r="H226" s="147"/>
      <c r="I226" s="147"/>
      <c r="J226" s="147"/>
      <c r="K226" s="147"/>
      <c r="L226" s="147"/>
      <c r="M226" s="147"/>
      <c r="N226" s="147"/>
      <c r="O226" s="147" t="s">
        <v>146</v>
      </c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</row>
    <row r="227" spans="1:42" ht="33.75" outlineLevel="2" x14ac:dyDescent="0.2">
      <c r="A227" s="154"/>
      <c r="B227" s="155"/>
      <c r="C227" s="183" t="s">
        <v>759</v>
      </c>
      <c r="D227" s="159"/>
      <c r="E227" s="160">
        <v>1</v>
      </c>
      <c r="F227" s="157"/>
      <c r="G227" s="157"/>
      <c r="H227" s="147"/>
      <c r="I227" s="147"/>
      <c r="J227" s="147"/>
      <c r="K227" s="147"/>
      <c r="L227" s="147"/>
      <c r="M227" s="147"/>
      <c r="N227" s="147"/>
      <c r="O227" s="147" t="s">
        <v>147</v>
      </c>
      <c r="P227" s="147">
        <v>0</v>
      </c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</row>
    <row r="228" spans="1:42" ht="22.5" outlineLevel="1" x14ac:dyDescent="0.2">
      <c r="A228" s="168">
        <v>77</v>
      </c>
      <c r="B228" s="169" t="s">
        <v>517</v>
      </c>
      <c r="C228" s="182" t="s">
        <v>518</v>
      </c>
      <c r="D228" s="170" t="s">
        <v>205</v>
      </c>
      <c r="E228" s="171">
        <v>7.1739999999999998E-2</v>
      </c>
      <c r="F228" s="172"/>
      <c r="G228" s="173">
        <f>ROUND(E228*F228,2)</f>
        <v>0</v>
      </c>
      <c r="H228" s="147"/>
      <c r="I228" s="147"/>
      <c r="J228" s="147"/>
      <c r="K228" s="147"/>
      <c r="L228" s="147"/>
      <c r="M228" s="147"/>
      <c r="N228" s="147"/>
      <c r="O228" s="147" t="s">
        <v>154</v>
      </c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</row>
    <row r="229" spans="1:42" outlineLevel="2" x14ac:dyDescent="0.2">
      <c r="A229" s="154"/>
      <c r="B229" s="155"/>
      <c r="C229" s="183" t="s">
        <v>760</v>
      </c>
      <c r="D229" s="159"/>
      <c r="E229" s="160">
        <v>7.1739999999999998E-2</v>
      </c>
      <c r="F229" s="157"/>
      <c r="G229" s="157"/>
      <c r="H229" s="147"/>
      <c r="I229" s="147"/>
      <c r="J229" s="147"/>
      <c r="K229" s="147"/>
      <c r="L229" s="147"/>
      <c r="M229" s="147"/>
      <c r="N229" s="147"/>
      <c r="O229" s="147" t="s">
        <v>147</v>
      </c>
      <c r="P229" s="147">
        <v>0</v>
      </c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</row>
    <row r="230" spans="1:42" outlineLevel="1" x14ac:dyDescent="0.2">
      <c r="A230" s="154">
        <v>78</v>
      </c>
      <c r="B230" s="155" t="s">
        <v>231</v>
      </c>
      <c r="C230" s="185" t="s">
        <v>232</v>
      </c>
      <c r="D230" s="156" t="s">
        <v>0</v>
      </c>
      <c r="E230" s="180"/>
      <c r="F230" s="158"/>
      <c r="G230" s="157">
        <f>ROUND(E230*F230,2)</f>
        <v>0</v>
      </c>
      <c r="H230" s="147"/>
      <c r="I230" s="147"/>
      <c r="J230" s="147"/>
      <c r="K230" s="147"/>
      <c r="L230" s="147"/>
      <c r="M230" s="147"/>
      <c r="N230" s="147"/>
      <c r="O230" s="147" t="s">
        <v>206</v>
      </c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</row>
    <row r="231" spans="1:42" x14ac:dyDescent="0.2">
      <c r="A231" s="161" t="s">
        <v>141</v>
      </c>
      <c r="B231" s="162" t="s">
        <v>125</v>
      </c>
      <c r="C231" s="181" t="s">
        <v>126</v>
      </c>
      <c r="D231" s="163"/>
      <c r="E231" s="164"/>
      <c r="F231" s="165"/>
      <c r="G231" s="166">
        <f>SUMIF(O232:O237,"&lt;&gt;NOR",G232:G237)</f>
        <v>0</v>
      </c>
      <c r="O231" t="s">
        <v>142</v>
      </c>
    </row>
    <row r="232" spans="1:42" outlineLevel="1" x14ac:dyDescent="0.2">
      <c r="A232" s="174">
        <v>79</v>
      </c>
      <c r="B232" s="175" t="s">
        <v>249</v>
      </c>
      <c r="C232" s="184" t="s">
        <v>250</v>
      </c>
      <c r="D232" s="176" t="s">
        <v>205</v>
      </c>
      <c r="E232" s="177">
        <v>85.843209999999999</v>
      </c>
      <c r="F232" s="178"/>
      <c r="G232" s="179">
        <f t="shared" ref="G232:G237" si="0">ROUND(E232*F232,2)</f>
        <v>0</v>
      </c>
      <c r="H232" s="147"/>
      <c r="I232" s="147"/>
      <c r="J232" s="147"/>
      <c r="K232" s="147"/>
      <c r="L232" s="147"/>
      <c r="M232" s="147"/>
      <c r="N232" s="147"/>
      <c r="O232" s="147" t="s">
        <v>251</v>
      </c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7"/>
      <c r="AG232" s="147"/>
      <c r="AH232" s="147"/>
      <c r="AI232" s="147"/>
      <c r="AJ232" s="147"/>
      <c r="AK232" s="147"/>
      <c r="AL232" s="147"/>
      <c r="AM232" s="147"/>
      <c r="AN232" s="147"/>
      <c r="AO232" s="147"/>
      <c r="AP232" s="147"/>
    </row>
    <row r="233" spans="1:42" outlineLevel="1" x14ac:dyDescent="0.2">
      <c r="A233" s="174">
        <v>80</v>
      </c>
      <c r="B233" s="175" t="s">
        <v>252</v>
      </c>
      <c r="C233" s="184" t="s">
        <v>253</v>
      </c>
      <c r="D233" s="176" t="s">
        <v>205</v>
      </c>
      <c r="E233" s="177">
        <v>85.843209999999999</v>
      </c>
      <c r="F233" s="178"/>
      <c r="G233" s="179">
        <f t="shared" si="0"/>
        <v>0</v>
      </c>
      <c r="H233" s="147"/>
      <c r="I233" s="147"/>
      <c r="J233" s="147"/>
      <c r="K233" s="147"/>
      <c r="L233" s="147"/>
      <c r="M233" s="147"/>
      <c r="N233" s="147"/>
      <c r="O233" s="147" t="s">
        <v>251</v>
      </c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7"/>
      <c r="AK233" s="147"/>
      <c r="AL233" s="147"/>
      <c r="AM233" s="147"/>
      <c r="AN233" s="147"/>
      <c r="AO233" s="147"/>
      <c r="AP233" s="147"/>
    </row>
    <row r="234" spans="1:42" outlineLevel="1" x14ac:dyDescent="0.2">
      <c r="A234" s="174">
        <v>81</v>
      </c>
      <c r="B234" s="175" t="s">
        <v>254</v>
      </c>
      <c r="C234" s="184" t="s">
        <v>255</v>
      </c>
      <c r="D234" s="176" t="s">
        <v>205</v>
      </c>
      <c r="E234" s="177">
        <v>772.58888000000002</v>
      </c>
      <c r="F234" s="178"/>
      <c r="G234" s="179">
        <f t="shared" si="0"/>
        <v>0</v>
      </c>
      <c r="H234" s="147"/>
      <c r="I234" s="147"/>
      <c r="J234" s="147"/>
      <c r="K234" s="147"/>
      <c r="L234" s="147"/>
      <c r="M234" s="147"/>
      <c r="N234" s="147"/>
      <c r="O234" s="147" t="s">
        <v>251</v>
      </c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  <c r="AF234" s="147"/>
      <c r="AG234" s="147"/>
      <c r="AH234" s="147"/>
      <c r="AI234" s="147"/>
      <c r="AJ234" s="147"/>
      <c r="AK234" s="147"/>
      <c r="AL234" s="147"/>
      <c r="AM234" s="147"/>
      <c r="AN234" s="147"/>
      <c r="AO234" s="147"/>
      <c r="AP234" s="147"/>
    </row>
    <row r="235" spans="1:42" outlineLevel="1" x14ac:dyDescent="0.2">
      <c r="A235" s="174">
        <v>82</v>
      </c>
      <c r="B235" s="175" t="s">
        <v>256</v>
      </c>
      <c r="C235" s="184" t="s">
        <v>257</v>
      </c>
      <c r="D235" s="176" t="s">
        <v>205</v>
      </c>
      <c r="E235" s="177">
        <v>85.843209999999999</v>
      </c>
      <c r="F235" s="178"/>
      <c r="G235" s="179">
        <f t="shared" si="0"/>
        <v>0</v>
      </c>
      <c r="H235" s="147"/>
      <c r="I235" s="147"/>
      <c r="J235" s="147"/>
      <c r="K235" s="147"/>
      <c r="L235" s="147"/>
      <c r="M235" s="147"/>
      <c r="N235" s="147"/>
      <c r="O235" s="147" t="s">
        <v>251</v>
      </c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</row>
    <row r="236" spans="1:42" outlineLevel="1" x14ac:dyDescent="0.2">
      <c r="A236" s="174">
        <v>83</v>
      </c>
      <c r="B236" s="175" t="s">
        <v>258</v>
      </c>
      <c r="C236" s="184" t="s">
        <v>259</v>
      </c>
      <c r="D236" s="176" t="s">
        <v>205</v>
      </c>
      <c r="E236" s="177">
        <v>85.843209999999999</v>
      </c>
      <c r="F236" s="178"/>
      <c r="G236" s="179">
        <f t="shared" si="0"/>
        <v>0</v>
      </c>
      <c r="H236" s="147"/>
      <c r="I236" s="147"/>
      <c r="J236" s="147"/>
      <c r="K236" s="147"/>
      <c r="L236" s="147"/>
      <c r="M236" s="147"/>
      <c r="N236" s="147"/>
      <c r="O236" s="147" t="s">
        <v>251</v>
      </c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F236" s="147"/>
      <c r="AG236" s="147"/>
      <c r="AH236" s="147"/>
      <c r="AI236" s="147"/>
      <c r="AJ236" s="147"/>
      <c r="AK236" s="147"/>
      <c r="AL236" s="147"/>
      <c r="AM236" s="147"/>
      <c r="AN236" s="147"/>
      <c r="AO236" s="147"/>
      <c r="AP236" s="147"/>
    </row>
    <row r="237" spans="1:42" outlineLevel="1" x14ac:dyDescent="0.2">
      <c r="A237" s="174">
        <v>84</v>
      </c>
      <c r="B237" s="175" t="s">
        <v>260</v>
      </c>
      <c r="C237" s="184" t="s">
        <v>261</v>
      </c>
      <c r="D237" s="176" t="s">
        <v>205</v>
      </c>
      <c r="E237" s="177">
        <v>85.843209999999999</v>
      </c>
      <c r="F237" s="178"/>
      <c r="G237" s="179">
        <f t="shared" si="0"/>
        <v>0</v>
      </c>
      <c r="H237" s="147"/>
      <c r="I237" s="147"/>
      <c r="J237" s="147"/>
      <c r="K237" s="147"/>
      <c r="L237" s="147"/>
      <c r="M237" s="147"/>
      <c r="N237" s="147"/>
      <c r="O237" s="147" t="s">
        <v>251</v>
      </c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  <c r="AF237" s="147"/>
      <c r="AG237" s="147"/>
      <c r="AH237" s="147"/>
      <c r="AI237" s="147"/>
      <c r="AJ237" s="147"/>
      <c r="AK237" s="147"/>
      <c r="AL237" s="147"/>
      <c r="AM237" s="147"/>
      <c r="AN237" s="147"/>
      <c r="AO237" s="147"/>
      <c r="AP237" s="147"/>
    </row>
    <row r="238" spans="1:42" x14ac:dyDescent="0.2">
      <c r="A238" s="161" t="s">
        <v>141</v>
      </c>
      <c r="B238" s="162" t="s">
        <v>128</v>
      </c>
      <c r="C238" s="181" t="s">
        <v>30</v>
      </c>
      <c r="D238" s="163"/>
      <c r="E238" s="164"/>
      <c r="F238" s="165"/>
      <c r="G238" s="166">
        <f>SUMIF(O239:O240,"&lt;&gt;NOR",G239:G240)</f>
        <v>0</v>
      </c>
      <c r="O238" t="s">
        <v>142</v>
      </c>
    </row>
    <row r="239" spans="1:42" outlineLevel="1" x14ac:dyDescent="0.2">
      <c r="A239" s="174">
        <v>85</v>
      </c>
      <c r="B239" s="175" t="s">
        <v>262</v>
      </c>
      <c r="C239" s="184" t="s">
        <v>263</v>
      </c>
      <c r="D239" s="176" t="s">
        <v>264</v>
      </c>
      <c r="E239" s="177">
        <v>1</v>
      </c>
      <c r="F239" s="178"/>
      <c r="G239" s="179">
        <f>ROUND(E239*F239,2)</f>
        <v>0</v>
      </c>
      <c r="H239" s="147"/>
      <c r="I239" s="147"/>
      <c r="J239" s="147"/>
      <c r="K239" s="147"/>
      <c r="L239" s="147"/>
      <c r="M239" s="147"/>
      <c r="N239" s="147"/>
      <c r="O239" s="147" t="s">
        <v>265</v>
      </c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F239" s="147"/>
      <c r="AG239" s="147"/>
      <c r="AH239" s="147"/>
      <c r="AI239" s="147"/>
      <c r="AJ239" s="147"/>
      <c r="AK239" s="147"/>
      <c r="AL239" s="147"/>
      <c r="AM239" s="147"/>
      <c r="AN239" s="147"/>
      <c r="AO239" s="147"/>
      <c r="AP239" s="147"/>
    </row>
    <row r="240" spans="1:42" outlineLevel="1" x14ac:dyDescent="0.2">
      <c r="A240" s="168">
        <v>86</v>
      </c>
      <c r="B240" s="169" t="s">
        <v>580</v>
      </c>
      <c r="C240" s="182" t="s">
        <v>581</v>
      </c>
      <c r="D240" s="170" t="s">
        <v>264</v>
      </c>
      <c r="E240" s="171">
        <v>1</v>
      </c>
      <c r="F240" s="172"/>
      <c r="G240" s="173">
        <f>ROUND(E240*F240,2)</f>
        <v>0</v>
      </c>
      <c r="H240" s="147"/>
      <c r="I240" s="147"/>
      <c r="J240" s="147"/>
      <c r="K240" s="147"/>
      <c r="L240" s="147"/>
      <c r="M240" s="147"/>
      <c r="N240" s="147"/>
      <c r="O240" s="147" t="s">
        <v>582</v>
      </c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F240" s="147"/>
      <c r="AG240" s="147"/>
      <c r="AH240" s="147"/>
      <c r="AI240" s="147"/>
      <c r="AJ240" s="147"/>
      <c r="AK240" s="147"/>
      <c r="AL240" s="147"/>
      <c r="AM240" s="147"/>
      <c r="AN240" s="147"/>
      <c r="AO240" s="147"/>
      <c r="AP240" s="147"/>
    </row>
    <row r="241" spans="1:15" x14ac:dyDescent="0.2">
      <c r="A241" s="3"/>
      <c r="B241" s="4"/>
      <c r="C241" s="186"/>
      <c r="D241" s="6"/>
      <c r="E241" s="3"/>
      <c r="F241" s="3"/>
      <c r="G241" s="3"/>
      <c r="M241">
        <v>15</v>
      </c>
      <c r="N241">
        <v>21</v>
      </c>
      <c r="O241" t="s">
        <v>140</v>
      </c>
    </row>
    <row r="242" spans="1:15" x14ac:dyDescent="0.2">
      <c r="A242" s="150"/>
      <c r="B242" s="151" t="s">
        <v>31</v>
      </c>
      <c r="C242" s="187"/>
      <c r="D242" s="152"/>
      <c r="E242" s="153"/>
      <c r="F242" s="153"/>
      <c r="G242" s="167">
        <f>G8+G39+G48+G63+G94+G101+G109+G120+G162+G167+G170+G177+G182+G200+G202+G207+G210+G214+G231+G238</f>
        <v>0</v>
      </c>
      <c r="M242" t="e">
        <f>SUMIF(#REF!,M241,G7:G240)</f>
        <v>#REF!</v>
      </c>
      <c r="N242" t="e">
        <f>SUMIF(#REF!,N241,G7:G240)</f>
        <v>#REF!</v>
      </c>
      <c r="O242" t="s">
        <v>266</v>
      </c>
    </row>
    <row r="243" spans="1:15" x14ac:dyDescent="0.2">
      <c r="A243" s="3"/>
      <c r="B243" s="4"/>
      <c r="C243" s="186"/>
      <c r="D243" s="6"/>
      <c r="E243" s="3"/>
      <c r="F243" s="3"/>
      <c r="G243" s="3"/>
    </row>
    <row r="244" spans="1:15" x14ac:dyDescent="0.2">
      <c r="A244" s="3"/>
      <c r="B244" s="4"/>
      <c r="C244" s="186"/>
      <c r="D244" s="6"/>
      <c r="E244" s="3"/>
      <c r="F244" s="3"/>
      <c r="G244" s="3"/>
    </row>
    <row r="245" spans="1:15" x14ac:dyDescent="0.2">
      <c r="A245" s="264" t="s">
        <v>267</v>
      </c>
      <c r="B245" s="264"/>
      <c r="C245" s="265"/>
      <c r="D245" s="6"/>
      <c r="E245" s="3"/>
      <c r="F245" s="3"/>
      <c r="G245" s="3"/>
    </row>
    <row r="246" spans="1:15" x14ac:dyDescent="0.2">
      <c r="A246" s="245"/>
      <c r="B246" s="246"/>
      <c r="C246" s="247"/>
      <c r="D246" s="246"/>
      <c r="E246" s="246"/>
      <c r="F246" s="246"/>
      <c r="G246" s="248"/>
      <c r="O246" t="s">
        <v>268</v>
      </c>
    </row>
    <row r="247" spans="1:15" x14ac:dyDescent="0.2">
      <c r="A247" s="249"/>
      <c r="B247" s="250"/>
      <c r="C247" s="251"/>
      <c r="D247" s="250"/>
      <c r="E247" s="250"/>
      <c r="F247" s="250"/>
      <c r="G247" s="252"/>
    </row>
    <row r="248" spans="1:15" x14ac:dyDescent="0.2">
      <c r="A248" s="249"/>
      <c r="B248" s="250"/>
      <c r="C248" s="251"/>
      <c r="D248" s="250"/>
      <c r="E248" s="250"/>
      <c r="F248" s="250"/>
      <c r="G248" s="252"/>
    </row>
    <row r="249" spans="1:15" x14ac:dyDescent="0.2">
      <c r="A249" s="249"/>
      <c r="B249" s="250"/>
      <c r="C249" s="251"/>
      <c r="D249" s="250"/>
      <c r="E249" s="250"/>
      <c r="F249" s="250"/>
      <c r="G249" s="252"/>
    </row>
    <row r="250" spans="1:15" x14ac:dyDescent="0.2">
      <c r="A250" s="253"/>
      <c r="B250" s="254"/>
      <c r="C250" s="255"/>
      <c r="D250" s="254"/>
      <c r="E250" s="254"/>
      <c r="F250" s="254"/>
      <c r="G250" s="256"/>
    </row>
    <row r="251" spans="1:15" x14ac:dyDescent="0.2">
      <c r="A251" s="3"/>
      <c r="B251" s="4"/>
      <c r="C251" s="186"/>
      <c r="D251" s="6"/>
      <c r="E251" s="3"/>
      <c r="F251" s="3"/>
      <c r="G251" s="3"/>
    </row>
    <row r="252" spans="1:15" x14ac:dyDescent="0.2">
      <c r="C252" s="188"/>
      <c r="D252" s="10"/>
      <c r="O252" t="s">
        <v>269</v>
      </c>
    </row>
    <row r="253" spans="1:15" x14ac:dyDescent="0.2">
      <c r="D253" s="10"/>
    </row>
    <row r="254" spans="1:15" x14ac:dyDescent="0.2">
      <c r="D254" s="10"/>
    </row>
    <row r="255" spans="1:15" x14ac:dyDescent="0.2">
      <c r="D255" s="10"/>
    </row>
    <row r="256" spans="1:15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46:G250"/>
    <mergeCell ref="A1:G1"/>
    <mergeCell ref="C2:G2"/>
    <mergeCell ref="C3:G3"/>
    <mergeCell ref="C4:G4"/>
    <mergeCell ref="A245:C24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0774-B8A2-4AF7-9595-899660BE1F5E}">
  <sheetPr>
    <outlinePr summaryBelow="0"/>
  </sheetPr>
  <dimension ref="A1:AP5000"/>
  <sheetViews>
    <sheetView workbookViewId="0">
      <pane ySplit="7" topLeftCell="A8" activePane="bottomLeft" state="frozen"/>
      <selection pane="bottomLeft" activeCell="J13" sqref="J13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1" max="11" width="0" hidden="1" customWidth="1"/>
    <col min="13" max="23" width="0" hidden="1" customWidth="1"/>
  </cols>
  <sheetData>
    <row r="1" spans="1:42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O1" t="s">
        <v>130</v>
      </c>
    </row>
    <row r="2" spans="1:42" ht="24.95" customHeight="1" x14ac:dyDescent="0.2">
      <c r="A2" s="50" t="s">
        <v>8</v>
      </c>
      <c r="B2" s="49" t="s">
        <v>39</v>
      </c>
      <c r="C2" s="258" t="s">
        <v>40</v>
      </c>
      <c r="D2" s="259"/>
      <c r="E2" s="259"/>
      <c r="F2" s="259"/>
      <c r="G2" s="260"/>
      <c r="O2" t="s">
        <v>131</v>
      </c>
    </row>
    <row r="3" spans="1:42" ht="24.95" customHeight="1" x14ac:dyDescent="0.2">
      <c r="A3" s="50" t="s">
        <v>9</v>
      </c>
      <c r="B3" s="49" t="s">
        <v>64</v>
      </c>
      <c r="C3" s="258" t="s">
        <v>65</v>
      </c>
      <c r="D3" s="259"/>
      <c r="E3" s="259"/>
      <c r="F3" s="259"/>
      <c r="G3" s="260"/>
      <c r="K3" s="122" t="s">
        <v>131</v>
      </c>
      <c r="O3" t="s">
        <v>132</v>
      </c>
    </row>
    <row r="4" spans="1:42" ht="24.95" customHeight="1" x14ac:dyDescent="0.2">
      <c r="A4" s="141" t="s">
        <v>10</v>
      </c>
      <c r="B4" s="142" t="s">
        <v>66</v>
      </c>
      <c r="C4" s="261" t="s">
        <v>65</v>
      </c>
      <c r="D4" s="262"/>
      <c r="E4" s="262"/>
      <c r="F4" s="262"/>
      <c r="G4" s="263"/>
      <c r="O4" t="s">
        <v>133</v>
      </c>
    </row>
    <row r="5" spans="1:42" x14ac:dyDescent="0.2">
      <c r="D5" s="10"/>
    </row>
    <row r="6" spans="1:42" x14ac:dyDescent="0.2">
      <c r="A6" s="144" t="s">
        <v>134</v>
      </c>
      <c r="B6" s="146" t="s">
        <v>135</v>
      </c>
      <c r="C6" s="146" t="s">
        <v>136</v>
      </c>
      <c r="D6" s="145" t="s">
        <v>137</v>
      </c>
      <c r="E6" s="144" t="s">
        <v>138</v>
      </c>
      <c r="F6" s="143" t="s">
        <v>139</v>
      </c>
      <c r="G6" s="144" t="s">
        <v>31</v>
      </c>
    </row>
    <row r="7" spans="1:42" hidden="1" x14ac:dyDescent="0.2">
      <c r="A7" s="3"/>
      <c r="B7" s="4"/>
      <c r="C7" s="4"/>
      <c r="D7" s="6"/>
      <c r="E7" s="148"/>
      <c r="F7" s="149"/>
      <c r="G7" s="149"/>
    </row>
    <row r="8" spans="1:42" x14ac:dyDescent="0.2">
      <c r="A8" s="161" t="s">
        <v>141</v>
      </c>
      <c r="B8" s="162" t="s">
        <v>71</v>
      </c>
      <c r="C8" s="181" t="s">
        <v>72</v>
      </c>
      <c r="D8" s="163"/>
      <c r="E8" s="164"/>
      <c r="F8" s="165"/>
      <c r="G8" s="166">
        <f>SUMIF(O9:O24,"&lt;&gt;NOR",G9:G24)</f>
        <v>0</v>
      </c>
      <c r="O8" t="s">
        <v>142</v>
      </c>
    </row>
    <row r="9" spans="1:42" outlineLevel="1" x14ac:dyDescent="0.2">
      <c r="A9" s="168">
        <v>1</v>
      </c>
      <c r="B9" s="169" t="s">
        <v>270</v>
      </c>
      <c r="C9" s="182" t="s">
        <v>271</v>
      </c>
      <c r="D9" s="170" t="s">
        <v>157</v>
      </c>
      <c r="E9" s="171">
        <v>16.5</v>
      </c>
      <c r="F9" s="172"/>
      <c r="G9" s="173">
        <f>ROUND(E9*F9,2)</f>
        <v>0</v>
      </c>
      <c r="H9" s="147"/>
      <c r="I9" s="147"/>
      <c r="J9" s="147"/>
      <c r="K9" s="147"/>
      <c r="L9" s="147"/>
      <c r="M9" s="147"/>
      <c r="N9" s="147"/>
      <c r="O9" s="147" t="s">
        <v>146</v>
      </c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</row>
    <row r="10" spans="1:42" outlineLevel="2" x14ac:dyDescent="0.2">
      <c r="A10" s="154"/>
      <c r="B10" s="155"/>
      <c r="C10" s="183" t="s">
        <v>761</v>
      </c>
      <c r="D10" s="159"/>
      <c r="E10" s="160">
        <v>16.5</v>
      </c>
      <c r="F10" s="157"/>
      <c r="G10" s="157"/>
      <c r="H10" s="147"/>
      <c r="I10" s="147"/>
      <c r="J10" s="147"/>
      <c r="K10" s="147"/>
      <c r="L10" s="147"/>
      <c r="M10" s="147"/>
      <c r="N10" s="147"/>
      <c r="O10" s="147" t="s">
        <v>147</v>
      </c>
      <c r="P10" s="147">
        <v>0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</row>
    <row r="11" spans="1:42" outlineLevel="1" x14ac:dyDescent="0.2">
      <c r="A11" s="168">
        <v>2</v>
      </c>
      <c r="B11" s="169" t="s">
        <v>762</v>
      </c>
      <c r="C11" s="182" t="s">
        <v>763</v>
      </c>
      <c r="D11" s="170" t="s">
        <v>196</v>
      </c>
      <c r="E11" s="171">
        <v>0.5</v>
      </c>
      <c r="F11" s="172"/>
      <c r="G11" s="173">
        <f>ROUND(E11*F11,2)</f>
        <v>0</v>
      </c>
      <c r="H11" s="147"/>
      <c r="I11" s="147"/>
      <c r="J11" s="147"/>
      <c r="K11" s="147"/>
      <c r="L11" s="147"/>
      <c r="M11" s="147"/>
      <c r="N11" s="147"/>
      <c r="O11" s="147" t="s">
        <v>146</v>
      </c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</row>
    <row r="12" spans="1:42" outlineLevel="2" x14ac:dyDescent="0.2">
      <c r="A12" s="154"/>
      <c r="B12" s="155"/>
      <c r="C12" s="183" t="s">
        <v>764</v>
      </c>
      <c r="D12" s="159"/>
      <c r="E12" s="160">
        <v>0.5</v>
      </c>
      <c r="F12" s="157"/>
      <c r="G12" s="157"/>
      <c r="H12" s="147"/>
      <c r="I12" s="147"/>
      <c r="J12" s="147"/>
      <c r="K12" s="147"/>
      <c r="L12" s="147"/>
      <c r="M12" s="147"/>
      <c r="N12" s="147"/>
      <c r="O12" s="147" t="s">
        <v>147</v>
      </c>
      <c r="P12" s="147">
        <v>0</v>
      </c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</row>
    <row r="13" spans="1:42" outlineLevel="1" x14ac:dyDescent="0.2">
      <c r="A13" s="168">
        <v>3</v>
      </c>
      <c r="B13" s="169" t="s">
        <v>273</v>
      </c>
      <c r="C13" s="182" t="s">
        <v>274</v>
      </c>
      <c r="D13" s="170" t="s">
        <v>275</v>
      </c>
      <c r="E13" s="171">
        <v>1.5920000000000001</v>
      </c>
      <c r="F13" s="172"/>
      <c r="G13" s="173">
        <f>ROUND(E13*F13,2)</f>
        <v>0</v>
      </c>
      <c r="H13" s="147"/>
      <c r="I13" s="147"/>
      <c r="J13" s="147"/>
      <c r="K13" s="147"/>
      <c r="L13" s="147"/>
      <c r="M13" s="147"/>
      <c r="N13" s="147"/>
      <c r="O13" s="147" t="s">
        <v>146</v>
      </c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</row>
    <row r="14" spans="1:42" outlineLevel="2" x14ac:dyDescent="0.2">
      <c r="A14" s="154"/>
      <c r="B14" s="155"/>
      <c r="C14" s="183" t="s">
        <v>765</v>
      </c>
      <c r="D14" s="159"/>
      <c r="E14" s="160">
        <v>0.8</v>
      </c>
      <c r="F14" s="157"/>
      <c r="G14" s="157"/>
      <c r="H14" s="147"/>
      <c r="I14" s="147"/>
      <c r="J14" s="147"/>
      <c r="K14" s="147"/>
      <c r="L14" s="147"/>
      <c r="M14" s="147"/>
      <c r="N14" s="147"/>
      <c r="O14" s="147" t="s">
        <v>147</v>
      </c>
      <c r="P14" s="147">
        <v>0</v>
      </c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</row>
    <row r="15" spans="1:42" outlineLevel="3" x14ac:dyDescent="0.2">
      <c r="A15" s="154"/>
      <c r="B15" s="155"/>
      <c r="C15" s="183" t="s">
        <v>766</v>
      </c>
      <c r="D15" s="159"/>
      <c r="E15" s="160">
        <v>0.79200000000000004</v>
      </c>
      <c r="F15" s="157"/>
      <c r="G15" s="157"/>
      <c r="H15" s="147"/>
      <c r="I15" s="147"/>
      <c r="J15" s="147"/>
      <c r="K15" s="147"/>
      <c r="L15" s="147"/>
      <c r="M15" s="147"/>
      <c r="N15" s="147"/>
      <c r="O15" s="147" t="s">
        <v>147</v>
      </c>
      <c r="P15" s="147">
        <v>0</v>
      </c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</row>
    <row r="16" spans="1:42" ht="22.5" outlineLevel="1" x14ac:dyDescent="0.2">
      <c r="A16" s="168">
        <v>4</v>
      </c>
      <c r="B16" s="169" t="s">
        <v>279</v>
      </c>
      <c r="C16" s="182" t="s">
        <v>280</v>
      </c>
      <c r="D16" s="170" t="s">
        <v>275</v>
      </c>
      <c r="E16" s="171">
        <v>1.5920000000000001</v>
      </c>
      <c r="F16" s="172"/>
      <c r="G16" s="173">
        <f>ROUND(E16*F16,2)</f>
        <v>0</v>
      </c>
      <c r="H16" s="147"/>
      <c r="I16" s="147"/>
      <c r="J16" s="147"/>
      <c r="K16" s="147"/>
      <c r="L16" s="147"/>
      <c r="M16" s="147"/>
      <c r="N16" s="147"/>
      <c r="O16" s="147" t="s">
        <v>146</v>
      </c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</row>
    <row r="17" spans="1:42" outlineLevel="2" x14ac:dyDescent="0.2">
      <c r="A17" s="154"/>
      <c r="B17" s="155"/>
      <c r="C17" s="183" t="s">
        <v>767</v>
      </c>
      <c r="D17" s="159"/>
      <c r="E17" s="160">
        <v>1.5920000000000001</v>
      </c>
      <c r="F17" s="157"/>
      <c r="G17" s="157"/>
      <c r="H17" s="147"/>
      <c r="I17" s="147"/>
      <c r="J17" s="147"/>
      <c r="K17" s="147"/>
      <c r="L17" s="147"/>
      <c r="M17" s="147"/>
      <c r="N17" s="147"/>
      <c r="O17" s="147" t="s">
        <v>147</v>
      </c>
      <c r="P17" s="147">
        <v>5</v>
      </c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</row>
    <row r="18" spans="1:42" ht="22.5" outlineLevel="1" x14ac:dyDescent="0.2">
      <c r="A18" s="168">
        <v>5</v>
      </c>
      <c r="B18" s="169" t="s">
        <v>282</v>
      </c>
      <c r="C18" s="182" t="s">
        <v>283</v>
      </c>
      <c r="D18" s="170" t="s">
        <v>275</v>
      </c>
      <c r="E18" s="171">
        <v>1.5920000000000001</v>
      </c>
      <c r="F18" s="172"/>
      <c r="G18" s="173">
        <f>ROUND(E18*F18,2)</f>
        <v>0</v>
      </c>
      <c r="H18" s="147"/>
      <c r="I18" s="147"/>
      <c r="J18" s="147"/>
      <c r="K18" s="147"/>
      <c r="L18" s="147"/>
      <c r="M18" s="147"/>
      <c r="N18" s="147"/>
      <c r="O18" s="147" t="s">
        <v>146</v>
      </c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</row>
    <row r="19" spans="1:42" outlineLevel="2" x14ac:dyDescent="0.2">
      <c r="A19" s="154"/>
      <c r="B19" s="155"/>
      <c r="C19" s="183" t="s">
        <v>765</v>
      </c>
      <c r="D19" s="159"/>
      <c r="E19" s="160">
        <v>0.8</v>
      </c>
      <c r="F19" s="157"/>
      <c r="G19" s="157"/>
      <c r="H19" s="147"/>
      <c r="I19" s="147"/>
      <c r="J19" s="147"/>
      <c r="K19" s="147"/>
      <c r="L19" s="147"/>
      <c r="M19" s="147"/>
      <c r="N19" s="147"/>
      <c r="O19" s="147" t="s">
        <v>147</v>
      </c>
      <c r="P19" s="147">
        <v>0</v>
      </c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</row>
    <row r="20" spans="1:42" outlineLevel="3" x14ac:dyDescent="0.2">
      <c r="A20" s="154"/>
      <c r="B20" s="155"/>
      <c r="C20" s="183" t="s">
        <v>766</v>
      </c>
      <c r="D20" s="159"/>
      <c r="E20" s="160">
        <v>0.79200000000000004</v>
      </c>
      <c r="F20" s="157"/>
      <c r="G20" s="157"/>
      <c r="H20" s="147"/>
      <c r="I20" s="147"/>
      <c r="J20" s="147"/>
      <c r="K20" s="147"/>
      <c r="L20" s="147"/>
      <c r="M20" s="147"/>
      <c r="N20" s="147"/>
      <c r="O20" s="147" t="s">
        <v>147</v>
      </c>
      <c r="P20" s="147">
        <v>0</v>
      </c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</row>
    <row r="21" spans="1:42" ht="22.5" outlineLevel="1" x14ac:dyDescent="0.2">
      <c r="A21" s="168">
        <v>6</v>
      </c>
      <c r="B21" s="169" t="s">
        <v>285</v>
      </c>
      <c r="C21" s="182" t="s">
        <v>286</v>
      </c>
      <c r="D21" s="170" t="s">
        <v>275</v>
      </c>
      <c r="E21" s="171">
        <v>1.5920000000000001</v>
      </c>
      <c r="F21" s="172"/>
      <c r="G21" s="173">
        <f>ROUND(E21*F21,2)</f>
        <v>0</v>
      </c>
      <c r="H21" s="147"/>
      <c r="I21" s="147"/>
      <c r="J21" s="147"/>
      <c r="K21" s="147"/>
      <c r="L21" s="147"/>
      <c r="M21" s="147"/>
      <c r="N21" s="147"/>
      <c r="O21" s="147" t="s">
        <v>146</v>
      </c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</row>
    <row r="22" spans="1:42" outlineLevel="2" x14ac:dyDescent="0.2">
      <c r="A22" s="154"/>
      <c r="B22" s="155"/>
      <c r="C22" s="183" t="s">
        <v>767</v>
      </c>
      <c r="D22" s="159"/>
      <c r="E22" s="160">
        <v>1.5920000000000001</v>
      </c>
      <c r="F22" s="157"/>
      <c r="G22" s="157"/>
      <c r="H22" s="147"/>
      <c r="I22" s="147"/>
      <c r="J22" s="147"/>
      <c r="K22" s="147"/>
      <c r="L22" s="147"/>
      <c r="M22" s="147"/>
      <c r="N22" s="147"/>
      <c r="O22" s="147" t="s">
        <v>147</v>
      </c>
      <c r="P22" s="147">
        <v>5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</row>
    <row r="23" spans="1:42" ht="22.5" outlineLevel="1" x14ac:dyDescent="0.2">
      <c r="A23" s="168">
        <v>7</v>
      </c>
      <c r="B23" s="169" t="s">
        <v>293</v>
      </c>
      <c r="C23" s="182" t="s">
        <v>294</v>
      </c>
      <c r="D23" s="170" t="s">
        <v>275</v>
      </c>
      <c r="E23" s="171">
        <v>1.5920000000000001</v>
      </c>
      <c r="F23" s="172"/>
      <c r="G23" s="173">
        <f>ROUND(E23*F23,2)</f>
        <v>0</v>
      </c>
      <c r="H23" s="147"/>
      <c r="I23" s="147"/>
      <c r="J23" s="147"/>
      <c r="K23" s="147"/>
      <c r="L23" s="147"/>
      <c r="M23" s="147"/>
      <c r="N23" s="147"/>
      <c r="O23" s="147" t="s">
        <v>146</v>
      </c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</row>
    <row r="24" spans="1:42" outlineLevel="2" x14ac:dyDescent="0.2">
      <c r="A24" s="154"/>
      <c r="B24" s="155"/>
      <c r="C24" s="183" t="s">
        <v>768</v>
      </c>
      <c r="D24" s="159"/>
      <c r="E24" s="160">
        <v>1.5920000000000001</v>
      </c>
      <c r="F24" s="157"/>
      <c r="G24" s="157"/>
      <c r="H24" s="147"/>
      <c r="I24" s="147"/>
      <c r="J24" s="147"/>
      <c r="K24" s="147"/>
      <c r="L24" s="147"/>
      <c r="M24" s="147"/>
      <c r="N24" s="147"/>
      <c r="O24" s="147" t="s">
        <v>147</v>
      </c>
      <c r="P24" s="147">
        <v>5</v>
      </c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</row>
    <row r="25" spans="1:42" x14ac:dyDescent="0.2">
      <c r="A25" s="161" t="s">
        <v>141</v>
      </c>
      <c r="B25" s="162" t="s">
        <v>75</v>
      </c>
      <c r="C25" s="181" t="s">
        <v>76</v>
      </c>
      <c r="D25" s="163"/>
      <c r="E25" s="164"/>
      <c r="F25" s="165"/>
      <c r="G25" s="166">
        <f>SUMIF(O26:O28,"&lt;&gt;NOR",G26:G28)</f>
        <v>0</v>
      </c>
      <c r="O25" t="s">
        <v>142</v>
      </c>
    </row>
    <row r="26" spans="1:42" outlineLevel="1" x14ac:dyDescent="0.2">
      <c r="A26" s="168">
        <v>8</v>
      </c>
      <c r="B26" s="169" t="s">
        <v>651</v>
      </c>
      <c r="C26" s="182" t="s">
        <v>652</v>
      </c>
      <c r="D26" s="170" t="s">
        <v>275</v>
      </c>
      <c r="E26" s="171">
        <v>1.3919999999999999</v>
      </c>
      <c r="F26" s="172"/>
      <c r="G26" s="173">
        <f>ROUND(E26*F26,2)</f>
        <v>0</v>
      </c>
      <c r="H26" s="147"/>
      <c r="I26" s="147"/>
      <c r="J26" s="147"/>
      <c r="K26" s="147"/>
      <c r="L26" s="147"/>
      <c r="M26" s="147"/>
      <c r="N26" s="147"/>
      <c r="O26" s="147" t="s">
        <v>146</v>
      </c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</row>
    <row r="27" spans="1:42" outlineLevel="2" x14ac:dyDescent="0.2">
      <c r="A27" s="154"/>
      <c r="B27" s="155"/>
      <c r="C27" s="183" t="s">
        <v>769</v>
      </c>
      <c r="D27" s="159"/>
      <c r="E27" s="160">
        <v>0.6</v>
      </c>
      <c r="F27" s="157"/>
      <c r="G27" s="157"/>
      <c r="H27" s="147"/>
      <c r="I27" s="147"/>
      <c r="J27" s="147"/>
      <c r="K27" s="147"/>
      <c r="L27" s="147"/>
      <c r="M27" s="147"/>
      <c r="N27" s="147"/>
      <c r="O27" s="147" t="s">
        <v>147</v>
      </c>
      <c r="P27" s="147">
        <v>0</v>
      </c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</row>
    <row r="28" spans="1:42" outlineLevel="3" x14ac:dyDescent="0.2">
      <c r="A28" s="154"/>
      <c r="B28" s="155"/>
      <c r="C28" s="183" t="s">
        <v>766</v>
      </c>
      <c r="D28" s="159"/>
      <c r="E28" s="160">
        <v>0.79200000000000004</v>
      </c>
      <c r="F28" s="157"/>
      <c r="G28" s="157"/>
      <c r="H28" s="147"/>
      <c r="I28" s="147"/>
      <c r="J28" s="147"/>
      <c r="K28" s="147"/>
      <c r="L28" s="147"/>
      <c r="M28" s="147"/>
      <c r="N28" s="147"/>
      <c r="O28" s="147" t="s">
        <v>147</v>
      </c>
      <c r="P28" s="147">
        <v>0</v>
      </c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</row>
    <row r="29" spans="1:42" x14ac:dyDescent="0.2">
      <c r="A29" s="161" t="s">
        <v>141</v>
      </c>
      <c r="B29" s="162" t="s">
        <v>77</v>
      </c>
      <c r="C29" s="181" t="s">
        <v>78</v>
      </c>
      <c r="D29" s="163"/>
      <c r="E29" s="164"/>
      <c r="F29" s="165"/>
      <c r="G29" s="166">
        <f>SUMIF(O30:O31,"&lt;&gt;NOR",G30:G31)</f>
        <v>0</v>
      </c>
      <c r="O29" t="s">
        <v>142</v>
      </c>
    </row>
    <row r="30" spans="1:42" outlineLevel="1" x14ac:dyDescent="0.2">
      <c r="A30" s="168">
        <v>9</v>
      </c>
      <c r="B30" s="169" t="s">
        <v>329</v>
      </c>
      <c r="C30" s="182" t="s">
        <v>330</v>
      </c>
      <c r="D30" s="170" t="s">
        <v>145</v>
      </c>
      <c r="E30" s="171">
        <v>6</v>
      </c>
      <c r="F30" s="172"/>
      <c r="G30" s="173">
        <f>ROUND(E30*F30,2)</f>
        <v>0</v>
      </c>
      <c r="H30" s="147"/>
      <c r="I30" s="147"/>
      <c r="J30" s="147"/>
      <c r="K30" s="147"/>
      <c r="L30" s="147"/>
      <c r="M30" s="147"/>
      <c r="N30" s="147"/>
      <c r="O30" s="147" t="s">
        <v>146</v>
      </c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</row>
    <row r="31" spans="1:42" outlineLevel="2" x14ac:dyDescent="0.2">
      <c r="A31" s="154"/>
      <c r="B31" s="155"/>
      <c r="C31" s="183" t="s">
        <v>770</v>
      </c>
      <c r="D31" s="159"/>
      <c r="E31" s="160">
        <v>6</v>
      </c>
      <c r="F31" s="157"/>
      <c r="G31" s="157"/>
      <c r="H31" s="147"/>
      <c r="I31" s="147"/>
      <c r="J31" s="147"/>
      <c r="K31" s="147"/>
      <c r="L31" s="147"/>
      <c r="M31" s="147"/>
      <c r="N31" s="147"/>
      <c r="O31" s="147" t="s">
        <v>147</v>
      </c>
      <c r="P31" s="147">
        <v>0</v>
      </c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</row>
    <row r="32" spans="1:42" x14ac:dyDescent="0.2">
      <c r="A32" s="161" t="s">
        <v>141</v>
      </c>
      <c r="B32" s="162" t="s">
        <v>81</v>
      </c>
      <c r="C32" s="181" t="s">
        <v>82</v>
      </c>
      <c r="D32" s="163"/>
      <c r="E32" s="164"/>
      <c r="F32" s="165"/>
      <c r="G32" s="166">
        <f>SUMIF(O33:O37,"&lt;&gt;NOR",G33:G37)</f>
        <v>0</v>
      </c>
      <c r="O32" t="s">
        <v>142</v>
      </c>
    </row>
    <row r="33" spans="1:42" outlineLevel="1" x14ac:dyDescent="0.2">
      <c r="A33" s="168">
        <v>10</v>
      </c>
      <c r="B33" s="169" t="s">
        <v>771</v>
      </c>
      <c r="C33" s="182" t="s">
        <v>772</v>
      </c>
      <c r="D33" s="170" t="s">
        <v>157</v>
      </c>
      <c r="E33" s="171">
        <v>16.5</v>
      </c>
      <c r="F33" s="172"/>
      <c r="G33" s="173">
        <f>ROUND(E33*F33,2)</f>
        <v>0</v>
      </c>
      <c r="H33" s="147"/>
      <c r="I33" s="147"/>
      <c r="J33" s="147"/>
      <c r="K33" s="147"/>
      <c r="L33" s="147"/>
      <c r="M33" s="147"/>
      <c r="N33" s="147"/>
      <c r="O33" s="147" t="s">
        <v>146</v>
      </c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</row>
    <row r="34" spans="1:42" outlineLevel="2" x14ac:dyDescent="0.2">
      <c r="A34" s="154"/>
      <c r="B34" s="155"/>
      <c r="C34" s="183" t="s">
        <v>761</v>
      </c>
      <c r="D34" s="159"/>
      <c r="E34" s="160">
        <v>16.5</v>
      </c>
      <c r="F34" s="157"/>
      <c r="G34" s="157"/>
      <c r="H34" s="147"/>
      <c r="I34" s="147"/>
      <c r="J34" s="147"/>
      <c r="K34" s="147"/>
      <c r="L34" s="147"/>
      <c r="M34" s="147"/>
      <c r="N34" s="147"/>
      <c r="O34" s="147" t="s">
        <v>147</v>
      </c>
      <c r="P34" s="147">
        <v>0</v>
      </c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</row>
    <row r="35" spans="1:42" outlineLevel="1" x14ac:dyDescent="0.2">
      <c r="A35" s="168">
        <v>11</v>
      </c>
      <c r="B35" s="169" t="s">
        <v>182</v>
      </c>
      <c r="C35" s="182" t="s">
        <v>183</v>
      </c>
      <c r="D35" s="170" t="s">
        <v>184</v>
      </c>
      <c r="E35" s="171">
        <v>35</v>
      </c>
      <c r="F35" s="172"/>
      <c r="G35" s="173">
        <f>ROUND(E35*F35,2)</f>
        <v>0</v>
      </c>
      <c r="H35" s="147"/>
      <c r="I35" s="147"/>
      <c r="J35" s="147"/>
      <c r="K35" s="147"/>
      <c r="L35" s="147"/>
      <c r="M35" s="147"/>
      <c r="N35" s="147"/>
      <c r="O35" s="147" t="s">
        <v>185</v>
      </c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</row>
    <row r="36" spans="1:42" outlineLevel="2" x14ac:dyDescent="0.2">
      <c r="A36" s="154"/>
      <c r="B36" s="155"/>
      <c r="C36" s="183" t="s">
        <v>731</v>
      </c>
      <c r="D36" s="159"/>
      <c r="E36" s="160">
        <v>15</v>
      </c>
      <c r="F36" s="157"/>
      <c r="G36" s="157"/>
      <c r="H36" s="147"/>
      <c r="I36" s="147"/>
      <c r="J36" s="147"/>
      <c r="K36" s="147"/>
      <c r="L36" s="147"/>
      <c r="M36" s="147"/>
      <c r="N36" s="147"/>
      <c r="O36" s="147" t="s">
        <v>147</v>
      </c>
      <c r="P36" s="147">
        <v>0</v>
      </c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</row>
    <row r="37" spans="1:42" outlineLevel="3" x14ac:dyDescent="0.2">
      <c r="A37" s="154"/>
      <c r="B37" s="155"/>
      <c r="C37" s="183" t="s">
        <v>370</v>
      </c>
      <c r="D37" s="159"/>
      <c r="E37" s="160">
        <v>20</v>
      </c>
      <c r="F37" s="157"/>
      <c r="G37" s="157"/>
      <c r="H37" s="147"/>
      <c r="I37" s="147"/>
      <c r="J37" s="147"/>
      <c r="K37" s="147"/>
      <c r="L37" s="147"/>
      <c r="M37" s="147"/>
      <c r="N37" s="147"/>
      <c r="O37" s="147" t="s">
        <v>147</v>
      </c>
      <c r="P37" s="147">
        <v>0</v>
      </c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</row>
    <row r="38" spans="1:42" x14ac:dyDescent="0.2">
      <c r="A38" s="161" t="s">
        <v>141</v>
      </c>
      <c r="B38" s="162" t="s">
        <v>89</v>
      </c>
      <c r="C38" s="181" t="s">
        <v>90</v>
      </c>
      <c r="D38" s="163"/>
      <c r="E38" s="164"/>
      <c r="F38" s="165"/>
      <c r="G38" s="166">
        <f>SUMIF(O39:O40,"&lt;&gt;NOR",G39:G40)</f>
        <v>0</v>
      </c>
      <c r="O38" t="s">
        <v>142</v>
      </c>
    </row>
    <row r="39" spans="1:42" ht="22.5" outlineLevel="1" x14ac:dyDescent="0.2">
      <c r="A39" s="168">
        <v>12</v>
      </c>
      <c r="B39" s="169" t="s">
        <v>773</v>
      </c>
      <c r="C39" s="182" t="s">
        <v>774</v>
      </c>
      <c r="D39" s="170" t="s">
        <v>275</v>
      </c>
      <c r="E39" s="171">
        <v>4.0500000000000001E-2</v>
      </c>
      <c r="F39" s="172"/>
      <c r="G39" s="173">
        <f>ROUND(E39*F39,2)</f>
        <v>0</v>
      </c>
      <c r="H39" s="147"/>
      <c r="I39" s="147"/>
      <c r="J39" s="147"/>
      <c r="K39" s="147"/>
      <c r="L39" s="147"/>
      <c r="M39" s="147"/>
      <c r="N39" s="147"/>
      <c r="O39" s="147" t="s">
        <v>146</v>
      </c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</row>
    <row r="40" spans="1:42" outlineLevel="2" x14ac:dyDescent="0.2">
      <c r="A40" s="154"/>
      <c r="B40" s="155"/>
      <c r="C40" s="183" t="s">
        <v>775</v>
      </c>
      <c r="D40" s="159"/>
      <c r="E40" s="160">
        <v>4.0500000000000001E-2</v>
      </c>
      <c r="F40" s="157"/>
      <c r="G40" s="157"/>
      <c r="H40" s="147"/>
      <c r="I40" s="147"/>
      <c r="J40" s="147"/>
      <c r="K40" s="147"/>
      <c r="L40" s="147"/>
      <c r="M40" s="147"/>
      <c r="N40" s="147"/>
      <c r="O40" s="147" t="s">
        <v>147</v>
      </c>
      <c r="P40" s="147">
        <v>0</v>
      </c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</row>
    <row r="41" spans="1:42" x14ac:dyDescent="0.2">
      <c r="A41" s="161" t="s">
        <v>141</v>
      </c>
      <c r="B41" s="162" t="s">
        <v>93</v>
      </c>
      <c r="C41" s="181" t="s">
        <v>94</v>
      </c>
      <c r="D41" s="163"/>
      <c r="E41" s="164"/>
      <c r="F41" s="165"/>
      <c r="G41" s="166">
        <f>SUMIF(O42:O43,"&lt;&gt;NOR",G42:G43)</f>
        <v>0</v>
      </c>
      <c r="O41" t="s">
        <v>142</v>
      </c>
    </row>
    <row r="42" spans="1:42" outlineLevel="1" x14ac:dyDescent="0.2">
      <c r="A42" s="168">
        <v>13</v>
      </c>
      <c r="B42" s="169" t="s">
        <v>776</v>
      </c>
      <c r="C42" s="182" t="s">
        <v>777</v>
      </c>
      <c r="D42" s="170" t="s">
        <v>196</v>
      </c>
      <c r="E42" s="171">
        <v>3.6</v>
      </c>
      <c r="F42" s="172"/>
      <c r="G42" s="173">
        <f>ROUND(E42*F42,2)</f>
        <v>0</v>
      </c>
      <c r="H42" s="147"/>
      <c r="I42" s="147"/>
      <c r="J42" s="147"/>
      <c r="K42" s="147"/>
      <c r="L42" s="147"/>
      <c r="M42" s="147"/>
      <c r="N42" s="147"/>
      <c r="O42" s="147" t="s">
        <v>146</v>
      </c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</row>
    <row r="43" spans="1:42" outlineLevel="2" x14ac:dyDescent="0.2">
      <c r="A43" s="154"/>
      <c r="B43" s="155"/>
      <c r="C43" s="183" t="s">
        <v>778</v>
      </c>
      <c r="D43" s="159"/>
      <c r="E43" s="160">
        <v>3.6</v>
      </c>
      <c r="F43" s="157"/>
      <c r="G43" s="157"/>
      <c r="H43" s="147"/>
      <c r="I43" s="147"/>
      <c r="J43" s="147"/>
      <c r="K43" s="147"/>
      <c r="L43" s="147"/>
      <c r="M43" s="147"/>
      <c r="N43" s="147"/>
      <c r="O43" s="147" t="s">
        <v>147</v>
      </c>
      <c r="P43" s="147">
        <v>0</v>
      </c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</row>
    <row r="44" spans="1:42" x14ac:dyDescent="0.2">
      <c r="A44" s="161" t="s">
        <v>141</v>
      </c>
      <c r="B44" s="162" t="s">
        <v>101</v>
      </c>
      <c r="C44" s="181" t="s">
        <v>102</v>
      </c>
      <c r="D44" s="163"/>
      <c r="E44" s="164"/>
      <c r="F44" s="165"/>
      <c r="G44" s="166">
        <f>SUMIF(O45:O48,"&lt;&gt;NOR",G45:G48)</f>
        <v>0</v>
      </c>
      <c r="O44" t="s">
        <v>142</v>
      </c>
    </row>
    <row r="45" spans="1:42" ht="22.5" outlineLevel="1" x14ac:dyDescent="0.2">
      <c r="A45" s="168">
        <v>14</v>
      </c>
      <c r="B45" s="169" t="s">
        <v>739</v>
      </c>
      <c r="C45" s="182" t="s">
        <v>740</v>
      </c>
      <c r="D45" s="170" t="s">
        <v>275</v>
      </c>
      <c r="E45" s="171">
        <v>4.0500000000000001E-2</v>
      </c>
      <c r="F45" s="172"/>
      <c r="G45" s="173">
        <f>ROUND(E45*F45,2)</f>
        <v>0</v>
      </c>
      <c r="H45" s="147"/>
      <c r="I45" s="147"/>
      <c r="J45" s="147"/>
      <c r="K45" s="147"/>
      <c r="L45" s="147"/>
      <c r="M45" s="147"/>
      <c r="N45" s="147"/>
      <c r="O45" s="147" t="s">
        <v>146</v>
      </c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</row>
    <row r="46" spans="1:42" outlineLevel="2" x14ac:dyDescent="0.2">
      <c r="A46" s="154"/>
      <c r="B46" s="155"/>
      <c r="C46" s="183" t="s">
        <v>779</v>
      </c>
      <c r="D46" s="159"/>
      <c r="E46" s="160">
        <v>4.0500000000000001E-2</v>
      </c>
      <c r="F46" s="157"/>
      <c r="G46" s="157"/>
      <c r="H46" s="147"/>
      <c r="I46" s="147"/>
      <c r="J46" s="147"/>
      <c r="K46" s="147"/>
      <c r="L46" s="147"/>
      <c r="M46" s="147"/>
      <c r="N46" s="147"/>
      <c r="O46" s="147" t="s">
        <v>147</v>
      </c>
      <c r="P46" s="147">
        <v>0</v>
      </c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</row>
    <row r="47" spans="1:42" outlineLevel="1" x14ac:dyDescent="0.2">
      <c r="A47" s="168">
        <v>15</v>
      </c>
      <c r="B47" s="169" t="s">
        <v>780</v>
      </c>
      <c r="C47" s="182" t="s">
        <v>781</v>
      </c>
      <c r="D47" s="170" t="s">
        <v>196</v>
      </c>
      <c r="E47" s="171">
        <v>0.25</v>
      </c>
      <c r="F47" s="172"/>
      <c r="G47" s="173">
        <f>ROUND(E47*F47,2)</f>
        <v>0</v>
      </c>
      <c r="H47" s="147"/>
      <c r="I47" s="147"/>
      <c r="J47" s="147"/>
      <c r="K47" s="147"/>
      <c r="L47" s="147"/>
      <c r="M47" s="147"/>
      <c r="N47" s="147"/>
      <c r="O47" s="147" t="s">
        <v>146</v>
      </c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</row>
    <row r="48" spans="1:42" outlineLevel="2" x14ac:dyDescent="0.2">
      <c r="A48" s="154"/>
      <c r="B48" s="155"/>
      <c r="C48" s="183" t="s">
        <v>782</v>
      </c>
      <c r="D48" s="159"/>
      <c r="E48" s="160">
        <v>0.25</v>
      </c>
      <c r="F48" s="157"/>
      <c r="G48" s="157"/>
      <c r="H48" s="147"/>
      <c r="I48" s="147"/>
      <c r="J48" s="147"/>
      <c r="K48" s="147"/>
      <c r="L48" s="147"/>
      <c r="M48" s="147"/>
      <c r="N48" s="147"/>
      <c r="O48" s="147" t="s">
        <v>147</v>
      </c>
      <c r="P48" s="147">
        <v>0</v>
      </c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</row>
    <row r="49" spans="1:42" x14ac:dyDescent="0.2">
      <c r="A49" s="161" t="s">
        <v>141</v>
      </c>
      <c r="B49" s="162" t="s">
        <v>103</v>
      </c>
      <c r="C49" s="181" t="s">
        <v>104</v>
      </c>
      <c r="D49" s="163"/>
      <c r="E49" s="164"/>
      <c r="F49" s="165"/>
      <c r="G49" s="166">
        <f>SUMIF(O50:O50,"&lt;&gt;NOR",G50:G50)</f>
        <v>0</v>
      </c>
      <c r="O49" t="s">
        <v>142</v>
      </c>
    </row>
    <row r="50" spans="1:42" outlineLevel="1" x14ac:dyDescent="0.2">
      <c r="A50" s="174">
        <v>16</v>
      </c>
      <c r="B50" s="175" t="s">
        <v>203</v>
      </c>
      <c r="C50" s="184" t="s">
        <v>204</v>
      </c>
      <c r="D50" s="176" t="s">
        <v>205</v>
      </c>
      <c r="E50" s="177">
        <v>5.5853999999999999</v>
      </c>
      <c r="F50" s="178"/>
      <c r="G50" s="179">
        <f>ROUND(E50*F50,2)</f>
        <v>0</v>
      </c>
      <c r="H50" s="147"/>
      <c r="I50" s="147"/>
      <c r="J50" s="147"/>
      <c r="K50" s="147"/>
      <c r="L50" s="147"/>
      <c r="M50" s="147"/>
      <c r="N50" s="147"/>
      <c r="O50" s="147" t="s">
        <v>206</v>
      </c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</row>
    <row r="51" spans="1:42" x14ac:dyDescent="0.2">
      <c r="A51" s="161" t="s">
        <v>141</v>
      </c>
      <c r="B51" s="162" t="s">
        <v>111</v>
      </c>
      <c r="C51" s="181" t="s">
        <v>112</v>
      </c>
      <c r="D51" s="163"/>
      <c r="E51" s="164"/>
      <c r="F51" s="165"/>
      <c r="G51" s="166">
        <f>SUMIF(O52:O104,"&lt;&gt;NOR",G52:G104)</f>
        <v>0</v>
      </c>
      <c r="O51" t="s">
        <v>142</v>
      </c>
    </row>
    <row r="52" spans="1:42" outlineLevel="1" x14ac:dyDescent="0.2">
      <c r="A52" s="168">
        <v>17</v>
      </c>
      <c r="B52" s="169" t="s">
        <v>478</v>
      </c>
      <c r="C52" s="182" t="s">
        <v>479</v>
      </c>
      <c r="D52" s="170" t="s">
        <v>145</v>
      </c>
      <c r="E52" s="171">
        <v>1</v>
      </c>
      <c r="F52" s="172"/>
      <c r="G52" s="173">
        <f>ROUND(E52*F52,2)</f>
        <v>0</v>
      </c>
      <c r="H52" s="147"/>
      <c r="I52" s="147"/>
      <c r="J52" s="147"/>
      <c r="K52" s="147"/>
      <c r="L52" s="147"/>
      <c r="M52" s="147"/>
      <c r="N52" s="147"/>
      <c r="O52" s="147" t="s">
        <v>146</v>
      </c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</row>
    <row r="53" spans="1:42" outlineLevel="2" x14ac:dyDescent="0.2">
      <c r="A53" s="154"/>
      <c r="B53" s="155"/>
      <c r="C53" s="183" t="s">
        <v>783</v>
      </c>
      <c r="D53" s="159"/>
      <c r="E53" s="160">
        <v>1</v>
      </c>
      <c r="F53" s="157"/>
      <c r="G53" s="157"/>
      <c r="H53" s="147"/>
      <c r="I53" s="147"/>
      <c r="J53" s="147"/>
      <c r="K53" s="147"/>
      <c r="L53" s="147"/>
      <c r="M53" s="147"/>
      <c r="N53" s="147"/>
      <c r="O53" s="147" t="s">
        <v>147</v>
      </c>
      <c r="P53" s="147">
        <v>0</v>
      </c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</row>
    <row r="54" spans="1:42" outlineLevel="1" x14ac:dyDescent="0.2">
      <c r="A54" s="168">
        <v>18</v>
      </c>
      <c r="B54" s="169" t="s">
        <v>784</v>
      </c>
      <c r="C54" s="182" t="s">
        <v>785</v>
      </c>
      <c r="D54" s="170" t="s">
        <v>145</v>
      </c>
      <c r="E54" s="171">
        <v>1</v>
      </c>
      <c r="F54" s="172"/>
      <c r="G54" s="173">
        <f>ROUND(E54*F54,2)</f>
        <v>0</v>
      </c>
      <c r="H54" s="147"/>
      <c r="I54" s="147"/>
      <c r="J54" s="147"/>
      <c r="K54" s="147"/>
      <c r="L54" s="147"/>
      <c r="M54" s="147"/>
      <c r="N54" s="147"/>
      <c r="O54" s="147" t="s">
        <v>146</v>
      </c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</row>
    <row r="55" spans="1:42" outlineLevel="2" x14ac:dyDescent="0.2">
      <c r="A55" s="154"/>
      <c r="B55" s="155"/>
      <c r="C55" s="183" t="s">
        <v>71</v>
      </c>
      <c r="D55" s="159"/>
      <c r="E55" s="160">
        <v>1</v>
      </c>
      <c r="F55" s="157"/>
      <c r="G55" s="157"/>
      <c r="H55" s="147"/>
      <c r="I55" s="147"/>
      <c r="J55" s="147"/>
      <c r="K55" s="147"/>
      <c r="L55" s="147"/>
      <c r="M55" s="147"/>
      <c r="N55" s="147"/>
      <c r="O55" s="147" t="s">
        <v>147</v>
      </c>
      <c r="P55" s="147">
        <v>0</v>
      </c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</row>
    <row r="56" spans="1:42" outlineLevel="1" x14ac:dyDescent="0.2">
      <c r="A56" s="168">
        <v>19</v>
      </c>
      <c r="B56" s="169" t="s">
        <v>481</v>
      </c>
      <c r="C56" s="182" t="s">
        <v>482</v>
      </c>
      <c r="D56" s="170" t="s">
        <v>145</v>
      </c>
      <c r="E56" s="171">
        <v>1</v>
      </c>
      <c r="F56" s="172"/>
      <c r="G56" s="173">
        <f>ROUND(E56*F56,2)</f>
        <v>0</v>
      </c>
      <c r="H56" s="147"/>
      <c r="I56" s="147"/>
      <c r="J56" s="147"/>
      <c r="K56" s="147"/>
      <c r="L56" s="147"/>
      <c r="M56" s="147"/>
      <c r="N56" s="147"/>
      <c r="O56" s="147" t="s">
        <v>146</v>
      </c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</row>
    <row r="57" spans="1:42" outlineLevel="2" x14ac:dyDescent="0.2">
      <c r="A57" s="154"/>
      <c r="B57" s="155"/>
      <c r="C57" s="183" t="s">
        <v>71</v>
      </c>
      <c r="D57" s="159"/>
      <c r="E57" s="160">
        <v>1</v>
      </c>
      <c r="F57" s="157"/>
      <c r="G57" s="157"/>
      <c r="H57" s="147"/>
      <c r="I57" s="147"/>
      <c r="J57" s="147"/>
      <c r="K57" s="147"/>
      <c r="L57" s="147"/>
      <c r="M57" s="147"/>
      <c r="N57" s="147"/>
      <c r="O57" s="147" t="s">
        <v>147</v>
      </c>
      <c r="P57" s="147">
        <v>0</v>
      </c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</row>
    <row r="58" spans="1:42" outlineLevel="1" x14ac:dyDescent="0.2">
      <c r="A58" s="168">
        <v>20</v>
      </c>
      <c r="B58" s="169" t="s">
        <v>752</v>
      </c>
      <c r="C58" s="182" t="s">
        <v>753</v>
      </c>
      <c r="D58" s="170" t="s">
        <v>145</v>
      </c>
      <c r="E58" s="171">
        <v>1</v>
      </c>
      <c r="F58" s="172"/>
      <c r="G58" s="173">
        <f>ROUND(E58*F58,2)</f>
        <v>0</v>
      </c>
      <c r="H58" s="147"/>
      <c r="I58" s="147"/>
      <c r="J58" s="147"/>
      <c r="K58" s="147"/>
      <c r="L58" s="147"/>
      <c r="M58" s="147"/>
      <c r="N58" s="147"/>
      <c r="O58" s="147" t="s">
        <v>146</v>
      </c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</row>
    <row r="59" spans="1:42" outlineLevel="2" x14ac:dyDescent="0.2">
      <c r="A59" s="154"/>
      <c r="B59" s="155"/>
      <c r="C59" s="183" t="s">
        <v>71</v>
      </c>
      <c r="D59" s="159"/>
      <c r="E59" s="160">
        <v>1</v>
      </c>
      <c r="F59" s="157"/>
      <c r="G59" s="157"/>
      <c r="H59" s="147"/>
      <c r="I59" s="147"/>
      <c r="J59" s="147"/>
      <c r="K59" s="147"/>
      <c r="L59" s="147"/>
      <c r="M59" s="147"/>
      <c r="N59" s="147"/>
      <c r="O59" s="147" t="s">
        <v>147</v>
      </c>
      <c r="P59" s="147">
        <v>0</v>
      </c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</row>
    <row r="60" spans="1:42" outlineLevel="1" x14ac:dyDescent="0.2">
      <c r="A60" s="168">
        <v>21</v>
      </c>
      <c r="B60" s="169" t="s">
        <v>487</v>
      </c>
      <c r="C60" s="182" t="s">
        <v>488</v>
      </c>
      <c r="D60" s="170" t="s">
        <v>218</v>
      </c>
      <c r="E60" s="171">
        <v>182.26499999999999</v>
      </c>
      <c r="F60" s="172"/>
      <c r="G60" s="173">
        <f>ROUND(E60*F60,2)</f>
        <v>0</v>
      </c>
      <c r="H60" s="147"/>
      <c r="I60" s="147"/>
      <c r="J60" s="147"/>
      <c r="K60" s="147"/>
      <c r="L60" s="147"/>
      <c r="M60" s="147"/>
      <c r="N60" s="147"/>
      <c r="O60" s="147" t="s">
        <v>146</v>
      </c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</row>
    <row r="61" spans="1:42" outlineLevel="2" x14ac:dyDescent="0.2">
      <c r="A61" s="154"/>
      <c r="B61" s="155"/>
      <c r="C61" s="183" t="s">
        <v>786</v>
      </c>
      <c r="D61" s="159"/>
      <c r="E61" s="160">
        <v>102.051</v>
      </c>
      <c r="F61" s="157"/>
      <c r="G61" s="157"/>
      <c r="H61" s="147"/>
      <c r="I61" s="147"/>
      <c r="J61" s="147"/>
      <c r="K61" s="147"/>
      <c r="L61" s="147"/>
      <c r="M61" s="147"/>
      <c r="N61" s="147"/>
      <c r="O61" s="147" t="s">
        <v>147</v>
      </c>
      <c r="P61" s="147">
        <v>0</v>
      </c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</row>
    <row r="62" spans="1:42" outlineLevel="3" x14ac:dyDescent="0.2">
      <c r="A62" s="154"/>
      <c r="B62" s="155"/>
      <c r="C62" s="183" t="s">
        <v>787</v>
      </c>
      <c r="D62" s="159"/>
      <c r="E62" s="160">
        <v>80.213999999999999</v>
      </c>
      <c r="F62" s="157"/>
      <c r="G62" s="157"/>
      <c r="H62" s="147"/>
      <c r="I62" s="147"/>
      <c r="J62" s="147"/>
      <c r="K62" s="147"/>
      <c r="L62" s="147"/>
      <c r="M62" s="147"/>
      <c r="N62" s="147"/>
      <c r="O62" s="147" t="s">
        <v>147</v>
      </c>
      <c r="P62" s="147">
        <v>0</v>
      </c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</row>
    <row r="63" spans="1:42" ht="33.75" outlineLevel="1" x14ac:dyDescent="0.2">
      <c r="A63" s="168">
        <v>22</v>
      </c>
      <c r="B63" s="169" t="s">
        <v>221</v>
      </c>
      <c r="C63" s="182" t="s">
        <v>222</v>
      </c>
      <c r="D63" s="170" t="s">
        <v>157</v>
      </c>
      <c r="E63" s="171">
        <v>11.77</v>
      </c>
      <c r="F63" s="172"/>
      <c r="G63" s="173">
        <f>ROUND(E63*F63,2)</f>
        <v>0</v>
      </c>
      <c r="H63" s="147"/>
      <c r="I63" s="147"/>
      <c r="J63" s="147"/>
      <c r="K63" s="147"/>
      <c r="L63" s="147"/>
      <c r="M63" s="147"/>
      <c r="N63" s="147"/>
      <c r="O63" s="147" t="s">
        <v>146</v>
      </c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</row>
    <row r="64" spans="1:42" ht="22.5" outlineLevel="2" x14ac:dyDescent="0.2">
      <c r="A64" s="154"/>
      <c r="B64" s="155"/>
      <c r="C64" s="183" t="s">
        <v>788</v>
      </c>
      <c r="D64" s="159"/>
      <c r="E64" s="160">
        <v>11.77</v>
      </c>
      <c r="F64" s="157"/>
      <c r="G64" s="157"/>
      <c r="H64" s="147"/>
      <c r="I64" s="147"/>
      <c r="J64" s="147"/>
      <c r="K64" s="147"/>
      <c r="L64" s="147"/>
      <c r="M64" s="147"/>
      <c r="N64" s="147"/>
      <c r="O64" s="147" t="s">
        <v>147</v>
      </c>
      <c r="P64" s="147">
        <v>0</v>
      </c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</row>
    <row r="65" spans="1:42" ht="22.5" outlineLevel="3" x14ac:dyDescent="0.2">
      <c r="A65" s="154"/>
      <c r="B65" s="155"/>
      <c r="C65" s="183" t="s">
        <v>224</v>
      </c>
      <c r="D65" s="159"/>
      <c r="E65" s="160"/>
      <c r="F65" s="157"/>
      <c r="G65" s="157"/>
      <c r="H65" s="147"/>
      <c r="I65" s="147"/>
      <c r="J65" s="147"/>
      <c r="K65" s="147"/>
      <c r="L65" s="147"/>
      <c r="M65" s="147"/>
      <c r="N65" s="147"/>
      <c r="O65" s="147" t="s">
        <v>147</v>
      </c>
      <c r="P65" s="147">
        <v>0</v>
      </c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</row>
    <row r="66" spans="1:42" ht="22.5" outlineLevel="1" x14ac:dyDescent="0.2">
      <c r="A66" s="168">
        <v>23</v>
      </c>
      <c r="B66" s="169" t="s">
        <v>789</v>
      </c>
      <c r="C66" s="182" t="s">
        <v>790</v>
      </c>
      <c r="D66" s="170" t="s">
        <v>196</v>
      </c>
      <c r="E66" s="171">
        <v>11</v>
      </c>
      <c r="F66" s="172"/>
      <c r="G66" s="173">
        <f>ROUND(E66*F66,2)</f>
        <v>0</v>
      </c>
      <c r="H66" s="147"/>
      <c r="I66" s="147"/>
      <c r="J66" s="147"/>
      <c r="K66" s="147"/>
      <c r="L66" s="147"/>
      <c r="M66" s="147"/>
      <c r="N66" s="147"/>
      <c r="O66" s="147" t="s">
        <v>146</v>
      </c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</row>
    <row r="67" spans="1:42" outlineLevel="2" x14ac:dyDescent="0.2">
      <c r="A67" s="154"/>
      <c r="B67" s="155"/>
      <c r="C67" s="183" t="s">
        <v>791</v>
      </c>
      <c r="D67" s="159"/>
      <c r="E67" s="160">
        <v>11</v>
      </c>
      <c r="F67" s="157"/>
      <c r="G67" s="157"/>
      <c r="H67" s="147"/>
      <c r="I67" s="147"/>
      <c r="J67" s="147"/>
      <c r="K67" s="147"/>
      <c r="L67" s="147"/>
      <c r="M67" s="147"/>
      <c r="N67" s="147"/>
      <c r="O67" s="147" t="s">
        <v>147</v>
      </c>
      <c r="P67" s="147">
        <v>0</v>
      </c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</row>
    <row r="68" spans="1:42" ht="22.5" outlineLevel="1" x14ac:dyDescent="0.2">
      <c r="A68" s="174">
        <v>24</v>
      </c>
      <c r="B68" s="175" t="s">
        <v>792</v>
      </c>
      <c r="C68" s="184" t="s">
        <v>793</v>
      </c>
      <c r="D68" s="176" t="s">
        <v>502</v>
      </c>
      <c r="E68" s="177">
        <v>1</v>
      </c>
      <c r="F68" s="178"/>
      <c r="G68" s="179">
        <f>ROUND(E68*F68,2)</f>
        <v>0</v>
      </c>
      <c r="H68" s="147"/>
      <c r="I68" s="147"/>
      <c r="J68" s="147"/>
      <c r="K68" s="147"/>
      <c r="L68" s="147"/>
      <c r="M68" s="147"/>
      <c r="N68" s="147"/>
      <c r="O68" s="147" t="s">
        <v>146</v>
      </c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</row>
    <row r="69" spans="1:42" ht="22.5" outlineLevel="1" x14ac:dyDescent="0.2">
      <c r="A69" s="174">
        <v>25</v>
      </c>
      <c r="B69" s="175" t="s">
        <v>794</v>
      </c>
      <c r="C69" s="184" t="s">
        <v>795</v>
      </c>
      <c r="D69" s="176" t="s">
        <v>145</v>
      </c>
      <c r="E69" s="177">
        <v>1</v>
      </c>
      <c r="F69" s="178"/>
      <c r="G69" s="179">
        <f>ROUND(E69*F69,2)</f>
        <v>0</v>
      </c>
      <c r="H69" s="147"/>
      <c r="I69" s="147"/>
      <c r="J69" s="147"/>
      <c r="K69" s="147"/>
      <c r="L69" s="147"/>
      <c r="M69" s="147"/>
      <c r="N69" s="147"/>
      <c r="O69" s="147" t="s">
        <v>146</v>
      </c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</row>
    <row r="70" spans="1:42" ht="22.5" outlineLevel="1" x14ac:dyDescent="0.2">
      <c r="A70" s="174">
        <v>26</v>
      </c>
      <c r="B70" s="175" t="s">
        <v>492</v>
      </c>
      <c r="C70" s="184" t="s">
        <v>796</v>
      </c>
      <c r="D70" s="176" t="s">
        <v>502</v>
      </c>
      <c r="E70" s="177">
        <v>1</v>
      </c>
      <c r="F70" s="178"/>
      <c r="G70" s="179">
        <f>ROUND(E70*F70,2)</f>
        <v>0</v>
      </c>
      <c r="H70" s="147"/>
      <c r="I70" s="147"/>
      <c r="J70" s="147"/>
      <c r="K70" s="147"/>
      <c r="L70" s="147"/>
      <c r="M70" s="147"/>
      <c r="N70" s="147"/>
      <c r="O70" s="147" t="s">
        <v>146</v>
      </c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</row>
    <row r="71" spans="1:42" ht="22.5" outlineLevel="1" x14ac:dyDescent="0.2">
      <c r="A71" s="168">
        <v>27</v>
      </c>
      <c r="B71" s="169" t="s">
        <v>495</v>
      </c>
      <c r="C71" s="182" t="s">
        <v>797</v>
      </c>
      <c r="D71" s="170" t="s">
        <v>145</v>
      </c>
      <c r="E71" s="171">
        <v>1</v>
      </c>
      <c r="F71" s="172"/>
      <c r="G71" s="173">
        <f>ROUND(E71*F71,2)</f>
        <v>0</v>
      </c>
      <c r="H71" s="147"/>
      <c r="I71" s="147"/>
      <c r="J71" s="147"/>
      <c r="K71" s="147"/>
      <c r="L71" s="147"/>
      <c r="M71" s="147"/>
      <c r="N71" s="147"/>
      <c r="O71" s="147" t="s">
        <v>146</v>
      </c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</row>
    <row r="72" spans="1:42" outlineLevel="2" x14ac:dyDescent="0.2">
      <c r="A72" s="154"/>
      <c r="B72" s="155"/>
      <c r="C72" s="183" t="s">
        <v>798</v>
      </c>
      <c r="D72" s="159"/>
      <c r="E72" s="160">
        <v>1</v>
      </c>
      <c r="F72" s="157"/>
      <c r="G72" s="157"/>
      <c r="H72" s="147"/>
      <c r="I72" s="147"/>
      <c r="J72" s="147"/>
      <c r="K72" s="147"/>
      <c r="L72" s="147"/>
      <c r="M72" s="147"/>
      <c r="N72" s="147"/>
      <c r="O72" s="147" t="s">
        <v>147</v>
      </c>
      <c r="P72" s="147">
        <v>0</v>
      </c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</row>
    <row r="73" spans="1:42" ht="33.75" outlineLevel="1" x14ac:dyDescent="0.2">
      <c r="A73" s="168">
        <v>28</v>
      </c>
      <c r="B73" s="169" t="s">
        <v>799</v>
      </c>
      <c r="C73" s="182" t="s">
        <v>800</v>
      </c>
      <c r="D73" s="170" t="s">
        <v>145</v>
      </c>
      <c r="E73" s="171">
        <v>1</v>
      </c>
      <c r="F73" s="172"/>
      <c r="G73" s="173">
        <f>ROUND(E73*F73,2)</f>
        <v>0</v>
      </c>
      <c r="H73" s="147"/>
      <c r="I73" s="147"/>
      <c r="J73" s="147"/>
      <c r="K73" s="147"/>
      <c r="L73" s="147"/>
      <c r="M73" s="147"/>
      <c r="N73" s="147"/>
      <c r="O73" s="147" t="s">
        <v>146</v>
      </c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</row>
    <row r="74" spans="1:42" outlineLevel="2" x14ac:dyDescent="0.2">
      <c r="A74" s="154"/>
      <c r="B74" s="155"/>
      <c r="C74" s="183" t="s">
        <v>801</v>
      </c>
      <c r="D74" s="159"/>
      <c r="E74" s="160">
        <v>1</v>
      </c>
      <c r="F74" s="157"/>
      <c r="G74" s="157"/>
      <c r="H74" s="147"/>
      <c r="I74" s="147"/>
      <c r="J74" s="147"/>
      <c r="K74" s="147"/>
      <c r="L74" s="147"/>
      <c r="M74" s="147"/>
      <c r="N74" s="147"/>
      <c r="O74" s="147" t="s">
        <v>147</v>
      </c>
      <c r="P74" s="147">
        <v>0</v>
      </c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</row>
    <row r="75" spans="1:42" outlineLevel="1" x14ac:dyDescent="0.2">
      <c r="A75" s="168">
        <v>29</v>
      </c>
      <c r="B75" s="169" t="s">
        <v>498</v>
      </c>
      <c r="C75" s="182" t="s">
        <v>802</v>
      </c>
      <c r="D75" s="170" t="s">
        <v>502</v>
      </c>
      <c r="E75" s="171">
        <v>1</v>
      </c>
      <c r="F75" s="172"/>
      <c r="G75" s="173">
        <f>ROUND(E75*F75,2)</f>
        <v>0</v>
      </c>
      <c r="H75" s="147"/>
      <c r="I75" s="147"/>
      <c r="J75" s="147"/>
      <c r="K75" s="147"/>
      <c r="L75" s="147"/>
      <c r="M75" s="147"/>
      <c r="N75" s="147"/>
      <c r="O75" s="147" t="s">
        <v>146</v>
      </c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</row>
    <row r="76" spans="1:42" outlineLevel="2" x14ac:dyDescent="0.2">
      <c r="A76" s="154"/>
      <c r="B76" s="155"/>
      <c r="C76" s="183" t="s">
        <v>803</v>
      </c>
      <c r="D76" s="159"/>
      <c r="E76" s="160"/>
      <c r="F76" s="157"/>
      <c r="G76" s="157"/>
      <c r="H76" s="147"/>
      <c r="I76" s="147"/>
      <c r="J76" s="147"/>
      <c r="K76" s="147"/>
      <c r="L76" s="147"/>
      <c r="M76" s="147"/>
      <c r="N76" s="147"/>
      <c r="O76" s="147" t="s">
        <v>147</v>
      </c>
      <c r="P76" s="147">
        <v>0</v>
      </c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</row>
    <row r="77" spans="1:42" ht="33.75" outlineLevel="3" x14ac:dyDescent="0.2">
      <c r="A77" s="154"/>
      <c r="B77" s="155"/>
      <c r="C77" s="183" t="s">
        <v>804</v>
      </c>
      <c r="D77" s="159"/>
      <c r="E77" s="160">
        <v>1</v>
      </c>
      <c r="F77" s="157"/>
      <c r="G77" s="157"/>
      <c r="H77" s="147"/>
      <c r="I77" s="147"/>
      <c r="J77" s="147"/>
      <c r="K77" s="147"/>
      <c r="L77" s="147"/>
      <c r="M77" s="147"/>
      <c r="N77" s="147"/>
      <c r="O77" s="147" t="s">
        <v>147</v>
      </c>
      <c r="P77" s="147">
        <v>0</v>
      </c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</row>
    <row r="78" spans="1:42" ht="22.5" outlineLevel="1" x14ac:dyDescent="0.2">
      <c r="A78" s="168">
        <v>30</v>
      </c>
      <c r="B78" s="169" t="s">
        <v>805</v>
      </c>
      <c r="C78" s="182" t="s">
        <v>806</v>
      </c>
      <c r="D78" s="170" t="s">
        <v>502</v>
      </c>
      <c r="E78" s="171">
        <v>1</v>
      </c>
      <c r="F78" s="172"/>
      <c r="G78" s="173">
        <f>ROUND(E78*F78,2)</f>
        <v>0</v>
      </c>
      <c r="H78" s="147"/>
      <c r="I78" s="147"/>
      <c r="J78" s="147"/>
      <c r="K78" s="147"/>
      <c r="L78" s="147"/>
      <c r="M78" s="147"/>
      <c r="N78" s="147"/>
      <c r="O78" s="147" t="s">
        <v>146</v>
      </c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</row>
    <row r="79" spans="1:42" outlineLevel="2" x14ac:dyDescent="0.2">
      <c r="A79" s="154"/>
      <c r="B79" s="155"/>
      <c r="C79" s="183" t="s">
        <v>807</v>
      </c>
      <c r="D79" s="159"/>
      <c r="E79" s="160">
        <v>1</v>
      </c>
      <c r="F79" s="157"/>
      <c r="G79" s="157"/>
      <c r="H79" s="147"/>
      <c r="I79" s="147"/>
      <c r="J79" s="147"/>
      <c r="K79" s="147"/>
      <c r="L79" s="147"/>
      <c r="M79" s="147"/>
      <c r="N79" s="147"/>
      <c r="O79" s="147" t="s">
        <v>147</v>
      </c>
      <c r="P79" s="147">
        <v>0</v>
      </c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</row>
    <row r="80" spans="1:42" ht="22.5" outlineLevel="3" x14ac:dyDescent="0.2">
      <c r="A80" s="154"/>
      <c r="B80" s="155"/>
      <c r="C80" s="183" t="s">
        <v>808</v>
      </c>
      <c r="D80" s="159"/>
      <c r="E80" s="160"/>
      <c r="F80" s="157"/>
      <c r="G80" s="157"/>
      <c r="H80" s="147"/>
      <c r="I80" s="147"/>
      <c r="J80" s="147"/>
      <c r="K80" s="147"/>
      <c r="L80" s="147"/>
      <c r="M80" s="147"/>
      <c r="N80" s="147"/>
      <c r="O80" s="147" t="s">
        <v>147</v>
      </c>
      <c r="P80" s="147">
        <v>0</v>
      </c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</row>
    <row r="81" spans="1:42" outlineLevel="3" x14ac:dyDescent="0.2">
      <c r="A81" s="154"/>
      <c r="B81" s="155"/>
      <c r="C81" s="183" t="s">
        <v>809</v>
      </c>
      <c r="D81" s="159"/>
      <c r="E81" s="160"/>
      <c r="F81" s="157"/>
      <c r="G81" s="157"/>
      <c r="H81" s="147"/>
      <c r="I81" s="147"/>
      <c r="J81" s="147"/>
      <c r="K81" s="147"/>
      <c r="L81" s="147"/>
      <c r="M81" s="147"/>
      <c r="N81" s="147"/>
      <c r="O81" s="147" t="s">
        <v>147</v>
      </c>
      <c r="P81" s="147">
        <v>0</v>
      </c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</row>
    <row r="82" spans="1:42" outlineLevel="3" x14ac:dyDescent="0.2">
      <c r="A82" s="154"/>
      <c r="B82" s="155"/>
      <c r="C82" s="183" t="s">
        <v>810</v>
      </c>
      <c r="D82" s="159"/>
      <c r="E82" s="160"/>
      <c r="F82" s="157"/>
      <c r="G82" s="157"/>
      <c r="H82" s="147"/>
      <c r="I82" s="147"/>
      <c r="J82" s="147"/>
      <c r="K82" s="147"/>
      <c r="L82" s="147"/>
      <c r="M82" s="147"/>
      <c r="N82" s="147"/>
      <c r="O82" s="147" t="s">
        <v>147</v>
      </c>
      <c r="P82" s="147">
        <v>0</v>
      </c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</row>
    <row r="83" spans="1:42" ht="33.75" outlineLevel="3" x14ac:dyDescent="0.2">
      <c r="A83" s="154"/>
      <c r="B83" s="155"/>
      <c r="C83" s="183" t="s">
        <v>811</v>
      </c>
      <c r="D83" s="159"/>
      <c r="E83" s="160"/>
      <c r="F83" s="157"/>
      <c r="G83" s="157"/>
      <c r="H83" s="147"/>
      <c r="I83" s="147"/>
      <c r="J83" s="147"/>
      <c r="K83" s="147"/>
      <c r="L83" s="147"/>
      <c r="M83" s="147"/>
      <c r="N83" s="147"/>
      <c r="O83" s="147" t="s">
        <v>147</v>
      </c>
      <c r="P83" s="147">
        <v>0</v>
      </c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</row>
    <row r="84" spans="1:42" ht="22.5" outlineLevel="1" x14ac:dyDescent="0.2">
      <c r="A84" s="168">
        <v>31</v>
      </c>
      <c r="B84" s="169" t="s">
        <v>500</v>
      </c>
      <c r="C84" s="182" t="s">
        <v>812</v>
      </c>
      <c r="D84" s="170" t="s">
        <v>502</v>
      </c>
      <c r="E84" s="171">
        <v>1</v>
      </c>
      <c r="F84" s="172"/>
      <c r="G84" s="173">
        <f>ROUND(E84*F84,2)</f>
        <v>0</v>
      </c>
      <c r="H84" s="147"/>
      <c r="I84" s="147"/>
      <c r="J84" s="147"/>
      <c r="K84" s="147"/>
      <c r="L84" s="147"/>
      <c r="M84" s="147"/>
      <c r="N84" s="147"/>
      <c r="O84" s="147" t="s">
        <v>146</v>
      </c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</row>
    <row r="85" spans="1:42" outlineLevel="2" x14ac:dyDescent="0.2">
      <c r="A85" s="154"/>
      <c r="B85" s="155"/>
      <c r="C85" s="183" t="s">
        <v>503</v>
      </c>
      <c r="D85" s="159"/>
      <c r="E85" s="160">
        <v>1</v>
      </c>
      <c r="F85" s="157"/>
      <c r="G85" s="157"/>
      <c r="H85" s="147"/>
      <c r="I85" s="147"/>
      <c r="J85" s="147"/>
      <c r="K85" s="147"/>
      <c r="L85" s="147"/>
      <c r="M85" s="147"/>
      <c r="N85" s="147"/>
      <c r="O85" s="147" t="s">
        <v>147</v>
      </c>
      <c r="P85" s="147">
        <v>0</v>
      </c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</row>
    <row r="86" spans="1:42" outlineLevel="3" x14ac:dyDescent="0.2">
      <c r="A86" s="154"/>
      <c r="B86" s="155"/>
      <c r="C86" s="183" t="s">
        <v>504</v>
      </c>
      <c r="D86" s="159"/>
      <c r="E86" s="160"/>
      <c r="F86" s="157"/>
      <c r="G86" s="157"/>
      <c r="H86" s="147"/>
      <c r="I86" s="147"/>
      <c r="J86" s="147"/>
      <c r="K86" s="147"/>
      <c r="L86" s="147"/>
      <c r="M86" s="147"/>
      <c r="N86" s="147"/>
      <c r="O86" s="147" t="s">
        <v>147</v>
      </c>
      <c r="P86" s="147">
        <v>0</v>
      </c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</row>
    <row r="87" spans="1:42" outlineLevel="3" x14ac:dyDescent="0.2">
      <c r="A87" s="154"/>
      <c r="B87" s="155"/>
      <c r="C87" s="183" t="s">
        <v>505</v>
      </c>
      <c r="D87" s="159"/>
      <c r="E87" s="160"/>
      <c r="F87" s="157"/>
      <c r="G87" s="157"/>
      <c r="H87" s="147"/>
      <c r="I87" s="147"/>
      <c r="J87" s="147"/>
      <c r="K87" s="147"/>
      <c r="L87" s="147"/>
      <c r="M87" s="147"/>
      <c r="N87" s="147"/>
      <c r="O87" s="147" t="s">
        <v>147</v>
      </c>
      <c r="P87" s="147">
        <v>0</v>
      </c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</row>
    <row r="88" spans="1:42" outlineLevel="3" x14ac:dyDescent="0.2">
      <c r="A88" s="154"/>
      <c r="B88" s="155"/>
      <c r="C88" s="183" t="s">
        <v>506</v>
      </c>
      <c r="D88" s="159"/>
      <c r="E88" s="160"/>
      <c r="F88" s="157"/>
      <c r="G88" s="157"/>
      <c r="H88" s="147"/>
      <c r="I88" s="147"/>
      <c r="J88" s="147"/>
      <c r="K88" s="147"/>
      <c r="L88" s="147"/>
      <c r="M88" s="147"/>
      <c r="N88" s="147"/>
      <c r="O88" s="147" t="s">
        <v>147</v>
      </c>
      <c r="P88" s="147">
        <v>0</v>
      </c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</row>
    <row r="89" spans="1:42" outlineLevel="3" x14ac:dyDescent="0.2">
      <c r="A89" s="154"/>
      <c r="B89" s="155"/>
      <c r="C89" s="183" t="s">
        <v>507</v>
      </c>
      <c r="D89" s="159"/>
      <c r="E89" s="160"/>
      <c r="F89" s="157"/>
      <c r="G89" s="157"/>
      <c r="H89" s="147"/>
      <c r="I89" s="147"/>
      <c r="J89" s="147"/>
      <c r="K89" s="147"/>
      <c r="L89" s="147"/>
      <c r="M89" s="147"/>
      <c r="N89" s="147"/>
      <c r="O89" s="147" t="s">
        <v>147</v>
      </c>
      <c r="P89" s="147">
        <v>0</v>
      </c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</row>
    <row r="90" spans="1:42" ht="22.5" outlineLevel="3" x14ac:dyDescent="0.2">
      <c r="A90" s="154"/>
      <c r="B90" s="155"/>
      <c r="C90" s="183" t="s">
        <v>508</v>
      </c>
      <c r="D90" s="159"/>
      <c r="E90" s="160"/>
      <c r="F90" s="157"/>
      <c r="G90" s="157"/>
      <c r="H90" s="147"/>
      <c r="I90" s="147"/>
      <c r="J90" s="147"/>
      <c r="K90" s="147"/>
      <c r="L90" s="147"/>
      <c r="M90" s="147"/>
      <c r="N90" s="147"/>
      <c r="O90" s="147" t="s">
        <v>147</v>
      </c>
      <c r="P90" s="147">
        <v>0</v>
      </c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</row>
    <row r="91" spans="1:42" outlineLevel="3" x14ac:dyDescent="0.2">
      <c r="A91" s="154"/>
      <c r="B91" s="155"/>
      <c r="C91" s="183" t="s">
        <v>509</v>
      </c>
      <c r="D91" s="159"/>
      <c r="E91" s="160"/>
      <c r="F91" s="157"/>
      <c r="G91" s="157"/>
      <c r="H91" s="147"/>
      <c r="I91" s="147"/>
      <c r="J91" s="147"/>
      <c r="K91" s="147"/>
      <c r="L91" s="147"/>
      <c r="M91" s="147"/>
      <c r="N91" s="147"/>
      <c r="O91" s="147" t="s">
        <v>147</v>
      </c>
      <c r="P91" s="147">
        <v>0</v>
      </c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</row>
    <row r="92" spans="1:42" ht="22.5" outlineLevel="3" x14ac:dyDescent="0.2">
      <c r="A92" s="154"/>
      <c r="B92" s="155"/>
      <c r="C92" s="183" t="s">
        <v>510</v>
      </c>
      <c r="D92" s="159"/>
      <c r="E92" s="160"/>
      <c r="F92" s="157"/>
      <c r="G92" s="157"/>
      <c r="H92" s="147"/>
      <c r="I92" s="147"/>
      <c r="J92" s="147"/>
      <c r="K92" s="147"/>
      <c r="L92" s="147"/>
      <c r="M92" s="147"/>
      <c r="N92" s="147"/>
      <c r="O92" s="147" t="s">
        <v>147</v>
      </c>
      <c r="P92" s="147">
        <v>0</v>
      </c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</row>
    <row r="93" spans="1:42" outlineLevel="3" x14ac:dyDescent="0.2">
      <c r="A93" s="154"/>
      <c r="B93" s="155"/>
      <c r="C93" s="183" t="s">
        <v>511</v>
      </c>
      <c r="D93" s="159"/>
      <c r="E93" s="160"/>
      <c r="F93" s="157"/>
      <c r="G93" s="157"/>
      <c r="H93" s="147"/>
      <c r="I93" s="147"/>
      <c r="J93" s="147"/>
      <c r="K93" s="147"/>
      <c r="L93" s="147"/>
      <c r="M93" s="147"/>
      <c r="N93" s="147"/>
      <c r="O93" s="147" t="s">
        <v>147</v>
      </c>
      <c r="P93" s="147">
        <v>0</v>
      </c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</row>
    <row r="94" spans="1:42" outlineLevel="3" x14ac:dyDescent="0.2">
      <c r="A94" s="154"/>
      <c r="B94" s="155"/>
      <c r="C94" s="183" t="s">
        <v>512</v>
      </c>
      <c r="D94" s="159"/>
      <c r="E94" s="160"/>
      <c r="F94" s="157"/>
      <c r="G94" s="157"/>
      <c r="H94" s="147"/>
      <c r="I94" s="147"/>
      <c r="J94" s="147"/>
      <c r="K94" s="147"/>
      <c r="L94" s="147"/>
      <c r="M94" s="147"/>
      <c r="N94" s="147"/>
      <c r="O94" s="147" t="s">
        <v>147</v>
      </c>
      <c r="P94" s="147">
        <v>0</v>
      </c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</row>
    <row r="95" spans="1:42" outlineLevel="3" x14ac:dyDescent="0.2">
      <c r="A95" s="154"/>
      <c r="B95" s="155"/>
      <c r="C95" s="183" t="s">
        <v>513</v>
      </c>
      <c r="D95" s="159"/>
      <c r="E95" s="160"/>
      <c r="F95" s="157"/>
      <c r="G95" s="157"/>
      <c r="H95" s="147"/>
      <c r="I95" s="147"/>
      <c r="J95" s="147"/>
      <c r="K95" s="147"/>
      <c r="L95" s="147"/>
      <c r="M95" s="147"/>
      <c r="N95" s="147"/>
      <c r="O95" s="147" t="s">
        <v>147</v>
      </c>
      <c r="P95" s="147">
        <v>0</v>
      </c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</row>
    <row r="96" spans="1:42" ht="22.5" outlineLevel="1" x14ac:dyDescent="0.2">
      <c r="A96" s="168">
        <v>32</v>
      </c>
      <c r="B96" s="169" t="s">
        <v>757</v>
      </c>
      <c r="C96" s="182" t="s">
        <v>813</v>
      </c>
      <c r="D96" s="170" t="s">
        <v>196</v>
      </c>
      <c r="E96" s="171">
        <v>6.75</v>
      </c>
      <c r="F96" s="172"/>
      <c r="G96" s="173">
        <f>ROUND(E96*F96,2)</f>
        <v>0</v>
      </c>
      <c r="H96" s="147"/>
      <c r="I96" s="147"/>
      <c r="J96" s="147"/>
      <c r="K96" s="147"/>
      <c r="L96" s="147"/>
      <c r="M96" s="147"/>
      <c r="N96" s="147"/>
      <c r="O96" s="147" t="s">
        <v>146</v>
      </c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</row>
    <row r="97" spans="1:42" outlineLevel="2" x14ac:dyDescent="0.2">
      <c r="A97" s="154"/>
      <c r="B97" s="155"/>
      <c r="C97" s="183" t="s">
        <v>814</v>
      </c>
      <c r="D97" s="159"/>
      <c r="E97" s="160">
        <v>6.75</v>
      </c>
      <c r="F97" s="157"/>
      <c r="G97" s="157"/>
      <c r="H97" s="147"/>
      <c r="I97" s="147"/>
      <c r="J97" s="147"/>
      <c r="K97" s="147"/>
      <c r="L97" s="147"/>
      <c r="M97" s="147"/>
      <c r="N97" s="147"/>
      <c r="O97" s="147" t="s">
        <v>147</v>
      </c>
      <c r="P97" s="147">
        <v>0</v>
      </c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</row>
    <row r="98" spans="1:42" ht="22.5" outlineLevel="1" x14ac:dyDescent="0.2">
      <c r="A98" s="168">
        <v>33</v>
      </c>
      <c r="B98" s="169" t="s">
        <v>617</v>
      </c>
      <c r="C98" s="182" t="s">
        <v>467</v>
      </c>
      <c r="D98" s="170" t="s">
        <v>157</v>
      </c>
      <c r="E98" s="171">
        <v>12.32</v>
      </c>
      <c r="F98" s="172"/>
      <c r="G98" s="173">
        <f>ROUND(E98*F98,2)</f>
        <v>0</v>
      </c>
      <c r="H98" s="147"/>
      <c r="I98" s="147"/>
      <c r="J98" s="147"/>
      <c r="K98" s="147"/>
      <c r="L98" s="147"/>
      <c r="M98" s="147"/>
      <c r="N98" s="147"/>
      <c r="O98" s="147" t="s">
        <v>146</v>
      </c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</row>
    <row r="99" spans="1:42" outlineLevel="2" x14ac:dyDescent="0.2">
      <c r="A99" s="154"/>
      <c r="B99" s="155"/>
      <c r="C99" s="183" t="s">
        <v>815</v>
      </c>
      <c r="D99" s="159"/>
      <c r="E99" s="160">
        <v>12.32</v>
      </c>
      <c r="F99" s="157"/>
      <c r="G99" s="157"/>
      <c r="H99" s="147"/>
      <c r="I99" s="147"/>
      <c r="J99" s="147"/>
      <c r="K99" s="147"/>
      <c r="L99" s="147"/>
      <c r="M99" s="147"/>
      <c r="N99" s="147"/>
      <c r="O99" s="147" t="s">
        <v>147</v>
      </c>
      <c r="P99" s="147">
        <v>0</v>
      </c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</row>
    <row r="100" spans="1:42" ht="22.5" outlineLevel="1" x14ac:dyDescent="0.2">
      <c r="A100" s="168">
        <v>34</v>
      </c>
      <c r="B100" s="169" t="s">
        <v>816</v>
      </c>
      <c r="C100" s="182" t="s">
        <v>817</v>
      </c>
      <c r="D100" s="170" t="s">
        <v>205</v>
      </c>
      <c r="E100" s="171">
        <v>8.8239999999999999E-2</v>
      </c>
      <c r="F100" s="172"/>
      <c r="G100" s="173">
        <f>ROUND(E100*F100,2)</f>
        <v>0</v>
      </c>
      <c r="H100" s="147"/>
      <c r="I100" s="147"/>
      <c r="J100" s="147"/>
      <c r="K100" s="147"/>
      <c r="L100" s="147"/>
      <c r="M100" s="147"/>
      <c r="N100" s="147"/>
      <c r="O100" s="147" t="s">
        <v>154</v>
      </c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</row>
    <row r="101" spans="1:42" outlineLevel="2" x14ac:dyDescent="0.2">
      <c r="A101" s="154"/>
      <c r="B101" s="155"/>
      <c r="C101" s="183" t="s">
        <v>818</v>
      </c>
      <c r="D101" s="159"/>
      <c r="E101" s="160">
        <v>8.8239999999999999E-2</v>
      </c>
      <c r="F101" s="157"/>
      <c r="G101" s="157"/>
      <c r="H101" s="147"/>
      <c r="I101" s="147"/>
      <c r="J101" s="147"/>
      <c r="K101" s="147"/>
      <c r="L101" s="147"/>
      <c r="M101" s="147"/>
      <c r="N101" s="147"/>
      <c r="O101" s="147" t="s">
        <v>147</v>
      </c>
      <c r="P101" s="147">
        <v>0</v>
      </c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</row>
    <row r="102" spans="1:42" ht="22.5" outlineLevel="1" x14ac:dyDescent="0.2">
      <c r="A102" s="168">
        <v>35</v>
      </c>
      <c r="B102" s="169" t="s">
        <v>517</v>
      </c>
      <c r="C102" s="182" t="s">
        <v>518</v>
      </c>
      <c r="D102" s="170" t="s">
        <v>205</v>
      </c>
      <c r="E102" s="171">
        <v>0.11226</v>
      </c>
      <c r="F102" s="172"/>
      <c r="G102" s="173">
        <f>ROUND(E102*F102,2)</f>
        <v>0</v>
      </c>
      <c r="H102" s="147"/>
      <c r="I102" s="147"/>
      <c r="J102" s="147"/>
      <c r="K102" s="147"/>
      <c r="L102" s="147"/>
      <c r="M102" s="147"/>
      <c r="N102" s="147"/>
      <c r="O102" s="147" t="s">
        <v>154</v>
      </c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</row>
    <row r="103" spans="1:42" outlineLevel="2" x14ac:dyDescent="0.2">
      <c r="A103" s="154"/>
      <c r="B103" s="155"/>
      <c r="C103" s="183" t="s">
        <v>819</v>
      </c>
      <c r="D103" s="159"/>
      <c r="E103" s="160">
        <v>0.11226</v>
      </c>
      <c r="F103" s="157"/>
      <c r="G103" s="157"/>
      <c r="H103" s="147"/>
      <c r="I103" s="147"/>
      <c r="J103" s="147"/>
      <c r="K103" s="147"/>
      <c r="L103" s="147"/>
      <c r="M103" s="147"/>
      <c r="N103" s="147"/>
      <c r="O103" s="147" t="s">
        <v>147</v>
      </c>
      <c r="P103" s="147">
        <v>0</v>
      </c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</row>
    <row r="104" spans="1:42" outlineLevel="1" x14ac:dyDescent="0.2">
      <c r="A104" s="154">
        <v>36</v>
      </c>
      <c r="B104" s="155" t="s">
        <v>231</v>
      </c>
      <c r="C104" s="185" t="s">
        <v>232</v>
      </c>
      <c r="D104" s="156" t="s">
        <v>0</v>
      </c>
      <c r="E104" s="180"/>
      <c r="F104" s="158"/>
      <c r="G104" s="157">
        <f>ROUND(E104*F104,2)</f>
        <v>0</v>
      </c>
      <c r="H104" s="147"/>
      <c r="I104" s="147"/>
      <c r="J104" s="147"/>
      <c r="K104" s="147"/>
      <c r="L104" s="147"/>
      <c r="M104" s="147"/>
      <c r="N104" s="147"/>
      <c r="O104" s="147" t="s">
        <v>206</v>
      </c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</row>
    <row r="105" spans="1:42" x14ac:dyDescent="0.2">
      <c r="A105" s="161" t="s">
        <v>141</v>
      </c>
      <c r="B105" s="162" t="s">
        <v>121</v>
      </c>
      <c r="C105" s="181" t="s">
        <v>122</v>
      </c>
      <c r="D105" s="163"/>
      <c r="E105" s="164"/>
      <c r="F105" s="165"/>
      <c r="G105" s="166">
        <f>SUMIF(O106:O111,"&lt;&gt;NOR",G106:G111)</f>
        <v>0</v>
      </c>
      <c r="O105" t="s">
        <v>142</v>
      </c>
    </row>
    <row r="106" spans="1:42" outlineLevel="1" x14ac:dyDescent="0.2">
      <c r="A106" s="168">
        <v>37</v>
      </c>
      <c r="B106" s="169" t="s">
        <v>820</v>
      </c>
      <c r="C106" s="182" t="s">
        <v>821</v>
      </c>
      <c r="D106" s="170" t="s">
        <v>196</v>
      </c>
      <c r="E106" s="171">
        <v>13</v>
      </c>
      <c r="F106" s="172"/>
      <c r="G106" s="173">
        <f>ROUND(E106*F106,2)</f>
        <v>0</v>
      </c>
      <c r="H106" s="147"/>
      <c r="I106" s="147"/>
      <c r="J106" s="147"/>
      <c r="K106" s="147"/>
      <c r="L106" s="147"/>
      <c r="M106" s="147"/>
      <c r="N106" s="147"/>
      <c r="O106" s="147" t="s">
        <v>146</v>
      </c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</row>
    <row r="107" spans="1:42" outlineLevel="2" x14ac:dyDescent="0.2">
      <c r="A107" s="154"/>
      <c r="B107" s="155"/>
      <c r="C107" s="183" t="s">
        <v>822</v>
      </c>
      <c r="D107" s="159"/>
      <c r="E107" s="160">
        <v>13</v>
      </c>
      <c r="F107" s="157"/>
      <c r="G107" s="157"/>
      <c r="H107" s="147"/>
      <c r="I107" s="147"/>
      <c r="J107" s="147"/>
      <c r="K107" s="147"/>
      <c r="L107" s="147"/>
      <c r="M107" s="147"/>
      <c r="N107" s="147"/>
      <c r="O107" s="147" t="s">
        <v>147</v>
      </c>
      <c r="P107" s="147">
        <v>0</v>
      </c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</row>
    <row r="108" spans="1:42" ht="22.5" outlineLevel="1" x14ac:dyDescent="0.2">
      <c r="A108" s="168">
        <v>38</v>
      </c>
      <c r="B108" s="169" t="s">
        <v>823</v>
      </c>
      <c r="C108" s="182" t="s">
        <v>824</v>
      </c>
      <c r="D108" s="170" t="s">
        <v>196</v>
      </c>
      <c r="E108" s="171">
        <v>13</v>
      </c>
      <c r="F108" s="172"/>
      <c r="G108" s="173">
        <f>ROUND(E108*F108,2)</f>
        <v>0</v>
      </c>
      <c r="H108" s="147"/>
      <c r="I108" s="147"/>
      <c r="J108" s="147"/>
      <c r="K108" s="147"/>
      <c r="L108" s="147"/>
      <c r="M108" s="147"/>
      <c r="N108" s="147"/>
      <c r="O108" s="147" t="s">
        <v>146</v>
      </c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</row>
    <row r="109" spans="1:42" outlineLevel="2" x14ac:dyDescent="0.2">
      <c r="A109" s="154"/>
      <c r="B109" s="155"/>
      <c r="C109" s="183" t="s">
        <v>151</v>
      </c>
      <c r="D109" s="159"/>
      <c r="E109" s="160">
        <v>13</v>
      </c>
      <c r="F109" s="157"/>
      <c r="G109" s="157"/>
      <c r="H109" s="147"/>
      <c r="I109" s="147"/>
      <c r="J109" s="147"/>
      <c r="K109" s="147"/>
      <c r="L109" s="147"/>
      <c r="M109" s="147"/>
      <c r="N109" s="147"/>
      <c r="O109" s="147" t="s">
        <v>147</v>
      </c>
      <c r="P109" s="147">
        <v>0</v>
      </c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</row>
    <row r="110" spans="1:42" outlineLevel="1" x14ac:dyDescent="0.2">
      <c r="A110" s="168">
        <v>39</v>
      </c>
      <c r="B110" s="169" t="s">
        <v>825</v>
      </c>
      <c r="C110" s="182" t="s">
        <v>826</v>
      </c>
      <c r="D110" s="170" t="s">
        <v>196</v>
      </c>
      <c r="E110" s="171">
        <v>13</v>
      </c>
      <c r="F110" s="172"/>
      <c r="G110" s="173">
        <f>ROUND(E110*F110,2)</f>
        <v>0</v>
      </c>
      <c r="H110" s="147"/>
      <c r="I110" s="147"/>
      <c r="J110" s="147"/>
      <c r="K110" s="147"/>
      <c r="L110" s="147"/>
      <c r="M110" s="147"/>
      <c r="N110" s="147"/>
      <c r="O110" s="147" t="s">
        <v>146</v>
      </c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</row>
    <row r="111" spans="1:42" outlineLevel="2" x14ac:dyDescent="0.2">
      <c r="A111" s="154"/>
      <c r="B111" s="155"/>
      <c r="C111" s="183" t="s">
        <v>827</v>
      </c>
      <c r="D111" s="159"/>
      <c r="E111" s="160">
        <v>13</v>
      </c>
      <c r="F111" s="157"/>
      <c r="G111" s="157"/>
      <c r="H111" s="147"/>
      <c r="I111" s="147"/>
      <c r="J111" s="147"/>
      <c r="K111" s="147"/>
      <c r="L111" s="147"/>
      <c r="M111" s="147"/>
      <c r="N111" s="147"/>
      <c r="O111" s="147" t="s">
        <v>147</v>
      </c>
      <c r="P111" s="147">
        <v>0</v>
      </c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</row>
    <row r="112" spans="1:42" x14ac:dyDescent="0.2">
      <c r="A112" s="161" t="s">
        <v>141</v>
      </c>
      <c r="B112" s="162" t="s">
        <v>123</v>
      </c>
      <c r="C112" s="181" t="s">
        <v>124</v>
      </c>
      <c r="D112" s="163"/>
      <c r="E112" s="164"/>
      <c r="F112" s="165"/>
      <c r="G112" s="166">
        <f>SUMIF(O113:O126,"&lt;&gt;NOR",G113:G126)</f>
        <v>0</v>
      </c>
      <c r="O112" t="s">
        <v>142</v>
      </c>
    </row>
    <row r="113" spans="1:42" outlineLevel="1" x14ac:dyDescent="0.2">
      <c r="A113" s="168">
        <v>40</v>
      </c>
      <c r="B113" s="169" t="s">
        <v>571</v>
      </c>
      <c r="C113" s="182" t="s">
        <v>572</v>
      </c>
      <c r="D113" s="170" t="s">
        <v>196</v>
      </c>
      <c r="E113" s="171">
        <v>10</v>
      </c>
      <c r="F113" s="172"/>
      <c r="G113" s="173">
        <f>ROUND(E113*F113,2)</f>
        <v>0</v>
      </c>
      <c r="H113" s="147"/>
      <c r="I113" s="147"/>
      <c r="J113" s="147"/>
      <c r="K113" s="147"/>
      <c r="L113" s="147"/>
      <c r="M113" s="147"/>
      <c r="N113" s="147"/>
      <c r="O113" s="147" t="s">
        <v>146</v>
      </c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</row>
    <row r="114" spans="1:42" outlineLevel="2" x14ac:dyDescent="0.2">
      <c r="A114" s="154"/>
      <c r="B114" s="155"/>
      <c r="C114" s="183" t="s">
        <v>828</v>
      </c>
      <c r="D114" s="159"/>
      <c r="E114" s="160">
        <v>10</v>
      </c>
      <c r="F114" s="157"/>
      <c r="G114" s="157"/>
      <c r="H114" s="147"/>
      <c r="I114" s="147"/>
      <c r="J114" s="147"/>
      <c r="K114" s="147"/>
      <c r="L114" s="147"/>
      <c r="M114" s="147"/>
      <c r="N114" s="147"/>
      <c r="O114" s="147" t="s">
        <v>147</v>
      </c>
      <c r="P114" s="147">
        <v>0</v>
      </c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</row>
    <row r="115" spans="1:42" ht="22.5" outlineLevel="1" x14ac:dyDescent="0.2">
      <c r="A115" s="168">
        <v>41</v>
      </c>
      <c r="B115" s="169" t="s">
        <v>829</v>
      </c>
      <c r="C115" s="182" t="s">
        <v>830</v>
      </c>
      <c r="D115" s="170" t="s">
        <v>196</v>
      </c>
      <c r="E115" s="171">
        <v>30</v>
      </c>
      <c r="F115" s="172"/>
      <c r="G115" s="173">
        <f>ROUND(E115*F115,2)</f>
        <v>0</v>
      </c>
      <c r="H115" s="147"/>
      <c r="I115" s="147"/>
      <c r="J115" s="147"/>
      <c r="K115" s="147"/>
      <c r="L115" s="147"/>
      <c r="M115" s="147"/>
      <c r="N115" s="147"/>
      <c r="O115" s="147" t="s">
        <v>146</v>
      </c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</row>
    <row r="116" spans="1:42" outlineLevel="2" x14ac:dyDescent="0.2">
      <c r="A116" s="154"/>
      <c r="B116" s="155"/>
      <c r="C116" s="183" t="s">
        <v>831</v>
      </c>
      <c r="D116" s="159"/>
      <c r="E116" s="160">
        <v>30</v>
      </c>
      <c r="F116" s="157"/>
      <c r="G116" s="157"/>
      <c r="H116" s="147"/>
      <c r="I116" s="147"/>
      <c r="J116" s="147"/>
      <c r="K116" s="147"/>
      <c r="L116" s="147"/>
      <c r="M116" s="147"/>
      <c r="N116" s="147"/>
      <c r="O116" s="147" t="s">
        <v>147</v>
      </c>
      <c r="P116" s="147">
        <v>0</v>
      </c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</row>
    <row r="117" spans="1:42" ht="22.5" outlineLevel="1" x14ac:dyDescent="0.2">
      <c r="A117" s="168">
        <v>42</v>
      </c>
      <c r="B117" s="169" t="s">
        <v>832</v>
      </c>
      <c r="C117" s="182" t="s">
        <v>833</v>
      </c>
      <c r="D117" s="170" t="s">
        <v>196</v>
      </c>
      <c r="E117" s="171">
        <v>20</v>
      </c>
      <c r="F117" s="172"/>
      <c r="G117" s="173">
        <f>ROUND(E117*F117,2)</f>
        <v>0</v>
      </c>
      <c r="H117" s="147"/>
      <c r="I117" s="147"/>
      <c r="J117" s="147"/>
      <c r="K117" s="147"/>
      <c r="L117" s="147"/>
      <c r="M117" s="147"/>
      <c r="N117" s="147"/>
      <c r="O117" s="147" t="s">
        <v>146</v>
      </c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</row>
    <row r="118" spans="1:42" outlineLevel="2" x14ac:dyDescent="0.2">
      <c r="A118" s="154"/>
      <c r="B118" s="155"/>
      <c r="C118" s="183" t="s">
        <v>834</v>
      </c>
      <c r="D118" s="159"/>
      <c r="E118" s="160">
        <v>20</v>
      </c>
      <c r="F118" s="157"/>
      <c r="G118" s="157"/>
      <c r="H118" s="147"/>
      <c r="I118" s="147"/>
      <c r="J118" s="147"/>
      <c r="K118" s="147"/>
      <c r="L118" s="147"/>
      <c r="M118" s="147"/>
      <c r="N118" s="147"/>
      <c r="O118" s="147" t="s">
        <v>147</v>
      </c>
      <c r="P118" s="147">
        <v>0</v>
      </c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</row>
    <row r="119" spans="1:42" outlineLevel="1" x14ac:dyDescent="0.2">
      <c r="A119" s="168">
        <v>43</v>
      </c>
      <c r="B119" s="169" t="s">
        <v>835</v>
      </c>
      <c r="C119" s="182" t="s">
        <v>836</v>
      </c>
      <c r="D119" s="170" t="s">
        <v>502</v>
      </c>
      <c r="E119" s="171">
        <v>1</v>
      </c>
      <c r="F119" s="172"/>
      <c r="G119" s="173">
        <f>ROUND(E119*F119,2)</f>
        <v>0</v>
      </c>
      <c r="H119" s="147"/>
      <c r="I119" s="147"/>
      <c r="J119" s="147"/>
      <c r="K119" s="147"/>
      <c r="L119" s="147"/>
      <c r="M119" s="147"/>
      <c r="N119" s="147"/>
      <c r="O119" s="147" t="s">
        <v>146</v>
      </c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</row>
    <row r="120" spans="1:42" outlineLevel="2" x14ac:dyDescent="0.2">
      <c r="A120" s="154"/>
      <c r="B120" s="155"/>
      <c r="C120" s="183" t="s">
        <v>837</v>
      </c>
      <c r="D120" s="159"/>
      <c r="E120" s="160">
        <v>1</v>
      </c>
      <c r="F120" s="157"/>
      <c r="G120" s="157"/>
      <c r="H120" s="147"/>
      <c r="I120" s="147"/>
      <c r="J120" s="147"/>
      <c r="K120" s="147"/>
      <c r="L120" s="147"/>
      <c r="M120" s="147"/>
      <c r="N120" s="147"/>
      <c r="O120" s="147" t="s">
        <v>147</v>
      </c>
      <c r="P120" s="147">
        <v>0</v>
      </c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</row>
    <row r="121" spans="1:42" outlineLevel="3" x14ac:dyDescent="0.2">
      <c r="A121" s="154"/>
      <c r="B121" s="155"/>
      <c r="C121" s="183" t="s">
        <v>838</v>
      </c>
      <c r="D121" s="159"/>
      <c r="E121" s="160"/>
      <c r="F121" s="157"/>
      <c r="G121" s="157"/>
      <c r="H121" s="147"/>
      <c r="I121" s="147"/>
      <c r="J121" s="147"/>
      <c r="K121" s="147"/>
      <c r="L121" s="147"/>
      <c r="M121" s="147"/>
      <c r="N121" s="147"/>
      <c r="O121" s="147" t="s">
        <v>147</v>
      </c>
      <c r="P121" s="147">
        <v>0</v>
      </c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</row>
    <row r="122" spans="1:42" outlineLevel="3" x14ac:dyDescent="0.2">
      <c r="A122" s="154"/>
      <c r="B122" s="155"/>
      <c r="C122" s="183" t="s">
        <v>839</v>
      </c>
      <c r="D122" s="159"/>
      <c r="E122" s="160"/>
      <c r="F122" s="157"/>
      <c r="G122" s="157"/>
      <c r="H122" s="147"/>
      <c r="I122" s="147"/>
      <c r="J122" s="147"/>
      <c r="K122" s="147"/>
      <c r="L122" s="147"/>
      <c r="M122" s="147"/>
      <c r="N122" s="147"/>
      <c r="O122" s="147" t="s">
        <v>147</v>
      </c>
      <c r="P122" s="147">
        <v>0</v>
      </c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</row>
    <row r="123" spans="1:42" outlineLevel="1" x14ac:dyDescent="0.2">
      <c r="A123" s="168">
        <v>44</v>
      </c>
      <c r="B123" s="169" t="s">
        <v>182</v>
      </c>
      <c r="C123" s="182" t="s">
        <v>183</v>
      </c>
      <c r="D123" s="170" t="s">
        <v>184</v>
      </c>
      <c r="E123" s="171">
        <v>15</v>
      </c>
      <c r="F123" s="172"/>
      <c r="G123" s="173">
        <f>ROUND(E123*F123,2)</f>
        <v>0</v>
      </c>
      <c r="H123" s="147"/>
      <c r="I123" s="147"/>
      <c r="J123" s="147"/>
      <c r="K123" s="147"/>
      <c r="L123" s="147"/>
      <c r="M123" s="147"/>
      <c r="N123" s="147"/>
      <c r="O123" s="147" t="s">
        <v>185</v>
      </c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</row>
    <row r="124" spans="1:42" outlineLevel="2" x14ac:dyDescent="0.2">
      <c r="A124" s="154"/>
      <c r="B124" s="155"/>
      <c r="C124" s="183" t="s">
        <v>840</v>
      </c>
      <c r="D124" s="159"/>
      <c r="E124" s="160">
        <v>15</v>
      </c>
      <c r="F124" s="157"/>
      <c r="G124" s="157"/>
      <c r="H124" s="147"/>
      <c r="I124" s="147"/>
      <c r="J124" s="147"/>
      <c r="K124" s="147"/>
      <c r="L124" s="147"/>
      <c r="M124" s="147"/>
      <c r="N124" s="147"/>
      <c r="O124" s="147" t="s">
        <v>147</v>
      </c>
      <c r="P124" s="147">
        <v>0</v>
      </c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</row>
    <row r="125" spans="1:42" outlineLevel="1" x14ac:dyDescent="0.2">
      <c r="A125" s="168">
        <v>45</v>
      </c>
      <c r="B125" s="169" t="s">
        <v>841</v>
      </c>
      <c r="C125" s="182" t="s">
        <v>842</v>
      </c>
      <c r="D125" s="170" t="s">
        <v>196</v>
      </c>
      <c r="E125" s="171">
        <v>10</v>
      </c>
      <c r="F125" s="172"/>
      <c r="G125" s="173">
        <f>ROUND(E125*F125,2)</f>
        <v>0</v>
      </c>
      <c r="H125" s="147"/>
      <c r="I125" s="147"/>
      <c r="J125" s="147"/>
      <c r="K125" s="147"/>
      <c r="L125" s="147"/>
      <c r="M125" s="147"/>
      <c r="N125" s="147"/>
      <c r="O125" s="147" t="s">
        <v>154</v>
      </c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</row>
    <row r="126" spans="1:42" outlineLevel="2" x14ac:dyDescent="0.2">
      <c r="A126" s="154"/>
      <c r="B126" s="155"/>
      <c r="C126" s="183" t="s">
        <v>579</v>
      </c>
      <c r="D126" s="159"/>
      <c r="E126" s="160">
        <v>10</v>
      </c>
      <c r="F126" s="157"/>
      <c r="G126" s="157"/>
      <c r="H126" s="147"/>
      <c r="I126" s="147"/>
      <c r="J126" s="147"/>
      <c r="K126" s="147"/>
      <c r="L126" s="147"/>
      <c r="M126" s="147"/>
      <c r="N126" s="147"/>
      <c r="O126" s="147" t="s">
        <v>147</v>
      </c>
      <c r="P126" s="147">
        <v>0</v>
      </c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</row>
    <row r="127" spans="1:42" x14ac:dyDescent="0.2">
      <c r="A127" s="161" t="s">
        <v>141</v>
      </c>
      <c r="B127" s="162" t="s">
        <v>125</v>
      </c>
      <c r="C127" s="181" t="s">
        <v>126</v>
      </c>
      <c r="D127" s="163"/>
      <c r="E127" s="164"/>
      <c r="F127" s="165"/>
      <c r="G127" s="166">
        <f>SUMIF(O128:O133,"&lt;&gt;NOR",G128:G133)</f>
        <v>0</v>
      </c>
      <c r="O127" t="s">
        <v>142</v>
      </c>
    </row>
    <row r="128" spans="1:42" outlineLevel="1" x14ac:dyDescent="0.2">
      <c r="A128" s="174">
        <v>46</v>
      </c>
      <c r="B128" s="175" t="s">
        <v>249</v>
      </c>
      <c r="C128" s="184" t="s">
        <v>250</v>
      </c>
      <c r="D128" s="176" t="s">
        <v>205</v>
      </c>
      <c r="E128" s="177">
        <v>4.5629799999999996</v>
      </c>
      <c r="F128" s="178"/>
      <c r="G128" s="179">
        <f t="shared" ref="G128:G133" si="0">ROUND(E128*F128,2)</f>
        <v>0</v>
      </c>
      <c r="H128" s="147"/>
      <c r="I128" s="147"/>
      <c r="J128" s="147"/>
      <c r="K128" s="147"/>
      <c r="L128" s="147"/>
      <c r="M128" s="147"/>
      <c r="N128" s="147"/>
      <c r="O128" s="147" t="s">
        <v>251</v>
      </c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</row>
    <row r="129" spans="1:42" outlineLevel="1" x14ac:dyDescent="0.2">
      <c r="A129" s="174">
        <v>47</v>
      </c>
      <c r="B129" s="175" t="s">
        <v>252</v>
      </c>
      <c r="C129" s="184" t="s">
        <v>253</v>
      </c>
      <c r="D129" s="176" t="s">
        <v>205</v>
      </c>
      <c r="E129" s="177">
        <v>4.5629799999999996</v>
      </c>
      <c r="F129" s="178"/>
      <c r="G129" s="179">
        <f t="shared" si="0"/>
        <v>0</v>
      </c>
      <c r="H129" s="147"/>
      <c r="I129" s="147"/>
      <c r="J129" s="147"/>
      <c r="K129" s="147"/>
      <c r="L129" s="147"/>
      <c r="M129" s="147"/>
      <c r="N129" s="147"/>
      <c r="O129" s="147" t="s">
        <v>251</v>
      </c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</row>
    <row r="130" spans="1:42" outlineLevel="1" x14ac:dyDescent="0.2">
      <c r="A130" s="174">
        <v>48</v>
      </c>
      <c r="B130" s="175" t="s">
        <v>254</v>
      </c>
      <c r="C130" s="184" t="s">
        <v>255</v>
      </c>
      <c r="D130" s="176" t="s">
        <v>205</v>
      </c>
      <c r="E130" s="177">
        <v>41.066780000000001</v>
      </c>
      <c r="F130" s="178"/>
      <c r="G130" s="179">
        <f t="shared" si="0"/>
        <v>0</v>
      </c>
      <c r="H130" s="147"/>
      <c r="I130" s="147"/>
      <c r="J130" s="147"/>
      <c r="K130" s="147"/>
      <c r="L130" s="147"/>
      <c r="M130" s="147"/>
      <c r="N130" s="147"/>
      <c r="O130" s="147" t="s">
        <v>251</v>
      </c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</row>
    <row r="131" spans="1:42" outlineLevel="1" x14ac:dyDescent="0.2">
      <c r="A131" s="174">
        <v>49</v>
      </c>
      <c r="B131" s="175" t="s">
        <v>256</v>
      </c>
      <c r="C131" s="184" t="s">
        <v>257</v>
      </c>
      <c r="D131" s="176" t="s">
        <v>205</v>
      </c>
      <c r="E131" s="177">
        <v>4.5629799999999996</v>
      </c>
      <c r="F131" s="178"/>
      <c r="G131" s="179">
        <f t="shared" si="0"/>
        <v>0</v>
      </c>
      <c r="H131" s="147"/>
      <c r="I131" s="147"/>
      <c r="J131" s="147"/>
      <c r="K131" s="147"/>
      <c r="L131" s="147"/>
      <c r="M131" s="147"/>
      <c r="N131" s="147"/>
      <c r="O131" s="147" t="s">
        <v>251</v>
      </c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</row>
    <row r="132" spans="1:42" outlineLevel="1" x14ac:dyDescent="0.2">
      <c r="A132" s="174">
        <v>50</v>
      </c>
      <c r="B132" s="175" t="s">
        <v>258</v>
      </c>
      <c r="C132" s="184" t="s">
        <v>259</v>
      </c>
      <c r="D132" s="176" t="s">
        <v>205</v>
      </c>
      <c r="E132" s="177">
        <v>4.5629799999999996</v>
      </c>
      <c r="F132" s="178"/>
      <c r="G132" s="179">
        <f t="shared" si="0"/>
        <v>0</v>
      </c>
      <c r="H132" s="147"/>
      <c r="I132" s="147"/>
      <c r="J132" s="147"/>
      <c r="K132" s="147"/>
      <c r="L132" s="147"/>
      <c r="M132" s="147"/>
      <c r="N132" s="147"/>
      <c r="O132" s="147" t="s">
        <v>251</v>
      </c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</row>
    <row r="133" spans="1:42" outlineLevel="1" x14ac:dyDescent="0.2">
      <c r="A133" s="174">
        <v>51</v>
      </c>
      <c r="B133" s="175" t="s">
        <v>260</v>
      </c>
      <c r="C133" s="184" t="s">
        <v>261</v>
      </c>
      <c r="D133" s="176" t="s">
        <v>205</v>
      </c>
      <c r="E133" s="177">
        <v>4.5629799999999996</v>
      </c>
      <c r="F133" s="178"/>
      <c r="G133" s="179">
        <f t="shared" si="0"/>
        <v>0</v>
      </c>
      <c r="H133" s="147"/>
      <c r="I133" s="147"/>
      <c r="J133" s="147"/>
      <c r="K133" s="147"/>
      <c r="L133" s="147"/>
      <c r="M133" s="147"/>
      <c r="N133" s="147"/>
      <c r="O133" s="147" t="s">
        <v>251</v>
      </c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</row>
    <row r="134" spans="1:42" x14ac:dyDescent="0.2">
      <c r="A134" s="161" t="s">
        <v>141</v>
      </c>
      <c r="B134" s="162" t="s">
        <v>128</v>
      </c>
      <c r="C134" s="181" t="s">
        <v>30</v>
      </c>
      <c r="D134" s="163"/>
      <c r="E134" s="164"/>
      <c r="F134" s="165"/>
      <c r="G134" s="166">
        <f>SUMIF(O135:O136,"&lt;&gt;NOR",G135:G136)</f>
        <v>0</v>
      </c>
      <c r="O134" t="s">
        <v>142</v>
      </c>
    </row>
    <row r="135" spans="1:42" outlineLevel="1" x14ac:dyDescent="0.2">
      <c r="A135" s="174">
        <v>52</v>
      </c>
      <c r="B135" s="175" t="s">
        <v>262</v>
      </c>
      <c r="C135" s="184" t="s">
        <v>263</v>
      </c>
      <c r="D135" s="176" t="s">
        <v>264</v>
      </c>
      <c r="E135" s="177">
        <v>1</v>
      </c>
      <c r="F135" s="178"/>
      <c r="G135" s="179">
        <f>ROUND(E135*F135,2)</f>
        <v>0</v>
      </c>
      <c r="H135" s="147"/>
      <c r="I135" s="147"/>
      <c r="J135" s="147"/>
      <c r="K135" s="147"/>
      <c r="L135" s="147"/>
      <c r="M135" s="147"/>
      <c r="N135" s="147"/>
      <c r="O135" s="147" t="s">
        <v>265</v>
      </c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</row>
    <row r="136" spans="1:42" outlineLevel="1" x14ac:dyDescent="0.2">
      <c r="A136" s="168">
        <v>53</v>
      </c>
      <c r="B136" s="169" t="s">
        <v>580</v>
      </c>
      <c r="C136" s="182" t="s">
        <v>581</v>
      </c>
      <c r="D136" s="170" t="s">
        <v>264</v>
      </c>
      <c r="E136" s="171">
        <v>1</v>
      </c>
      <c r="F136" s="172"/>
      <c r="G136" s="173">
        <f>ROUND(E136*F136,2)</f>
        <v>0</v>
      </c>
      <c r="H136" s="147"/>
      <c r="I136" s="147"/>
      <c r="J136" s="147"/>
      <c r="K136" s="147"/>
      <c r="L136" s="147"/>
      <c r="M136" s="147"/>
      <c r="N136" s="147"/>
      <c r="O136" s="147" t="s">
        <v>582</v>
      </c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</row>
    <row r="137" spans="1:42" x14ac:dyDescent="0.2">
      <c r="A137" s="3"/>
      <c r="B137" s="4"/>
      <c r="C137" s="186"/>
      <c r="D137" s="6"/>
      <c r="E137" s="3"/>
      <c r="F137" s="3"/>
      <c r="G137" s="3"/>
      <c r="M137">
        <v>12</v>
      </c>
      <c r="N137">
        <v>21</v>
      </c>
      <c r="O137" t="s">
        <v>140</v>
      </c>
    </row>
    <row r="138" spans="1:42" x14ac:dyDescent="0.2">
      <c r="A138" s="150"/>
      <c r="B138" s="151" t="s">
        <v>31</v>
      </c>
      <c r="C138" s="187"/>
      <c r="D138" s="152"/>
      <c r="E138" s="153"/>
      <c r="F138" s="153"/>
      <c r="G138" s="167">
        <f>G8+G25+G29+G32+G38+G41+G44+G49+G51+G105+G112+G127+G134</f>
        <v>0</v>
      </c>
      <c r="M138" t="e">
        <f>SUMIF(#REF!,M137,G7:G136)</f>
        <v>#REF!</v>
      </c>
      <c r="N138" t="e">
        <f>SUMIF(#REF!,N137,G7:G136)</f>
        <v>#REF!</v>
      </c>
      <c r="O138" t="s">
        <v>266</v>
      </c>
    </row>
    <row r="139" spans="1:42" x14ac:dyDescent="0.2">
      <c r="A139" s="3"/>
      <c r="B139" s="4"/>
      <c r="C139" s="186"/>
      <c r="D139" s="6"/>
      <c r="E139" s="3"/>
      <c r="F139" s="3"/>
      <c r="G139" s="3"/>
    </row>
    <row r="140" spans="1:42" x14ac:dyDescent="0.2">
      <c r="A140" s="3"/>
      <c r="B140" s="4"/>
      <c r="C140" s="186"/>
      <c r="D140" s="6"/>
      <c r="E140" s="3"/>
      <c r="F140" s="3"/>
      <c r="G140" s="3"/>
    </row>
    <row r="141" spans="1:42" x14ac:dyDescent="0.2">
      <c r="A141" s="264" t="s">
        <v>267</v>
      </c>
      <c r="B141" s="264"/>
      <c r="C141" s="265"/>
      <c r="D141" s="6"/>
      <c r="E141" s="3"/>
      <c r="F141" s="3"/>
      <c r="G141" s="3"/>
    </row>
    <row r="142" spans="1:42" x14ac:dyDescent="0.2">
      <c r="A142" s="245"/>
      <c r="B142" s="246"/>
      <c r="C142" s="247"/>
      <c r="D142" s="246"/>
      <c r="E142" s="246"/>
      <c r="F142" s="246"/>
      <c r="G142" s="248"/>
      <c r="O142" t="s">
        <v>268</v>
      </c>
    </row>
    <row r="143" spans="1:42" x14ac:dyDescent="0.2">
      <c r="A143" s="249"/>
      <c r="B143" s="250"/>
      <c r="C143" s="251"/>
      <c r="D143" s="250"/>
      <c r="E143" s="250"/>
      <c r="F143" s="250"/>
      <c r="G143" s="252"/>
    </row>
    <row r="144" spans="1:42" x14ac:dyDescent="0.2">
      <c r="A144" s="249"/>
      <c r="B144" s="250"/>
      <c r="C144" s="251"/>
      <c r="D144" s="250"/>
      <c r="E144" s="250"/>
      <c r="F144" s="250"/>
      <c r="G144" s="252"/>
    </row>
    <row r="145" spans="1:15" x14ac:dyDescent="0.2">
      <c r="A145" s="249"/>
      <c r="B145" s="250"/>
      <c r="C145" s="251"/>
      <c r="D145" s="250"/>
      <c r="E145" s="250"/>
      <c r="F145" s="250"/>
      <c r="G145" s="252"/>
    </row>
    <row r="146" spans="1:15" x14ac:dyDescent="0.2">
      <c r="A146" s="253"/>
      <c r="B146" s="254"/>
      <c r="C146" s="255"/>
      <c r="D146" s="254"/>
      <c r="E146" s="254"/>
      <c r="F146" s="254"/>
      <c r="G146" s="256"/>
    </row>
    <row r="147" spans="1:15" x14ac:dyDescent="0.2">
      <c r="A147" s="3"/>
      <c r="B147" s="4"/>
      <c r="C147" s="186"/>
      <c r="D147" s="6"/>
      <c r="E147" s="3"/>
      <c r="F147" s="3"/>
      <c r="G147" s="3"/>
    </row>
    <row r="148" spans="1:15" x14ac:dyDescent="0.2">
      <c r="C148" s="188"/>
      <c r="D148" s="10"/>
      <c r="O148" t="s">
        <v>269</v>
      </c>
    </row>
    <row r="149" spans="1:15" x14ac:dyDescent="0.2">
      <c r="D149" s="10"/>
    </row>
    <row r="150" spans="1:15" x14ac:dyDescent="0.2">
      <c r="D150" s="10"/>
    </row>
    <row r="151" spans="1:15" x14ac:dyDescent="0.2">
      <c r="D151" s="10"/>
    </row>
    <row r="152" spans="1:15" x14ac:dyDescent="0.2">
      <c r="D152" s="10"/>
    </row>
    <row r="153" spans="1:15" x14ac:dyDescent="0.2">
      <c r="D153" s="10"/>
    </row>
    <row r="154" spans="1:15" x14ac:dyDescent="0.2">
      <c r="D154" s="10"/>
    </row>
    <row r="155" spans="1:15" x14ac:dyDescent="0.2">
      <c r="D155" s="10"/>
    </row>
    <row r="156" spans="1:15" x14ac:dyDescent="0.2">
      <c r="D156" s="10"/>
    </row>
    <row r="157" spans="1:15" x14ac:dyDescent="0.2">
      <c r="D157" s="10"/>
    </row>
    <row r="158" spans="1:15" x14ac:dyDescent="0.2">
      <c r="D158" s="10"/>
    </row>
    <row r="159" spans="1:15" x14ac:dyDescent="0.2">
      <c r="D159" s="10"/>
    </row>
    <row r="160" spans="1:15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42:G146"/>
    <mergeCell ref="A1:G1"/>
    <mergeCell ref="C2:G2"/>
    <mergeCell ref="C3:G3"/>
    <mergeCell ref="C4:G4"/>
    <mergeCell ref="A141:C14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56</vt:i4>
      </vt:variant>
    </vt:vector>
  </HeadingPairs>
  <TitlesOfParts>
    <vt:vector size="63" baseType="lpstr">
      <vt:lpstr>Stavba</vt:lpstr>
      <vt:lpstr>VzorPolozky</vt:lpstr>
      <vt:lpstr>01 2239_01 Pol</vt:lpstr>
      <vt:lpstr>02 2239_02 Pol</vt:lpstr>
      <vt:lpstr>03 2239_03 Pol</vt:lpstr>
      <vt:lpstr>04 2239_04 Pol</vt:lpstr>
      <vt:lpstr>05 2239_05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2239_01 Pol'!Názvy_tisku</vt:lpstr>
      <vt:lpstr>'02 2239_02 Pol'!Názvy_tisku</vt:lpstr>
      <vt:lpstr>'03 2239_03 Pol'!Názvy_tisku</vt:lpstr>
      <vt:lpstr>'04 2239_04 Pol'!Názvy_tisku</vt:lpstr>
      <vt:lpstr>'05 2239_05 Pol'!Názvy_tisku</vt:lpstr>
      <vt:lpstr>oadresa</vt:lpstr>
      <vt:lpstr>Stavba!Objednatel</vt:lpstr>
      <vt:lpstr>Stavba!Objekt</vt:lpstr>
      <vt:lpstr>'01 2239_01 Pol'!Oblast_tisku</vt:lpstr>
      <vt:lpstr>'02 2239_02 Pol'!Oblast_tisku</vt:lpstr>
      <vt:lpstr>'03 2239_03 Pol'!Oblast_tisku</vt:lpstr>
      <vt:lpstr>'04 2239_04 Pol'!Oblast_tisku</vt:lpstr>
      <vt:lpstr>'05 2239_05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2024-08-29T13:02:23Z</dcterms:modified>
</cp:coreProperties>
</file>