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Ťazba\NOVÉ\Výzva_25-37-DNS - Ubľanka_kone\"/>
    </mc:Choice>
  </mc:AlternateContent>
  <bookViews>
    <workbookView xWindow="0" yWindow="0" windowWidth="28800" windowHeight="12000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ponuka'!$A$1:$Q$69</definedName>
  </definedNames>
  <calcPr calcId="162913"/>
</workbook>
</file>

<file path=xl/calcChain.xml><?xml version="1.0" encoding="utf-8"?>
<calcChain xmlns="http://schemas.openxmlformats.org/spreadsheetml/2006/main">
  <c r="O45" i="1" l="1"/>
  <c r="O39" i="1"/>
  <c r="O13" i="1"/>
  <c r="O12" i="1"/>
  <c r="G45" i="1" l="1"/>
  <c r="G46" i="1"/>
  <c r="O46" i="1" s="1"/>
  <c r="G47" i="1"/>
  <c r="O47" i="1" s="1"/>
  <c r="G43" i="1"/>
  <c r="O43" i="1" s="1"/>
  <c r="G44" i="1"/>
  <c r="O44" i="1" s="1"/>
  <c r="G48" i="1"/>
  <c r="O48" i="1" s="1"/>
  <c r="G37" i="1"/>
  <c r="O37" i="1" s="1"/>
  <c r="G38" i="1"/>
  <c r="O38" i="1" s="1"/>
  <c r="G39" i="1"/>
  <c r="G40" i="1"/>
  <c r="O40" i="1" s="1"/>
  <c r="G41" i="1"/>
  <c r="O41" i="1" s="1"/>
  <c r="G42" i="1"/>
  <c r="O42" i="1" s="1"/>
  <c r="G49" i="1"/>
  <c r="O49" i="1" s="1"/>
  <c r="G50" i="1"/>
  <c r="O50" i="1" s="1"/>
  <c r="G17" i="1" l="1"/>
  <c r="O17" i="1" s="1"/>
  <c r="G13" i="1" l="1"/>
  <c r="G30" i="1"/>
  <c r="O30" i="1" s="1"/>
  <c r="G28" i="1"/>
  <c r="O28" i="1" s="1"/>
  <c r="G26" i="1"/>
  <c r="O26" i="1" s="1"/>
  <c r="G24" i="1"/>
  <c r="O24" i="1" s="1"/>
  <c r="G22" i="1"/>
  <c r="O22" i="1" s="1"/>
  <c r="O20" i="1"/>
  <c r="G32" i="1"/>
  <c r="O32" i="1" s="1"/>
  <c r="G33" i="1"/>
  <c r="O33" i="1" s="1"/>
  <c r="G34" i="1"/>
  <c r="O34" i="1" s="1"/>
  <c r="G35" i="1"/>
  <c r="O35" i="1" s="1"/>
  <c r="G14" i="1" l="1"/>
  <c r="O14" i="1" s="1"/>
  <c r="G15" i="1"/>
  <c r="O15" i="1" s="1"/>
  <c r="G16" i="1"/>
  <c r="O16" i="1" s="1"/>
  <c r="G18" i="1"/>
  <c r="O18" i="1" s="1"/>
  <c r="O19" i="1"/>
  <c r="G21" i="1"/>
  <c r="O21" i="1" s="1"/>
  <c r="G23" i="1"/>
  <c r="O23" i="1" s="1"/>
  <c r="G25" i="1"/>
  <c r="O25" i="1" s="1"/>
  <c r="G27" i="1"/>
  <c r="O27" i="1" s="1"/>
  <c r="G29" i="1"/>
  <c r="O29" i="1" s="1"/>
  <c r="G31" i="1"/>
  <c r="O31" i="1" s="1"/>
  <c r="G36" i="1"/>
  <c r="O36" i="1" s="1"/>
  <c r="G51" i="1"/>
  <c r="O51" i="1" s="1"/>
  <c r="O54" i="1" s="1"/>
  <c r="G52" i="1"/>
  <c r="O52" i="1" s="1"/>
  <c r="M54" i="1" l="1"/>
  <c r="F53" i="1" l="1"/>
  <c r="E53" i="1"/>
  <c r="G12" i="1" l="1"/>
  <c r="G53" i="1" l="1"/>
  <c r="O56" i="1" l="1"/>
  <c r="O55" i="1" s="1"/>
</calcChain>
</file>

<file path=xl/sharedStrings.xml><?xml version="1.0" encoding="utf-8"?>
<sst xmlns="http://schemas.openxmlformats.org/spreadsheetml/2006/main" count="253" uniqueCount="111">
  <si>
    <t>Názov predmetu zákazky</t>
  </si>
  <si>
    <t>Objednávateľ</t>
  </si>
  <si>
    <t>JPRL</t>
  </si>
  <si>
    <t>Predpokladaný objem ťažby</t>
  </si>
  <si>
    <t>Druh ťažby</t>
  </si>
  <si>
    <t>Sklon v %</t>
  </si>
  <si>
    <t>LO</t>
  </si>
  <si>
    <t>OÚ</t>
  </si>
  <si>
    <t xml:space="preserve">Spolu bez DPH   </t>
  </si>
  <si>
    <t>Spolu bez DPH</t>
  </si>
  <si>
    <t>Spolu s  DPH</t>
  </si>
  <si>
    <t>Názov:</t>
  </si>
  <si>
    <t>Sídlo:</t>
  </si>
  <si>
    <t>IČO:</t>
  </si>
  <si>
    <t>DIČ:</t>
  </si>
  <si>
    <t>IČ pre DPH:</t>
  </si>
  <si>
    <t>Vysvetlivky:</t>
  </si>
  <si>
    <t>VC</t>
  </si>
  <si>
    <t>alfanumerické označenie porastu, v ktorom sa bude ťažba realizovať</t>
  </si>
  <si>
    <t>NV</t>
  </si>
  <si>
    <t>NP</t>
  </si>
  <si>
    <t>Hmotnatosť</t>
  </si>
  <si>
    <t>priemerný objem ťaženého kmeňa v m³</t>
  </si>
  <si>
    <t>vzdialenosť v metroch, na ktorú sa približuje drevná hmota</t>
  </si>
  <si>
    <t>VM</t>
  </si>
  <si>
    <t>OM</t>
  </si>
  <si>
    <t>príloha č.2</t>
  </si>
  <si>
    <t xml:space="preserve">priemerný sklon svahu v %, na ktorom sa bude ťažbový proces realizovať </t>
  </si>
  <si>
    <t>Požiadavky na bližšiu špecifikáciu technológií v JPRL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</si>
  <si>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</si>
  <si>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</si>
  <si>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Ihličnaté (m³)</t>
  </si>
  <si>
    <t>Listnaté (m³)</t>
  </si>
  <si>
    <t>Spolu           (m³)</t>
  </si>
  <si>
    <t>Sklon          (%)</t>
  </si>
  <si>
    <t>Rozsah zákazky a cenová ponuka dodávateľa</t>
  </si>
  <si>
    <t>nie som platcom DPH</t>
  </si>
  <si>
    <t>Ak dodávateľ nie je platcom DPH uvedie v tabuľke "Dodávateľ" v riadku "IČ pre DPH"  -</t>
  </si>
  <si>
    <t>Podpis dodávateľa</t>
  </si>
  <si>
    <t xml:space="preserve">  </t>
  </si>
  <si>
    <t>MR</t>
  </si>
  <si>
    <t>Dodávateľ:</t>
  </si>
  <si>
    <t>Požadované kombinácie technológií</t>
  </si>
  <si>
    <t>výrobný celok</t>
  </si>
  <si>
    <t>lesnícky obvod</t>
  </si>
  <si>
    <t>obnovná úmyselná ťažba - ťažba pri obnove lesa</t>
  </si>
  <si>
    <t>výchovná úmyselná ťažba - ťažba v porastoch do 50 rokov pri výchove lesa</t>
  </si>
  <si>
    <t>VÚ -50</t>
  </si>
  <si>
    <t>VÚ +50</t>
  </si>
  <si>
    <t>výchovná úmyselná ťažba - ťažba v porastoch nad 50 rokov pri výchove lesa</t>
  </si>
  <si>
    <t>náhodná ťažba vykonaná - súčasť opatrení na ochranu lesa alebo opatrení spojených s odstraňovaním následkov pôsobenia škodlivých činiteľov</t>
  </si>
  <si>
    <t>náhodná ťažba ponechaná - čiastočne spracovaná. Súčasť opatrení na ochranu lesa alebo opatrení spojených s odstraňovaním následkov pôsobenia škodlivých činiteľov.</t>
  </si>
  <si>
    <t>vývozné miesto - miesto, na ktoré sa sústreďuje drevná hmota priblížená od pňa (miesta stínky) v prípade lomenej technológie</t>
  </si>
  <si>
    <t>odvozné miesto - miesto, na ktoré sa sústreďuje drevná hmota z vývozného miesta alebo od pňa</t>
  </si>
  <si>
    <t>Cena stanovená objednávateľom  bez DPH                 (€/JPRL)</t>
  </si>
  <si>
    <t>Napr. JPRL XY - uplatňovanie prírode blízkeho hospodárenia, intenzívne klinovanie, smerové kladky, úprava nárastu v etážových porastoch, odstraňovanie poškodených jedincov po vykonanej stínke, približovanie z výberných ťažieb, štítkovanie dreva, editovanie údajov do IS PSPD...</t>
  </si>
  <si>
    <t xml:space="preserve">Záväzný termín začatia a ukončenia prác bude určený v Zákazkovom liste </t>
  </si>
  <si>
    <t>Približovacia vzdialenosť           P-VM/VM-OM         resp. P-OM                    (m)</t>
  </si>
  <si>
    <t>Zmluva č. ...</t>
  </si>
  <si>
    <t>Ponuka dodávateľa Cena celkom         
(€ bez DPH)</t>
  </si>
  <si>
    <t xml:space="preserve">Približovacia vzdialenosť                       </t>
  </si>
  <si>
    <t xml:space="preserve">Ponuka dodávateľa     Cena bez DPH na dve desatinné miesta                 (€/m³) </t>
  </si>
  <si>
    <t>mimoriadna ťažba - ťažba realizovaná na základe iných nevyhnutných okolností (napr. vyňatie alebo obmedzenie využívania na základe rozhodnutie orgánu štátnej správy)</t>
  </si>
  <si>
    <t>Termín</t>
  </si>
  <si>
    <t>začatia</t>
  </si>
  <si>
    <t>ukončenia</t>
  </si>
  <si>
    <t>príloha č. 4 Zmluvy o dielo</t>
  </si>
  <si>
    <t>LESY SR, š. p., OZ Ulič</t>
  </si>
  <si>
    <t>ihličnaté (m3)</t>
  </si>
  <si>
    <t>listnaté (m3)</t>
  </si>
  <si>
    <t>DPH 23%</t>
  </si>
  <si>
    <t>Brusná</t>
  </si>
  <si>
    <t>VÚ-50r.</t>
  </si>
  <si>
    <t>50+500</t>
  </si>
  <si>
    <t>120 B 0</t>
  </si>
  <si>
    <t>149 2</t>
  </si>
  <si>
    <t>50+900</t>
  </si>
  <si>
    <t>154 B 0</t>
  </si>
  <si>
    <t>177 0</t>
  </si>
  <si>
    <t>50+1300</t>
  </si>
  <si>
    <t>180 A 3</t>
  </si>
  <si>
    <t>50+700</t>
  </si>
  <si>
    <t>154 A 0</t>
  </si>
  <si>
    <t>VÚ+50r.</t>
  </si>
  <si>
    <t>157 0</t>
  </si>
  <si>
    <t>179 2</t>
  </si>
  <si>
    <t>181 A 0</t>
  </si>
  <si>
    <t>183 A 0</t>
  </si>
  <si>
    <t>185 A 0</t>
  </si>
  <si>
    <t>1,2,4a,6,7 - výroba SKM</t>
  </si>
  <si>
    <t>1,2,4a,6,7 - výroba PD</t>
  </si>
  <si>
    <t>147 0</t>
  </si>
  <si>
    <t>156 A 0</t>
  </si>
  <si>
    <t>179 1</t>
  </si>
  <si>
    <t>1,2,4a,4d,6,7 - výroba SKM</t>
  </si>
  <si>
    <t>1,2,4a,4d,6,7 - výroba PD</t>
  </si>
  <si>
    <t>100+500</t>
  </si>
  <si>
    <t>Kuchtová</t>
  </si>
  <si>
    <t>1270 0</t>
  </si>
  <si>
    <t>1194 B 0</t>
  </si>
  <si>
    <t>75+300</t>
  </si>
  <si>
    <t>1210 0</t>
  </si>
  <si>
    <t>75+200</t>
  </si>
  <si>
    <t>1167 B 0</t>
  </si>
  <si>
    <t>1189 0</t>
  </si>
  <si>
    <t>1165 0</t>
  </si>
  <si>
    <t>Rotočka</t>
  </si>
  <si>
    <t>1109 B 0</t>
  </si>
  <si>
    <t>1116 A 0</t>
  </si>
  <si>
    <r>
      <rPr>
        <b/>
        <sz val="10"/>
        <color theme="1"/>
        <rFont val="Arial"/>
        <family val="2"/>
        <charset val="238"/>
      </rPr>
      <t>* Požiadavky</t>
    </r>
    <r>
      <rPr>
        <sz val="10"/>
        <color theme="1"/>
        <rFont val="Arial"/>
        <family val="2"/>
        <charset val="238"/>
      </rPr>
      <t xml:space="preserve">  Objednávateľ požaduje pri realizácií predmetu zákazky nasledovné  minimálne technické prostriedky: </t>
    </r>
    <r>
      <rPr>
        <b/>
        <sz val="10"/>
        <color theme="1"/>
        <rFont val="Arial"/>
        <family val="2"/>
        <charset val="238"/>
      </rPr>
      <t>7 ks LKT, 2 ks UKT, 2x vývozná súprava do 7 ton, RZ (kôň) 7ks</t>
    </r>
    <r>
      <rPr>
        <sz val="10"/>
        <color theme="1"/>
        <rFont val="Arial"/>
        <family val="2"/>
        <charset val="238"/>
      </rPr>
      <t xml:space="preserve">.  Verejný obstarávateľ umožňuje uchádzačom pred vypracovaním ponuky osobne prehliadnuť miesto, ktoré je predmetom tejto zákazky. Obhliadka miesta dodania predmetu obstarávania je možná po telefonickej dohode s kontaktnou osobou: </t>
    </r>
    <r>
      <rPr>
        <b/>
        <sz val="10"/>
        <color theme="1"/>
        <rFont val="Arial"/>
        <family val="2"/>
        <charset val="238"/>
      </rPr>
      <t xml:space="preserve">Ing. Peter Kirila, správca LS Ubľanka, tel: 0918 931 958.      </t>
    </r>
    <r>
      <rPr>
        <sz val="10"/>
        <color theme="1"/>
        <rFont val="Arial"/>
        <family val="2"/>
        <charset val="238"/>
      </rPr>
      <t xml:space="preserve">               </t>
    </r>
  </si>
  <si>
    <t>DNS – Lesnícke služby v ťažbovom procese na OZ Ulič - výzva č. 24/37/DNS/44460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</si>
</sst>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4" fillId="0" borderId="0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4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center"/>
    </xf>
    <xf numFmtId="0" fontId="7" fillId="0" borderId="0" xfId="0" applyFont="1"/>
    <xf numFmtId="0" fontId="3" fillId="3" borderId="0" xfId="0" applyFont="1" applyFill="1" applyAlignment="1" applyProtection="1">
      <alignment horizontal="right"/>
    </xf>
    <xf numFmtId="0" fontId="8" fillId="3" borderId="0" xfId="0" applyFont="1" applyFill="1" applyProtection="1"/>
    <xf numFmtId="0" fontId="8" fillId="3" borderId="0" xfId="0" applyFont="1" applyFill="1" applyAlignment="1" applyProtection="1">
      <alignment horizontal="left"/>
    </xf>
    <xf numFmtId="0" fontId="8" fillId="3" borderId="0" xfId="0" applyFont="1" applyFill="1" applyBorder="1" applyAlignment="1" applyProtection="1">
      <alignment horizontal="left"/>
    </xf>
    <xf numFmtId="0" fontId="8" fillId="3" borderId="0" xfId="0" applyFont="1" applyFill="1"/>
    <xf numFmtId="0" fontId="4" fillId="3" borderId="5" xfId="0" applyFont="1" applyFill="1" applyBorder="1" applyAlignment="1" applyProtection="1">
      <alignment vertical="center"/>
    </xf>
    <xf numFmtId="4" fontId="4" fillId="3" borderId="22" xfId="0" applyNumberFormat="1" applyFont="1" applyFill="1" applyBorder="1" applyAlignment="1" applyProtection="1">
      <alignment horizontal="center" vertical="center"/>
    </xf>
    <xf numFmtId="0" fontId="8" fillId="3" borderId="0" xfId="0" applyFont="1" applyFill="1" applyBorder="1" applyProtection="1"/>
    <xf numFmtId="0" fontId="10" fillId="3" borderId="0" xfId="0" applyFont="1" applyFill="1" applyBorder="1" applyAlignment="1" applyProtection="1">
      <alignment horizontal="left" vertical="center"/>
    </xf>
    <xf numFmtId="0" fontId="4" fillId="3" borderId="16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vertical="center"/>
    </xf>
    <xf numFmtId="0" fontId="4" fillId="3" borderId="0" xfId="0" applyFont="1" applyFill="1" applyAlignment="1" applyProtection="1">
      <alignment horizontal="left"/>
    </xf>
    <xf numFmtId="0" fontId="3" fillId="3" borderId="0" xfId="0" applyFont="1" applyFill="1" applyAlignment="1" applyProtection="1">
      <alignment horizontal="left"/>
    </xf>
    <xf numFmtId="14" fontId="4" fillId="3" borderId="0" xfId="0" applyNumberFormat="1" applyFont="1" applyFill="1" applyBorder="1" applyAlignment="1" applyProtection="1">
      <alignment horizontal="center" vertical="center"/>
    </xf>
    <xf numFmtId="0" fontId="7" fillId="3" borderId="0" xfId="0" applyFont="1" applyFill="1"/>
    <xf numFmtId="0" fontId="1" fillId="3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left"/>
    </xf>
    <xf numFmtId="2" fontId="4" fillId="2" borderId="9" xfId="0" applyNumberFormat="1" applyFont="1" applyFill="1" applyBorder="1" applyAlignment="1" applyProtection="1">
      <alignment horizontal="center" vertical="center"/>
    </xf>
    <xf numFmtId="0" fontId="12" fillId="3" borderId="22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 applyProtection="1">
      <alignment horizontal="center" vertical="center" wrapText="1"/>
    </xf>
    <xf numFmtId="0" fontId="12" fillId="3" borderId="22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2" fontId="12" fillId="3" borderId="22" xfId="0" applyNumberFormat="1" applyFont="1" applyFill="1" applyBorder="1" applyAlignment="1">
      <alignment horizontal="center" vertical="center"/>
    </xf>
    <xf numFmtId="14" fontId="4" fillId="3" borderId="22" xfId="0" applyNumberFormat="1" applyFont="1" applyFill="1" applyBorder="1" applyAlignment="1" applyProtection="1">
      <alignment horizontal="center" vertical="center"/>
    </xf>
    <xf numFmtId="4" fontId="4" fillId="3" borderId="2" xfId="0" applyNumberFormat="1" applyFont="1" applyFill="1" applyBorder="1" applyAlignment="1" applyProtection="1">
      <alignment horizontal="center" vertical="center"/>
    </xf>
    <xf numFmtId="4" fontId="4" fillId="3" borderId="8" xfId="0" applyNumberFormat="1" applyFont="1" applyFill="1" applyBorder="1" applyAlignment="1" applyProtection="1">
      <alignment horizontal="center" vertical="center"/>
    </xf>
    <xf numFmtId="2" fontId="13" fillId="0" borderId="37" xfId="0" applyNumberFormat="1" applyFont="1" applyBorder="1" applyAlignment="1">
      <alignment horizontal="center" vertical="center"/>
    </xf>
    <xf numFmtId="2" fontId="13" fillId="0" borderId="8" xfId="0" applyNumberFormat="1" applyFont="1" applyBorder="1" applyAlignment="1">
      <alignment horizontal="center" vertical="center"/>
    </xf>
    <xf numFmtId="0" fontId="3" fillId="3" borderId="10" xfId="0" applyFont="1" applyFill="1" applyBorder="1" applyAlignment="1" applyProtection="1">
      <alignment vertical="center"/>
    </xf>
    <xf numFmtId="0" fontId="3" fillId="3" borderId="30" xfId="0" applyFont="1" applyFill="1" applyBorder="1" applyAlignment="1" applyProtection="1">
      <alignment vertical="center"/>
    </xf>
    <xf numFmtId="0" fontId="4" fillId="3" borderId="30" xfId="0" applyFont="1" applyFill="1" applyBorder="1" applyAlignment="1" applyProtection="1">
      <alignment horizontal="center" vertical="center"/>
    </xf>
    <xf numFmtId="2" fontId="4" fillId="3" borderId="30" xfId="0" applyNumberFormat="1" applyFont="1" applyFill="1" applyBorder="1" applyAlignment="1" applyProtection="1">
      <alignment horizontal="center" vertical="center"/>
    </xf>
    <xf numFmtId="2" fontId="12" fillId="3" borderId="22" xfId="0" applyNumberFormat="1" applyFont="1" applyFill="1" applyBorder="1" applyAlignment="1">
      <alignment horizontal="center" vertical="center" wrapText="1"/>
    </xf>
    <xf numFmtId="2" fontId="4" fillId="3" borderId="16" xfId="0" applyNumberFormat="1" applyFont="1" applyFill="1" applyBorder="1" applyAlignment="1" applyProtection="1">
      <alignment horizontal="center" vertical="center" wrapText="1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0" fontId="11" fillId="0" borderId="35" xfId="0" applyNumberFormat="1" applyFont="1" applyBorder="1" applyAlignment="1">
      <alignment horizontal="center" vertical="center"/>
    </xf>
    <xf numFmtId="0" fontId="11" fillId="0" borderId="36" xfId="0" applyNumberFormat="1" applyFont="1" applyBorder="1" applyAlignment="1">
      <alignment horizontal="center" vertical="center"/>
    </xf>
    <xf numFmtId="0" fontId="4" fillId="3" borderId="8" xfId="0" applyFont="1" applyFill="1" applyBorder="1" applyAlignment="1" applyProtection="1">
      <alignment horizontal="center" vertical="center" wrapText="1"/>
    </xf>
    <xf numFmtId="0" fontId="4" fillId="3" borderId="16" xfId="0" applyFont="1" applyFill="1" applyBorder="1" applyAlignment="1" applyProtection="1">
      <alignment horizontal="center" vertical="center" wrapText="1"/>
    </xf>
    <xf numFmtId="0" fontId="4" fillId="3" borderId="33" xfId="0" applyFont="1" applyFill="1" applyBorder="1" applyAlignment="1" applyProtection="1">
      <alignment horizontal="center" vertical="center" wrapText="1"/>
    </xf>
    <xf numFmtId="0" fontId="4" fillId="3" borderId="34" xfId="0" applyFont="1" applyFill="1" applyBorder="1" applyAlignment="1" applyProtection="1">
      <alignment horizontal="center" vertical="center" wrapText="1"/>
    </xf>
    <xf numFmtId="0" fontId="4" fillId="3" borderId="19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30" xfId="0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horizontal="center" vertical="center" wrapText="1"/>
    </xf>
    <xf numFmtId="0" fontId="4" fillId="3" borderId="20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 wrapText="1"/>
    </xf>
    <xf numFmtId="0" fontId="4" fillId="3" borderId="3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/>
    </xf>
    <xf numFmtId="0" fontId="4" fillId="3" borderId="19" xfId="0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left"/>
    </xf>
    <xf numFmtId="0" fontId="8" fillId="3" borderId="0" xfId="0" applyFont="1" applyFill="1" applyBorder="1" applyAlignment="1" applyProtection="1">
      <alignment horizontal="left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16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left"/>
    </xf>
    <xf numFmtId="0" fontId="6" fillId="3" borderId="1" xfId="0" applyFont="1" applyFill="1" applyBorder="1" applyAlignment="1">
      <alignment horizontal="left"/>
    </xf>
    <xf numFmtId="0" fontId="4" fillId="3" borderId="15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16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left"/>
    </xf>
    <xf numFmtId="0" fontId="6" fillId="3" borderId="20" xfId="0" applyFont="1" applyFill="1" applyBorder="1" applyAlignment="1" applyProtection="1">
      <alignment horizontal="left"/>
    </xf>
    <xf numFmtId="0" fontId="4" fillId="3" borderId="5" xfId="0" applyFont="1" applyFill="1" applyBorder="1" applyAlignment="1" applyProtection="1">
      <alignment horizontal="right" vertical="center"/>
    </xf>
    <xf numFmtId="0" fontId="4" fillId="3" borderId="6" xfId="0" applyFont="1" applyFill="1" applyBorder="1" applyAlignment="1" applyProtection="1">
      <alignment horizontal="right" vertical="center"/>
    </xf>
    <xf numFmtId="0" fontId="4" fillId="3" borderId="7" xfId="0" applyFont="1" applyFill="1" applyBorder="1" applyAlignment="1" applyProtection="1">
      <alignment horizontal="right" vertical="center"/>
    </xf>
    <xf numFmtId="0" fontId="8" fillId="0" borderId="10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4" fillId="2" borderId="17" xfId="0" applyFont="1" applyFill="1" applyBorder="1" applyAlignment="1" applyProtection="1">
      <alignment horizontal="left"/>
      <protection locked="0"/>
    </xf>
    <xf numFmtId="0" fontId="4" fillId="2" borderId="12" xfId="0" applyFont="1" applyFill="1" applyBorder="1" applyAlignment="1" applyProtection="1">
      <alignment horizontal="left"/>
      <protection locked="0"/>
    </xf>
    <xf numFmtId="0" fontId="4" fillId="2" borderId="18" xfId="0" applyFont="1" applyFill="1" applyBorder="1" applyAlignment="1" applyProtection="1">
      <alignment horizontal="left"/>
      <protection locked="0"/>
    </xf>
    <xf numFmtId="0" fontId="8" fillId="2" borderId="17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/>
    </xf>
    <xf numFmtId="0" fontId="4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>
      <alignment horizontal="center" vertical="center" textRotation="90"/>
    </xf>
    <xf numFmtId="0" fontId="8" fillId="3" borderId="25" xfId="0" applyFont="1" applyFill="1" applyBorder="1" applyAlignment="1">
      <alignment horizontal="center" vertical="top" wrapText="1"/>
    </xf>
    <xf numFmtId="0" fontId="8" fillId="3" borderId="14" xfId="0" applyFont="1" applyFill="1" applyBorder="1" applyAlignment="1">
      <alignment horizontal="center" vertical="top" wrapText="1"/>
    </xf>
    <xf numFmtId="0" fontId="8" fillId="3" borderId="26" xfId="0" applyFont="1" applyFill="1" applyBorder="1" applyAlignment="1">
      <alignment horizontal="center" vertical="top" wrapText="1"/>
    </xf>
    <xf numFmtId="0" fontId="8" fillId="3" borderId="23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vertical="top" wrapText="1"/>
    </xf>
    <xf numFmtId="0" fontId="8" fillId="3" borderId="27" xfId="0" applyFont="1" applyFill="1" applyBorder="1" applyAlignment="1">
      <alignment horizontal="center" vertical="top" wrapText="1"/>
    </xf>
    <xf numFmtId="0" fontId="8" fillId="3" borderId="28" xfId="0" applyFont="1" applyFill="1" applyBorder="1" applyAlignment="1">
      <alignment horizontal="center" vertical="top" wrapText="1"/>
    </xf>
    <xf numFmtId="0" fontId="8" fillId="3" borderId="24" xfId="0" applyFont="1" applyFill="1" applyBorder="1" applyAlignment="1">
      <alignment horizontal="center" vertical="top" wrapText="1"/>
    </xf>
    <xf numFmtId="0" fontId="8" fillId="3" borderId="29" xfId="0" applyFont="1" applyFill="1" applyBorder="1" applyAlignment="1">
      <alignment horizontal="center" vertical="top" wrapText="1"/>
    </xf>
    <xf numFmtId="0" fontId="6" fillId="3" borderId="0" xfId="0" applyFont="1" applyFill="1" applyBorder="1" applyAlignment="1" applyProtection="1">
      <alignment horizontal="left" vertic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right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9"/>
  <sheetViews>
    <sheetView tabSelected="1" zoomScaleNormal="100" zoomScaleSheetLayoutView="100" workbookViewId="0">
      <selection activeCell="A60" sqref="A60:E67"/>
    </sheetView>
  </sheetViews>
  <sheetFormatPr defaultRowHeight="14.25" x14ac:dyDescent="0.2"/>
  <cols>
    <col min="1" max="1" width="13.7109375" style="17" customWidth="1"/>
    <col min="2" max="2" width="11.42578125" style="17" customWidth="1"/>
    <col min="3" max="3" width="14.85546875" style="17" customWidth="1"/>
    <col min="4" max="4" width="19.5703125" style="17" customWidth="1"/>
    <col min="5" max="5" width="9.140625" style="17"/>
    <col min="6" max="6" width="9.5703125" style="17" bestFit="1" customWidth="1"/>
    <col min="7" max="7" width="11.85546875" style="17" customWidth="1"/>
    <col min="8" max="10" width="9.140625" style="17"/>
    <col min="11" max="11" width="8" style="17" customWidth="1"/>
    <col min="12" max="12" width="17" style="17" customWidth="1"/>
    <col min="13" max="13" width="16.140625" style="17" customWidth="1"/>
    <col min="14" max="14" width="20.85546875" style="17" customWidth="1"/>
    <col min="15" max="15" width="19.42578125" style="17" customWidth="1"/>
    <col min="16" max="17" width="10.85546875" style="17" customWidth="1"/>
    <col min="18" max="16384" width="9.140625" style="17"/>
  </cols>
  <sheetData>
    <row r="1" spans="1:17" ht="19.5" customHeight="1" x14ac:dyDescent="0.25">
      <c r="A1" s="65" t="s">
        <v>35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O1" s="8"/>
      <c r="P1" s="8"/>
      <c r="Q1" s="18" t="s">
        <v>30</v>
      </c>
    </row>
    <row r="2" spans="1:17" ht="13.5" customHeight="1" x14ac:dyDescent="0.25">
      <c r="A2" s="15"/>
      <c r="B2" s="15"/>
      <c r="C2" s="15"/>
      <c r="D2" s="15"/>
      <c r="E2" s="15"/>
      <c r="F2" s="15"/>
      <c r="G2" s="15"/>
      <c r="H2" s="15"/>
      <c r="I2" s="33"/>
      <c r="J2" s="15"/>
      <c r="K2" s="15"/>
      <c r="L2" s="15"/>
      <c r="O2" s="8"/>
      <c r="P2" s="18" t="s">
        <v>66</v>
      </c>
    </row>
    <row r="3" spans="1:17" ht="18" customHeight="1" x14ac:dyDescent="0.25">
      <c r="A3" s="80" t="s">
        <v>0</v>
      </c>
      <c r="B3" s="80"/>
      <c r="C3" s="81" t="s">
        <v>110</v>
      </c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</row>
    <row r="4" spans="1:17" ht="10.5" customHeight="1" x14ac:dyDescent="0.2">
      <c r="A4" s="16"/>
      <c r="B4" s="16"/>
      <c r="C4" s="29"/>
      <c r="D4" s="29"/>
      <c r="E4" s="29"/>
      <c r="F4" s="29"/>
      <c r="G4" s="29"/>
      <c r="H4" s="29"/>
      <c r="I4" s="34"/>
      <c r="J4" s="29"/>
      <c r="K4" s="29"/>
      <c r="L4" s="29"/>
      <c r="M4" s="29"/>
      <c r="N4" s="29"/>
      <c r="O4" s="30"/>
      <c r="P4" s="30"/>
      <c r="Q4" s="30"/>
    </row>
    <row r="5" spans="1:17" x14ac:dyDescent="0.2">
      <c r="A5" s="19"/>
      <c r="B5" s="19"/>
      <c r="C5" s="20"/>
      <c r="D5" s="20"/>
      <c r="E5" s="72"/>
      <c r="F5" s="72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</row>
    <row r="6" spans="1:17" ht="15" x14ac:dyDescent="0.25">
      <c r="A6" s="80" t="s">
        <v>1</v>
      </c>
      <c r="B6" s="80"/>
      <c r="C6" s="80" t="s">
        <v>67</v>
      </c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</row>
    <row r="7" spans="1:17" ht="6" customHeight="1" x14ac:dyDescent="0.2">
      <c r="A7" s="21"/>
      <c r="B7" s="73"/>
      <c r="C7" s="73"/>
      <c r="D7" s="73"/>
      <c r="E7" s="73"/>
      <c r="F7" s="73"/>
      <c r="G7" s="20"/>
      <c r="H7" s="19"/>
      <c r="I7" s="19"/>
      <c r="J7" s="19"/>
      <c r="K7" s="19"/>
      <c r="L7" s="19"/>
      <c r="M7" s="19"/>
      <c r="N7" s="19"/>
      <c r="O7" s="19"/>
      <c r="P7" s="19"/>
      <c r="Q7" s="19"/>
    </row>
    <row r="8" spans="1:17" ht="16.5" customHeight="1" thickBot="1" x14ac:dyDescent="0.3">
      <c r="A8" s="87" t="s">
        <v>58</v>
      </c>
      <c r="B8" s="88"/>
      <c r="C8" s="88"/>
      <c r="D8" s="88"/>
      <c r="E8" s="22"/>
      <c r="F8" s="22"/>
      <c r="G8" s="20"/>
      <c r="H8" s="19"/>
      <c r="I8" s="19"/>
      <c r="J8" s="19"/>
      <c r="K8" s="19"/>
      <c r="L8" s="19"/>
      <c r="M8" s="19"/>
      <c r="N8" s="19"/>
      <c r="O8" s="19"/>
      <c r="P8" s="19"/>
      <c r="Q8" s="19"/>
    </row>
    <row r="9" spans="1:17" ht="21" customHeight="1" thickBot="1" x14ac:dyDescent="0.25">
      <c r="A9" s="74" t="s">
        <v>6</v>
      </c>
      <c r="B9" s="74" t="s">
        <v>2</v>
      </c>
      <c r="C9" s="77" t="s">
        <v>42</v>
      </c>
      <c r="D9" s="78"/>
      <c r="E9" s="52" t="s">
        <v>3</v>
      </c>
      <c r="F9" s="79"/>
      <c r="G9" s="53"/>
      <c r="H9" s="66" t="s">
        <v>4</v>
      </c>
      <c r="I9" s="62" t="s">
        <v>34</v>
      </c>
      <c r="J9" s="52" t="s">
        <v>21</v>
      </c>
      <c r="K9" s="79"/>
      <c r="L9" s="69" t="s">
        <v>57</v>
      </c>
      <c r="M9" s="56" t="s">
        <v>54</v>
      </c>
      <c r="N9" s="83" t="s">
        <v>61</v>
      </c>
      <c r="O9" s="56" t="s">
        <v>59</v>
      </c>
      <c r="P9" s="52" t="s">
        <v>63</v>
      </c>
      <c r="Q9" s="53"/>
    </row>
    <row r="10" spans="1:17" ht="21.75" customHeight="1" x14ac:dyDescent="0.2">
      <c r="A10" s="75"/>
      <c r="B10" s="75"/>
      <c r="C10" s="58" t="s">
        <v>29</v>
      </c>
      <c r="D10" s="59"/>
      <c r="E10" s="56" t="s">
        <v>31</v>
      </c>
      <c r="F10" s="56" t="s">
        <v>32</v>
      </c>
      <c r="G10" s="56" t="s">
        <v>33</v>
      </c>
      <c r="H10" s="67"/>
      <c r="I10" s="63"/>
      <c r="J10" s="56" t="s">
        <v>68</v>
      </c>
      <c r="K10" s="82" t="s">
        <v>69</v>
      </c>
      <c r="L10" s="70"/>
      <c r="M10" s="86"/>
      <c r="N10" s="84"/>
      <c r="O10" s="75"/>
      <c r="P10" s="28"/>
      <c r="Q10" s="28"/>
    </row>
    <row r="11" spans="1:17" ht="50.25" customHeight="1" thickBot="1" x14ac:dyDescent="0.25">
      <c r="A11" s="76"/>
      <c r="B11" s="76"/>
      <c r="C11" s="60"/>
      <c r="D11" s="61"/>
      <c r="E11" s="57"/>
      <c r="F11" s="57"/>
      <c r="G11" s="57"/>
      <c r="H11" s="68"/>
      <c r="I11" s="64"/>
      <c r="J11" s="57"/>
      <c r="K11" s="57"/>
      <c r="L11" s="71"/>
      <c r="M11" s="57"/>
      <c r="N11" s="85"/>
      <c r="O11" s="76"/>
      <c r="P11" s="27" t="s">
        <v>64</v>
      </c>
      <c r="Q11" s="27" t="s">
        <v>65</v>
      </c>
    </row>
    <row r="12" spans="1:17" ht="18.75" customHeight="1" thickBot="1" x14ac:dyDescent="0.25">
      <c r="A12" s="38" t="s">
        <v>71</v>
      </c>
      <c r="B12" s="38" t="s">
        <v>74</v>
      </c>
      <c r="C12" s="54" t="s">
        <v>94</v>
      </c>
      <c r="D12" s="55"/>
      <c r="E12" s="51">
        <v>31.67</v>
      </c>
      <c r="F12" s="50"/>
      <c r="G12" s="44">
        <f t="shared" ref="G12:G52" si="0">SUM(E12,F12)</f>
        <v>31.67</v>
      </c>
      <c r="H12" s="36" t="s">
        <v>72</v>
      </c>
      <c r="I12" s="36">
        <v>30</v>
      </c>
      <c r="J12" s="37">
        <v>0.43</v>
      </c>
      <c r="K12" s="36"/>
      <c r="L12" s="39" t="s">
        <v>96</v>
      </c>
      <c r="M12" s="40">
        <v>877.07</v>
      </c>
      <c r="N12" s="35"/>
      <c r="O12" s="42">
        <f>SUM(N12*G12)</f>
        <v>0</v>
      </c>
      <c r="P12" s="41">
        <v>45706</v>
      </c>
      <c r="Q12" s="41">
        <v>45930</v>
      </c>
    </row>
    <row r="13" spans="1:17" ht="18.75" customHeight="1" thickBot="1" x14ac:dyDescent="0.25">
      <c r="A13" s="38" t="s">
        <v>71</v>
      </c>
      <c r="B13" s="38" t="s">
        <v>74</v>
      </c>
      <c r="C13" s="54" t="s">
        <v>95</v>
      </c>
      <c r="D13" s="55"/>
      <c r="E13" s="51"/>
      <c r="F13" s="50">
        <v>55.02</v>
      </c>
      <c r="G13" s="45">
        <f t="shared" si="0"/>
        <v>55.02</v>
      </c>
      <c r="H13" s="36" t="s">
        <v>72</v>
      </c>
      <c r="I13" s="36">
        <v>30</v>
      </c>
      <c r="J13" s="36"/>
      <c r="K13" s="36">
        <v>0.21</v>
      </c>
      <c r="L13" s="39" t="s">
        <v>96</v>
      </c>
      <c r="M13" s="40">
        <v>1803.55</v>
      </c>
      <c r="N13" s="35"/>
      <c r="O13" s="43">
        <f>SUM(N13*G13)</f>
        <v>0</v>
      </c>
      <c r="P13" s="41">
        <v>45706</v>
      </c>
      <c r="Q13" s="41">
        <v>45930</v>
      </c>
    </row>
    <row r="14" spans="1:17" ht="18.75" customHeight="1" thickBot="1" x14ac:dyDescent="0.25">
      <c r="A14" s="38" t="s">
        <v>71</v>
      </c>
      <c r="B14" s="38" t="s">
        <v>75</v>
      </c>
      <c r="C14" s="54" t="s">
        <v>95</v>
      </c>
      <c r="D14" s="55"/>
      <c r="E14" s="51"/>
      <c r="F14" s="50">
        <v>215.47</v>
      </c>
      <c r="G14" s="45">
        <f t="shared" si="0"/>
        <v>215.47</v>
      </c>
      <c r="H14" s="36" t="s">
        <v>72</v>
      </c>
      <c r="I14" s="36">
        <v>50</v>
      </c>
      <c r="J14" s="36"/>
      <c r="K14" s="36">
        <v>0.14000000000000001</v>
      </c>
      <c r="L14" s="39" t="s">
        <v>76</v>
      </c>
      <c r="M14" s="40">
        <v>9379.9699999999993</v>
      </c>
      <c r="N14" s="35"/>
      <c r="O14" s="43">
        <f t="shared" ref="O13:O30" si="1">SUM(N14*G14)</f>
        <v>0</v>
      </c>
      <c r="P14" s="41">
        <v>45706</v>
      </c>
      <c r="Q14" s="41">
        <v>45930</v>
      </c>
    </row>
    <row r="15" spans="1:17" ht="18.75" customHeight="1" thickBot="1" x14ac:dyDescent="0.25">
      <c r="A15" s="38" t="s">
        <v>71</v>
      </c>
      <c r="B15" s="38" t="s">
        <v>77</v>
      </c>
      <c r="C15" s="54" t="s">
        <v>95</v>
      </c>
      <c r="D15" s="55"/>
      <c r="E15" s="51"/>
      <c r="F15" s="50">
        <v>180.72</v>
      </c>
      <c r="G15" s="45">
        <f t="shared" si="0"/>
        <v>180.72</v>
      </c>
      <c r="H15" s="36" t="s">
        <v>72</v>
      </c>
      <c r="I15" s="36">
        <v>50</v>
      </c>
      <c r="J15" s="36"/>
      <c r="K15" s="36">
        <v>0.19</v>
      </c>
      <c r="L15" s="39" t="s">
        <v>73</v>
      </c>
      <c r="M15" s="40">
        <v>6994.14</v>
      </c>
      <c r="N15" s="35"/>
      <c r="O15" s="43">
        <f t="shared" si="1"/>
        <v>0</v>
      </c>
      <c r="P15" s="41">
        <v>45706</v>
      </c>
      <c r="Q15" s="41">
        <v>45930</v>
      </c>
    </row>
    <row r="16" spans="1:17" ht="18.75" customHeight="1" thickBot="1" x14ac:dyDescent="0.25">
      <c r="A16" s="38" t="s">
        <v>71</v>
      </c>
      <c r="B16" s="38" t="s">
        <v>78</v>
      </c>
      <c r="C16" s="54" t="s">
        <v>94</v>
      </c>
      <c r="D16" s="55"/>
      <c r="E16" s="51">
        <v>80.86</v>
      </c>
      <c r="F16" s="50"/>
      <c r="G16" s="45">
        <f t="shared" si="0"/>
        <v>80.86</v>
      </c>
      <c r="H16" s="36" t="s">
        <v>72</v>
      </c>
      <c r="I16" s="36">
        <v>40</v>
      </c>
      <c r="J16" s="36">
        <v>0.48</v>
      </c>
      <c r="K16" s="36">
        <v>0.28000000000000003</v>
      </c>
      <c r="L16" s="39" t="s">
        <v>79</v>
      </c>
      <c r="M16" s="40">
        <v>2360.81</v>
      </c>
      <c r="N16" s="35"/>
      <c r="O16" s="43">
        <f t="shared" si="1"/>
        <v>0</v>
      </c>
      <c r="P16" s="41">
        <v>45706</v>
      </c>
      <c r="Q16" s="41">
        <v>45930</v>
      </c>
    </row>
    <row r="17" spans="1:17" ht="18.75" customHeight="1" thickBot="1" x14ac:dyDescent="0.25">
      <c r="A17" s="38" t="s">
        <v>71</v>
      </c>
      <c r="B17" s="38" t="s">
        <v>78</v>
      </c>
      <c r="C17" s="54" t="s">
        <v>95</v>
      </c>
      <c r="D17" s="55"/>
      <c r="E17" s="51"/>
      <c r="F17" s="50">
        <v>145.16999999999999</v>
      </c>
      <c r="G17" s="45">
        <f t="shared" si="0"/>
        <v>145.16999999999999</v>
      </c>
      <c r="H17" s="36" t="s">
        <v>72</v>
      </c>
      <c r="I17" s="36">
        <v>40</v>
      </c>
      <c r="J17" s="36"/>
      <c r="K17" s="36">
        <v>0.28000000000000003</v>
      </c>
      <c r="L17" s="39" t="s">
        <v>79</v>
      </c>
      <c r="M17" s="40">
        <v>5082.3999999999996</v>
      </c>
      <c r="N17" s="35"/>
      <c r="O17" s="43">
        <f t="shared" si="1"/>
        <v>0</v>
      </c>
      <c r="P17" s="41">
        <v>45706</v>
      </c>
      <c r="Q17" s="41">
        <v>45930</v>
      </c>
    </row>
    <row r="18" spans="1:17" ht="18.75" customHeight="1" thickBot="1" x14ac:dyDescent="0.25">
      <c r="A18" s="38" t="s">
        <v>71</v>
      </c>
      <c r="B18" s="38" t="s">
        <v>80</v>
      </c>
      <c r="C18" s="54" t="s">
        <v>95</v>
      </c>
      <c r="D18" s="55"/>
      <c r="E18" s="51"/>
      <c r="F18" s="50">
        <v>26.42</v>
      </c>
      <c r="G18" s="45">
        <f t="shared" si="0"/>
        <v>26.42</v>
      </c>
      <c r="H18" s="36" t="s">
        <v>72</v>
      </c>
      <c r="I18" s="36">
        <v>35</v>
      </c>
      <c r="J18" s="36"/>
      <c r="K18" s="36">
        <v>0.17</v>
      </c>
      <c r="L18" s="39" t="s">
        <v>81</v>
      </c>
      <c r="M18" s="40">
        <v>1101.1400000000001</v>
      </c>
      <c r="N18" s="35"/>
      <c r="O18" s="43">
        <f t="shared" si="1"/>
        <v>0</v>
      </c>
      <c r="P18" s="41">
        <v>45706</v>
      </c>
      <c r="Q18" s="41">
        <v>45930</v>
      </c>
    </row>
    <row r="19" spans="1:17" ht="18.75" customHeight="1" thickBot="1" x14ac:dyDescent="0.25">
      <c r="A19" s="38" t="s">
        <v>71</v>
      </c>
      <c r="B19" s="38" t="s">
        <v>82</v>
      </c>
      <c r="C19" s="54" t="s">
        <v>89</v>
      </c>
      <c r="D19" s="55"/>
      <c r="E19" s="51"/>
      <c r="F19" s="50">
        <v>32.07</v>
      </c>
      <c r="G19" s="45">
        <v>32.07</v>
      </c>
      <c r="H19" s="36" t="s">
        <v>83</v>
      </c>
      <c r="I19" s="36">
        <v>25</v>
      </c>
      <c r="J19" s="36"/>
      <c r="K19" s="36">
        <v>0.42</v>
      </c>
      <c r="L19" s="39">
        <v>200</v>
      </c>
      <c r="M19" s="40">
        <v>660.48</v>
      </c>
      <c r="N19" s="35"/>
      <c r="O19" s="43">
        <f t="shared" si="1"/>
        <v>0</v>
      </c>
      <c r="P19" s="41">
        <v>45706</v>
      </c>
      <c r="Q19" s="41">
        <v>45930</v>
      </c>
    </row>
    <row r="20" spans="1:17" ht="18.75" customHeight="1" thickBot="1" x14ac:dyDescent="0.25">
      <c r="A20" s="38" t="s">
        <v>71</v>
      </c>
      <c r="B20" s="38" t="s">
        <v>82</v>
      </c>
      <c r="C20" s="54" t="s">
        <v>90</v>
      </c>
      <c r="D20" s="55"/>
      <c r="E20" s="51"/>
      <c r="F20" s="50">
        <v>78.28</v>
      </c>
      <c r="G20" s="45">
        <v>78.28</v>
      </c>
      <c r="H20" s="36" t="s">
        <v>83</v>
      </c>
      <c r="I20" s="36">
        <v>25</v>
      </c>
      <c r="J20" s="36"/>
      <c r="K20" s="36">
        <v>0.42</v>
      </c>
      <c r="L20" s="39">
        <v>200</v>
      </c>
      <c r="M20" s="40">
        <v>1999.27</v>
      </c>
      <c r="N20" s="35"/>
      <c r="O20" s="43">
        <f t="shared" si="1"/>
        <v>0</v>
      </c>
      <c r="P20" s="41">
        <v>45706</v>
      </c>
      <c r="Q20" s="41">
        <v>45930</v>
      </c>
    </row>
    <row r="21" spans="1:17" ht="18.75" customHeight="1" thickBot="1" x14ac:dyDescent="0.25">
      <c r="A21" s="38" t="s">
        <v>71</v>
      </c>
      <c r="B21" s="38" t="s">
        <v>84</v>
      </c>
      <c r="C21" s="54" t="s">
        <v>89</v>
      </c>
      <c r="D21" s="55"/>
      <c r="E21" s="51"/>
      <c r="F21" s="50">
        <v>158.69</v>
      </c>
      <c r="G21" s="45">
        <f t="shared" si="0"/>
        <v>158.69</v>
      </c>
      <c r="H21" s="36" t="s">
        <v>83</v>
      </c>
      <c r="I21" s="36">
        <v>40</v>
      </c>
      <c r="J21" s="36"/>
      <c r="K21" s="36">
        <v>0.61</v>
      </c>
      <c r="L21" s="39">
        <v>800</v>
      </c>
      <c r="M21" s="40">
        <v>2952.22</v>
      </c>
      <c r="N21" s="35"/>
      <c r="O21" s="43">
        <f t="shared" si="1"/>
        <v>0</v>
      </c>
      <c r="P21" s="41">
        <v>45706</v>
      </c>
      <c r="Q21" s="41">
        <v>45930</v>
      </c>
    </row>
    <row r="22" spans="1:17" ht="18.75" customHeight="1" thickBot="1" x14ac:dyDescent="0.25">
      <c r="A22" s="38" t="s">
        <v>71</v>
      </c>
      <c r="B22" s="38" t="s">
        <v>84</v>
      </c>
      <c r="C22" s="54" t="s">
        <v>90</v>
      </c>
      <c r="D22" s="55"/>
      <c r="E22" s="51"/>
      <c r="F22" s="50">
        <v>100</v>
      </c>
      <c r="G22" s="45">
        <f t="shared" si="0"/>
        <v>100</v>
      </c>
      <c r="H22" s="36" t="s">
        <v>83</v>
      </c>
      <c r="I22" s="36">
        <v>40</v>
      </c>
      <c r="J22" s="36"/>
      <c r="K22" s="36">
        <v>0.61</v>
      </c>
      <c r="L22" s="39">
        <v>800</v>
      </c>
      <c r="M22" s="40">
        <v>2343</v>
      </c>
      <c r="N22" s="35"/>
      <c r="O22" s="43">
        <f t="shared" si="1"/>
        <v>0</v>
      </c>
      <c r="P22" s="41">
        <v>45706</v>
      </c>
      <c r="Q22" s="41">
        <v>45930</v>
      </c>
    </row>
    <row r="23" spans="1:17" ht="18.75" customHeight="1" thickBot="1" x14ac:dyDescent="0.25">
      <c r="A23" s="38" t="s">
        <v>71</v>
      </c>
      <c r="B23" s="38" t="s">
        <v>85</v>
      </c>
      <c r="C23" s="54" t="s">
        <v>89</v>
      </c>
      <c r="D23" s="55"/>
      <c r="E23" s="51">
        <v>11.33</v>
      </c>
      <c r="F23" s="50">
        <v>53.25</v>
      </c>
      <c r="G23" s="45">
        <f t="shared" si="0"/>
        <v>64.58</v>
      </c>
      <c r="H23" s="36" t="s">
        <v>83</v>
      </c>
      <c r="I23" s="36">
        <v>35</v>
      </c>
      <c r="J23" s="36">
        <v>0.34</v>
      </c>
      <c r="K23" s="36">
        <v>0.27</v>
      </c>
      <c r="L23" s="39">
        <v>1100</v>
      </c>
      <c r="M23" s="40">
        <v>1447.59</v>
      </c>
      <c r="N23" s="35"/>
      <c r="O23" s="43">
        <f t="shared" si="1"/>
        <v>0</v>
      </c>
      <c r="P23" s="41">
        <v>45706</v>
      </c>
      <c r="Q23" s="41">
        <v>45930</v>
      </c>
    </row>
    <row r="24" spans="1:17" ht="18.75" customHeight="1" thickBot="1" x14ac:dyDescent="0.25">
      <c r="A24" s="38" t="s">
        <v>71</v>
      </c>
      <c r="B24" s="38" t="s">
        <v>85</v>
      </c>
      <c r="C24" s="54" t="s">
        <v>90</v>
      </c>
      <c r="D24" s="55"/>
      <c r="E24" s="51"/>
      <c r="F24" s="50">
        <v>124.25</v>
      </c>
      <c r="G24" s="45">
        <f t="shared" si="0"/>
        <v>124.25</v>
      </c>
      <c r="H24" s="36" t="s">
        <v>83</v>
      </c>
      <c r="I24" s="36">
        <v>35</v>
      </c>
      <c r="J24" s="36"/>
      <c r="K24" s="36">
        <v>0.27</v>
      </c>
      <c r="L24" s="39">
        <v>1100</v>
      </c>
      <c r="M24" s="40">
        <v>3611.94</v>
      </c>
      <c r="N24" s="35"/>
      <c r="O24" s="43">
        <f t="shared" si="1"/>
        <v>0</v>
      </c>
      <c r="P24" s="41">
        <v>45706</v>
      </c>
      <c r="Q24" s="41">
        <v>45930</v>
      </c>
    </row>
    <row r="25" spans="1:17" ht="18.75" customHeight="1" thickBot="1" x14ac:dyDescent="0.25">
      <c r="A25" s="38" t="s">
        <v>71</v>
      </c>
      <c r="B25" s="38" t="s">
        <v>86</v>
      </c>
      <c r="C25" s="54" t="s">
        <v>89</v>
      </c>
      <c r="D25" s="55"/>
      <c r="E25" s="51"/>
      <c r="F25" s="50">
        <v>61.7</v>
      </c>
      <c r="G25" s="45">
        <f t="shared" si="0"/>
        <v>61.7</v>
      </c>
      <c r="H25" s="36" t="s">
        <v>83</v>
      </c>
      <c r="I25" s="36">
        <v>25</v>
      </c>
      <c r="J25" s="36"/>
      <c r="K25" s="36">
        <v>0.54</v>
      </c>
      <c r="L25" s="39">
        <v>400</v>
      </c>
      <c r="M25" s="40">
        <v>1281.3399999999999</v>
      </c>
      <c r="N25" s="35"/>
      <c r="O25" s="43">
        <f t="shared" si="1"/>
        <v>0</v>
      </c>
      <c r="P25" s="41">
        <v>45706</v>
      </c>
      <c r="Q25" s="41">
        <v>45930</v>
      </c>
    </row>
    <row r="26" spans="1:17" ht="18.75" customHeight="1" thickBot="1" x14ac:dyDescent="0.25">
      <c r="A26" s="38" t="s">
        <v>71</v>
      </c>
      <c r="B26" s="38" t="s">
        <v>86</v>
      </c>
      <c r="C26" s="54" t="s">
        <v>90</v>
      </c>
      <c r="D26" s="55"/>
      <c r="E26" s="51"/>
      <c r="F26" s="50">
        <v>39.61</v>
      </c>
      <c r="G26" s="45">
        <f t="shared" si="0"/>
        <v>39.61</v>
      </c>
      <c r="H26" s="36" t="s">
        <v>83</v>
      </c>
      <c r="I26" s="36">
        <v>25</v>
      </c>
      <c r="J26" s="36"/>
      <c r="K26" s="36">
        <v>0.54</v>
      </c>
      <c r="L26" s="39">
        <v>400</v>
      </c>
      <c r="M26" s="40">
        <v>1018.76</v>
      </c>
      <c r="N26" s="35"/>
      <c r="O26" s="43">
        <f t="shared" si="1"/>
        <v>0</v>
      </c>
      <c r="P26" s="41">
        <v>45706</v>
      </c>
      <c r="Q26" s="41">
        <v>45930</v>
      </c>
    </row>
    <row r="27" spans="1:17" ht="18.75" customHeight="1" thickBot="1" x14ac:dyDescent="0.25">
      <c r="A27" s="38" t="s">
        <v>71</v>
      </c>
      <c r="B27" s="38" t="s">
        <v>87</v>
      </c>
      <c r="C27" s="54" t="s">
        <v>89</v>
      </c>
      <c r="D27" s="55"/>
      <c r="E27" s="51"/>
      <c r="F27" s="50">
        <v>10.58</v>
      </c>
      <c r="G27" s="45">
        <f t="shared" si="0"/>
        <v>10.58</v>
      </c>
      <c r="H27" s="36" t="s">
        <v>83</v>
      </c>
      <c r="I27" s="36">
        <v>40</v>
      </c>
      <c r="J27" s="36"/>
      <c r="K27" s="50">
        <v>0.7</v>
      </c>
      <c r="L27" s="39">
        <v>1300</v>
      </c>
      <c r="M27" s="40">
        <v>252.38</v>
      </c>
      <c r="N27" s="35"/>
      <c r="O27" s="43">
        <f t="shared" si="1"/>
        <v>0</v>
      </c>
      <c r="P27" s="41">
        <v>45706</v>
      </c>
      <c r="Q27" s="41">
        <v>45930</v>
      </c>
    </row>
    <row r="28" spans="1:17" ht="18.75" customHeight="1" thickBot="1" x14ac:dyDescent="0.25">
      <c r="A28" s="38" t="s">
        <v>71</v>
      </c>
      <c r="B28" s="38" t="s">
        <v>87</v>
      </c>
      <c r="C28" s="54" t="s">
        <v>90</v>
      </c>
      <c r="D28" s="55"/>
      <c r="E28" s="51"/>
      <c r="F28" s="50">
        <v>87.32</v>
      </c>
      <c r="G28" s="45">
        <f t="shared" si="0"/>
        <v>87.32</v>
      </c>
      <c r="H28" s="36" t="s">
        <v>83</v>
      </c>
      <c r="I28" s="36">
        <v>40</v>
      </c>
      <c r="J28" s="36"/>
      <c r="K28" s="50">
        <v>0.7</v>
      </c>
      <c r="L28" s="39">
        <v>1300</v>
      </c>
      <c r="M28" s="40">
        <v>2476.39</v>
      </c>
      <c r="N28" s="35"/>
      <c r="O28" s="43">
        <f t="shared" si="1"/>
        <v>0</v>
      </c>
      <c r="P28" s="41">
        <v>45706</v>
      </c>
      <c r="Q28" s="41">
        <v>45930</v>
      </c>
    </row>
    <row r="29" spans="1:17" ht="18.75" customHeight="1" thickBot="1" x14ac:dyDescent="0.25">
      <c r="A29" s="38" t="s">
        <v>71</v>
      </c>
      <c r="B29" s="38" t="s">
        <v>88</v>
      </c>
      <c r="C29" s="54" t="s">
        <v>89</v>
      </c>
      <c r="D29" s="55"/>
      <c r="E29" s="51"/>
      <c r="F29" s="50">
        <v>19.05</v>
      </c>
      <c r="G29" s="45">
        <f t="shared" si="0"/>
        <v>19.05</v>
      </c>
      <c r="H29" s="36" t="s">
        <v>83</v>
      </c>
      <c r="I29" s="36">
        <v>35</v>
      </c>
      <c r="J29" s="36"/>
      <c r="K29" s="36">
        <v>0.34</v>
      </c>
      <c r="L29" s="39">
        <v>1600</v>
      </c>
      <c r="M29" s="40">
        <v>568.5</v>
      </c>
      <c r="N29" s="35"/>
      <c r="O29" s="43">
        <f t="shared" si="1"/>
        <v>0</v>
      </c>
      <c r="P29" s="41">
        <v>45706</v>
      </c>
      <c r="Q29" s="41">
        <v>45930</v>
      </c>
    </row>
    <row r="30" spans="1:17" ht="18.75" customHeight="1" thickBot="1" x14ac:dyDescent="0.25">
      <c r="A30" s="38" t="s">
        <v>71</v>
      </c>
      <c r="B30" s="38" t="s">
        <v>88</v>
      </c>
      <c r="C30" s="54" t="s">
        <v>90</v>
      </c>
      <c r="D30" s="55"/>
      <c r="E30" s="51"/>
      <c r="F30" s="50">
        <v>49.2</v>
      </c>
      <c r="G30" s="45">
        <f t="shared" si="0"/>
        <v>49.2</v>
      </c>
      <c r="H30" s="36" t="s">
        <v>83</v>
      </c>
      <c r="I30" s="36">
        <v>35</v>
      </c>
      <c r="J30" s="36"/>
      <c r="K30" s="36">
        <v>0.34</v>
      </c>
      <c r="L30" s="39">
        <v>1600</v>
      </c>
      <c r="M30" s="40">
        <v>1744.63</v>
      </c>
      <c r="N30" s="35"/>
      <c r="O30" s="43">
        <f t="shared" si="1"/>
        <v>0</v>
      </c>
      <c r="P30" s="41">
        <v>45706</v>
      </c>
      <c r="Q30" s="41">
        <v>45930</v>
      </c>
    </row>
    <row r="31" spans="1:17" ht="18.75" customHeight="1" thickBot="1" x14ac:dyDescent="0.25">
      <c r="A31" s="38" t="s">
        <v>71</v>
      </c>
      <c r="B31" s="38" t="s">
        <v>91</v>
      </c>
      <c r="C31" s="54" t="s">
        <v>89</v>
      </c>
      <c r="D31" s="55"/>
      <c r="E31" s="51">
        <v>37.4</v>
      </c>
      <c r="F31" s="50">
        <v>24.86</v>
      </c>
      <c r="G31" s="45">
        <f t="shared" si="0"/>
        <v>62.26</v>
      </c>
      <c r="H31" s="36" t="s">
        <v>7</v>
      </c>
      <c r="I31" s="36">
        <v>35</v>
      </c>
      <c r="J31" s="36">
        <v>1.56</v>
      </c>
      <c r="K31" s="36">
        <v>1.87</v>
      </c>
      <c r="L31" s="39">
        <v>400</v>
      </c>
      <c r="M31" s="40">
        <v>899.65</v>
      </c>
      <c r="N31" s="35"/>
      <c r="O31" s="43">
        <f t="shared" ref="O31:O51" si="2">SUM(N31*G31)</f>
        <v>0</v>
      </c>
      <c r="P31" s="41">
        <v>45706</v>
      </c>
      <c r="Q31" s="41">
        <v>45930</v>
      </c>
    </row>
    <row r="32" spans="1:17" ht="18.75" customHeight="1" thickBot="1" x14ac:dyDescent="0.25">
      <c r="A32" s="38" t="s">
        <v>71</v>
      </c>
      <c r="B32" s="38" t="s">
        <v>91</v>
      </c>
      <c r="C32" s="54" t="s">
        <v>90</v>
      </c>
      <c r="D32" s="55"/>
      <c r="E32" s="51"/>
      <c r="F32" s="50">
        <v>20</v>
      </c>
      <c r="G32" s="45">
        <f t="shared" ref="G32:G35" si="3">SUM(E32,F32)</f>
        <v>20</v>
      </c>
      <c r="H32" s="36" t="s">
        <v>7</v>
      </c>
      <c r="I32" s="36">
        <v>35</v>
      </c>
      <c r="J32" s="36"/>
      <c r="K32" s="36">
        <v>1.87</v>
      </c>
      <c r="L32" s="39">
        <v>400</v>
      </c>
      <c r="M32" s="40">
        <v>355.4</v>
      </c>
      <c r="N32" s="35"/>
      <c r="O32" s="43">
        <f t="shared" ref="O32:O35" si="4">SUM(N32*G32)</f>
        <v>0</v>
      </c>
      <c r="P32" s="41">
        <v>45706</v>
      </c>
      <c r="Q32" s="41">
        <v>45930</v>
      </c>
    </row>
    <row r="33" spans="1:17" ht="18.75" customHeight="1" thickBot="1" x14ac:dyDescent="0.25">
      <c r="A33" s="38" t="s">
        <v>71</v>
      </c>
      <c r="B33" s="38" t="s">
        <v>92</v>
      </c>
      <c r="C33" s="54" t="s">
        <v>89</v>
      </c>
      <c r="D33" s="55"/>
      <c r="E33" s="51"/>
      <c r="F33" s="50">
        <v>21.54</v>
      </c>
      <c r="G33" s="45">
        <f t="shared" si="3"/>
        <v>21.54</v>
      </c>
      <c r="H33" s="36" t="s">
        <v>7</v>
      </c>
      <c r="I33" s="36">
        <v>40</v>
      </c>
      <c r="J33" s="36"/>
      <c r="K33" s="36">
        <v>2.0299999999999998</v>
      </c>
      <c r="L33" s="39">
        <v>400</v>
      </c>
      <c r="M33" s="40">
        <v>332.74</v>
      </c>
      <c r="N33" s="35"/>
      <c r="O33" s="43">
        <f t="shared" si="4"/>
        <v>0</v>
      </c>
      <c r="P33" s="41">
        <v>45706</v>
      </c>
      <c r="Q33" s="41">
        <v>45930</v>
      </c>
    </row>
    <row r="34" spans="1:17" ht="18.75" customHeight="1" thickBot="1" x14ac:dyDescent="0.25">
      <c r="A34" s="38" t="s">
        <v>71</v>
      </c>
      <c r="B34" s="38" t="s">
        <v>92</v>
      </c>
      <c r="C34" s="54" t="s">
        <v>90</v>
      </c>
      <c r="D34" s="55"/>
      <c r="E34" s="51"/>
      <c r="F34" s="50">
        <v>15</v>
      </c>
      <c r="G34" s="45">
        <f t="shared" si="3"/>
        <v>15</v>
      </c>
      <c r="H34" s="36" t="s">
        <v>7</v>
      </c>
      <c r="I34" s="36">
        <v>40</v>
      </c>
      <c r="J34" s="36"/>
      <c r="K34" s="36">
        <v>2.0299999999999998</v>
      </c>
      <c r="L34" s="39">
        <v>400</v>
      </c>
      <c r="M34" s="40">
        <v>280.95</v>
      </c>
      <c r="N34" s="35"/>
      <c r="O34" s="43">
        <f t="shared" si="4"/>
        <v>0</v>
      </c>
      <c r="P34" s="41">
        <v>45706</v>
      </c>
      <c r="Q34" s="41">
        <v>45930</v>
      </c>
    </row>
    <row r="35" spans="1:17" ht="18.75" customHeight="1" thickBot="1" x14ac:dyDescent="0.25">
      <c r="A35" s="38" t="s">
        <v>71</v>
      </c>
      <c r="B35" s="38" t="s">
        <v>93</v>
      </c>
      <c r="C35" s="54" t="s">
        <v>89</v>
      </c>
      <c r="D35" s="55"/>
      <c r="E35" s="51">
        <v>8</v>
      </c>
      <c r="F35" s="50">
        <v>188.4</v>
      </c>
      <c r="G35" s="45">
        <f t="shared" si="3"/>
        <v>196.4</v>
      </c>
      <c r="H35" s="36" t="s">
        <v>7</v>
      </c>
      <c r="I35" s="36">
        <v>35</v>
      </c>
      <c r="J35" s="36">
        <v>2.67</v>
      </c>
      <c r="K35" s="36">
        <v>3.06</v>
      </c>
      <c r="L35" s="39">
        <v>1000</v>
      </c>
      <c r="M35" s="40">
        <v>3364.64</v>
      </c>
      <c r="N35" s="35"/>
      <c r="O35" s="43">
        <f t="shared" si="4"/>
        <v>0</v>
      </c>
      <c r="P35" s="41">
        <v>45706</v>
      </c>
      <c r="Q35" s="41">
        <v>45930</v>
      </c>
    </row>
    <row r="36" spans="1:17" ht="18.75" customHeight="1" thickBot="1" x14ac:dyDescent="0.25">
      <c r="A36" s="38" t="s">
        <v>71</v>
      </c>
      <c r="B36" s="38" t="s">
        <v>93</v>
      </c>
      <c r="C36" s="54" t="s">
        <v>90</v>
      </c>
      <c r="D36" s="55"/>
      <c r="E36" s="51"/>
      <c r="F36" s="50">
        <v>50</v>
      </c>
      <c r="G36" s="45">
        <f t="shared" si="0"/>
        <v>50</v>
      </c>
      <c r="H36" s="36" t="s">
        <v>7</v>
      </c>
      <c r="I36" s="36">
        <v>35</v>
      </c>
      <c r="J36" s="36"/>
      <c r="K36" s="36">
        <v>3.06</v>
      </c>
      <c r="L36" s="39">
        <v>1000</v>
      </c>
      <c r="M36" s="40">
        <v>1024.5</v>
      </c>
      <c r="N36" s="35"/>
      <c r="O36" s="43">
        <f t="shared" si="2"/>
        <v>0</v>
      </c>
      <c r="P36" s="41">
        <v>45706</v>
      </c>
      <c r="Q36" s="41">
        <v>45930</v>
      </c>
    </row>
    <row r="37" spans="1:17" ht="18.75" customHeight="1" thickBot="1" x14ac:dyDescent="0.25">
      <c r="A37" s="38" t="s">
        <v>97</v>
      </c>
      <c r="B37" s="38" t="s">
        <v>98</v>
      </c>
      <c r="C37" s="54" t="s">
        <v>89</v>
      </c>
      <c r="D37" s="55"/>
      <c r="E37" s="51">
        <v>30.87</v>
      </c>
      <c r="F37" s="50"/>
      <c r="G37" s="45">
        <f t="shared" si="0"/>
        <v>30.87</v>
      </c>
      <c r="H37" s="36" t="s">
        <v>72</v>
      </c>
      <c r="I37" s="36">
        <v>55</v>
      </c>
      <c r="J37" s="36">
        <v>0.56999999999999995</v>
      </c>
      <c r="K37" s="36"/>
      <c r="L37" s="39">
        <v>1300</v>
      </c>
      <c r="M37" s="40">
        <v>1092.07</v>
      </c>
      <c r="N37" s="35"/>
      <c r="O37" s="43">
        <f t="shared" si="2"/>
        <v>0</v>
      </c>
      <c r="P37" s="41">
        <v>45706</v>
      </c>
      <c r="Q37" s="41">
        <v>45930</v>
      </c>
    </row>
    <row r="38" spans="1:17" ht="18.75" customHeight="1" thickBot="1" x14ac:dyDescent="0.25">
      <c r="A38" s="38" t="s">
        <v>97</v>
      </c>
      <c r="B38" s="38" t="s">
        <v>98</v>
      </c>
      <c r="C38" s="54" t="s">
        <v>90</v>
      </c>
      <c r="D38" s="55"/>
      <c r="E38" s="51"/>
      <c r="F38" s="50">
        <v>428.31</v>
      </c>
      <c r="G38" s="45">
        <f t="shared" si="0"/>
        <v>428.31</v>
      </c>
      <c r="H38" s="36" t="s">
        <v>72</v>
      </c>
      <c r="I38" s="36">
        <v>55</v>
      </c>
      <c r="J38" s="36"/>
      <c r="K38" s="36">
        <v>0.24</v>
      </c>
      <c r="L38" s="39">
        <v>1300</v>
      </c>
      <c r="M38" s="40">
        <v>17359.400000000001</v>
      </c>
      <c r="N38" s="35"/>
      <c r="O38" s="43">
        <f t="shared" si="2"/>
        <v>0</v>
      </c>
      <c r="P38" s="41">
        <v>45706</v>
      </c>
      <c r="Q38" s="41">
        <v>45930</v>
      </c>
    </row>
    <row r="39" spans="1:17" ht="18.75" customHeight="1" thickBot="1" x14ac:dyDescent="0.25">
      <c r="A39" s="38" t="s">
        <v>97</v>
      </c>
      <c r="B39" s="38" t="s">
        <v>99</v>
      </c>
      <c r="C39" s="54" t="s">
        <v>94</v>
      </c>
      <c r="D39" s="55"/>
      <c r="E39" s="51">
        <v>82.7</v>
      </c>
      <c r="F39" s="50"/>
      <c r="G39" s="45">
        <f t="shared" si="0"/>
        <v>82.7</v>
      </c>
      <c r="H39" s="36" t="s">
        <v>72</v>
      </c>
      <c r="I39" s="36">
        <v>30</v>
      </c>
      <c r="J39" s="36">
        <v>0.28999999999999998</v>
      </c>
      <c r="K39" s="36"/>
      <c r="L39" s="39" t="s">
        <v>100</v>
      </c>
      <c r="M39" s="40">
        <v>2665.01</v>
      </c>
      <c r="N39" s="35"/>
      <c r="O39" s="43">
        <f>SUM(N39*G39)</f>
        <v>0</v>
      </c>
      <c r="P39" s="41">
        <v>45706</v>
      </c>
      <c r="Q39" s="41">
        <v>45930</v>
      </c>
    </row>
    <row r="40" spans="1:17" ht="18.75" customHeight="1" thickBot="1" x14ac:dyDescent="0.25">
      <c r="A40" s="38" t="s">
        <v>97</v>
      </c>
      <c r="B40" s="38" t="s">
        <v>99</v>
      </c>
      <c r="C40" s="54" t="s">
        <v>95</v>
      </c>
      <c r="D40" s="55"/>
      <c r="E40" s="51"/>
      <c r="F40" s="50">
        <v>58.84</v>
      </c>
      <c r="G40" s="45">
        <f t="shared" si="0"/>
        <v>58.84</v>
      </c>
      <c r="H40" s="36" t="s">
        <v>72</v>
      </c>
      <c r="I40" s="36">
        <v>30</v>
      </c>
      <c r="J40" s="36"/>
      <c r="K40" s="50">
        <v>0.3</v>
      </c>
      <c r="L40" s="39" t="s">
        <v>100</v>
      </c>
      <c r="M40" s="40">
        <v>2136.48</v>
      </c>
      <c r="N40" s="35"/>
      <c r="O40" s="43">
        <f t="shared" si="2"/>
        <v>0</v>
      </c>
      <c r="P40" s="41">
        <v>45706</v>
      </c>
      <c r="Q40" s="41">
        <v>45930</v>
      </c>
    </row>
    <row r="41" spans="1:17" ht="18.75" customHeight="1" thickBot="1" x14ac:dyDescent="0.25">
      <c r="A41" s="38" t="s">
        <v>97</v>
      </c>
      <c r="B41" s="38" t="s">
        <v>101</v>
      </c>
      <c r="C41" s="54" t="s">
        <v>94</v>
      </c>
      <c r="D41" s="55"/>
      <c r="E41" s="51">
        <v>21.96</v>
      </c>
      <c r="F41" s="50"/>
      <c r="G41" s="45">
        <f t="shared" si="0"/>
        <v>21.96</v>
      </c>
      <c r="H41" s="36" t="s">
        <v>72</v>
      </c>
      <c r="I41" s="36">
        <v>35</v>
      </c>
      <c r="J41" s="36">
        <v>0.23</v>
      </c>
      <c r="K41" s="36"/>
      <c r="L41" s="39" t="s">
        <v>102</v>
      </c>
      <c r="M41" s="40">
        <v>750.35</v>
      </c>
      <c r="N41" s="35"/>
      <c r="O41" s="43">
        <f t="shared" si="2"/>
        <v>0</v>
      </c>
      <c r="P41" s="41">
        <v>45706</v>
      </c>
      <c r="Q41" s="41">
        <v>45930</v>
      </c>
    </row>
    <row r="42" spans="1:17" ht="18.75" customHeight="1" thickBot="1" x14ac:dyDescent="0.25">
      <c r="A42" s="38" t="s">
        <v>97</v>
      </c>
      <c r="B42" s="38" t="s">
        <v>101</v>
      </c>
      <c r="C42" s="54" t="s">
        <v>95</v>
      </c>
      <c r="D42" s="55"/>
      <c r="E42" s="51"/>
      <c r="F42" s="50">
        <v>151.36000000000001</v>
      </c>
      <c r="G42" s="45">
        <f t="shared" si="0"/>
        <v>151.36000000000001</v>
      </c>
      <c r="H42" s="36" t="s">
        <v>72</v>
      </c>
      <c r="I42" s="36">
        <v>35</v>
      </c>
      <c r="J42" s="36"/>
      <c r="K42" s="36">
        <v>0.28999999999999998</v>
      </c>
      <c r="L42" s="39" t="s">
        <v>102</v>
      </c>
      <c r="M42" s="40">
        <v>6261.76</v>
      </c>
      <c r="N42" s="35"/>
      <c r="O42" s="43">
        <f t="shared" si="2"/>
        <v>0</v>
      </c>
      <c r="P42" s="41">
        <v>45706</v>
      </c>
      <c r="Q42" s="41">
        <v>45930</v>
      </c>
    </row>
    <row r="43" spans="1:17" ht="18.75" customHeight="1" thickBot="1" x14ac:dyDescent="0.25">
      <c r="A43" s="38" t="s">
        <v>97</v>
      </c>
      <c r="B43" s="38" t="s">
        <v>103</v>
      </c>
      <c r="C43" s="54" t="s">
        <v>89</v>
      </c>
      <c r="D43" s="55"/>
      <c r="E43" s="51">
        <v>26.13</v>
      </c>
      <c r="F43" s="50"/>
      <c r="G43" s="45">
        <f t="shared" si="0"/>
        <v>26.13</v>
      </c>
      <c r="H43" s="36" t="s">
        <v>83</v>
      </c>
      <c r="I43" s="36">
        <v>35</v>
      </c>
      <c r="J43" s="36">
        <v>0.97</v>
      </c>
      <c r="K43" s="36"/>
      <c r="L43" s="39">
        <v>400</v>
      </c>
      <c r="M43" s="40">
        <v>535.04999999999995</v>
      </c>
      <c r="N43" s="35"/>
      <c r="O43" s="43">
        <f t="shared" si="2"/>
        <v>0</v>
      </c>
      <c r="P43" s="41">
        <v>45706</v>
      </c>
      <c r="Q43" s="41">
        <v>45930</v>
      </c>
    </row>
    <row r="44" spans="1:17" ht="18.75" customHeight="1" thickBot="1" x14ac:dyDescent="0.25">
      <c r="A44" s="38" t="s">
        <v>97</v>
      </c>
      <c r="B44" s="38" t="s">
        <v>103</v>
      </c>
      <c r="C44" s="54" t="s">
        <v>90</v>
      </c>
      <c r="D44" s="55"/>
      <c r="E44" s="51"/>
      <c r="F44" s="50">
        <v>45.19</v>
      </c>
      <c r="G44" s="45">
        <f t="shared" si="0"/>
        <v>45.19</v>
      </c>
      <c r="H44" s="36" t="s">
        <v>83</v>
      </c>
      <c r="I44" s="36">
        <v>35</v>
      </c>
      <c r="J44" s="36"/>
      <c r="K44" s="36">
        <v>0.63</v>
      </c>
      <c r="L44" s="39">
        <v>400</v>
      </c>
      <c r="M44" s="40">
        <v>1133.81</v>
      </c>
      <c r="N44" s="35"/>
      <c r="O44" s="43">
        <f t="shared" si="2"/>
        <v>0</v>
      </c>
      <c r="P44" s="41">
        <v>45706</v>
      </c>
      <c r="Q44" s="41">
        <v>45930</v>
      </c>
    </row>
    <row r="45" spans="1:17" ht="18.75" customHeight="1" thickBot="1" x14ac:dyDescent="0.25">
      <c r="A45" s="38" t="s">
        <v>97</v>
      </c>
      <c r="B45" s="38" t="s">
        <v>104</v>
      </c>
      <c r="C45" s="54" t="s">
        <v>89</v>
      </c>
      <c r="D45" s="55"/>
      <c r="E45" s="51">
        <v>20.81</v>
      </c>
      <c r="F45" s="50">
        <v>210.54</v>
      </c>
      <c r="G45" s="45">
        <f t="shared" si="0"/>
        <v>231.35</v>
      </c>
      <c r="H45" s="36" t="s">
        <v>83</v>
      </c>
      <c r="I45" s="36">
        <v>30</v>
      </c>
      <c r="J45" s="36">
        <v>0.44</v>
      </c>
      <c r="K45" s="50">
        <v>0.6</v>
      </c>
      <c r="L45" s="39">
        <v>300</v>
      </c>
      <c r="M45" s="40">
        <v>4701.26</v>
      </c>
      <c r="N45" s="35"/>
      <c r="O45" s="43">
        <f>SUM(N45*G45)</f>
        <v>0</v>
      </c>
      <c r="P45" s="41">
        <v>45706</v>
      </c>
      <c r="Q45" s="41">
        <v>45930</v>
      </c>
    </row>
    <row r="46" spans="1:17" ht="18.75" customHeight="1" thickBot="1" x14ac:dyDescent="0.25">
      <c r="A46" s="38" t="s">
        <v>97</v>
      </c>
      <c r="B46" s="38" t="s">
        <v>104</v>
      </c>
      <c r="C46" s="54" t="s">
        <v>90</v>
      </c>
      <c r="D46" s="55"/>
      <c r="E46" s="51"/>
      <c r="F46" s="50">
        <v>50</v>
      </c>
      <c r="G46" s="45">
        <f t="shared" si="0"/>
        <v>50</v>
      </c>
      <c r="H46" s="36" t="s">
        <v>83</v>
      </c>
      <c r="I46" s="36">
        <v>30</v>
      </c>
      <c r="J46" s="36"/>
      <c r="K46" s="50">
        <v>0.6</v>
      </c>
      <c r="L46" s="39">
        <v>300</v>
      </c>
      <c r="M46" s="40">
        <v>1217.5</v>
      </c>
      <c r="N46" s="35"/>
      <c r="O46" s="43">
        <f t="shared" ref="O45:O47" si="5">SUM(N46*G46)</f>
        <v>0</v>
      </c>
      <c r="P46" s="41">
        <v>45706</v>
      </c>
      <c r="Q46" s="41">
        <v>45930</v>
      </c>
    </row>
    <row r="47" spans="1:17" ht="18.75" customHeight="1" thickBot="1" x14ac:dyDescent="0.25">
      <c r="A47" s="38" t="s">
        <v>97</v>
      </c>
      <c r="B47" s="38" t="s">
        <v>105</v>
      </c>
      <c r="C47" s="54" t="s">
        <v>89</v>
      </c>
      <c r="D47" s="55"/>
      <c r="E47" s="51"/>
      <c r="F47" s="50">
        <v>281.49</v>
      </c>
      <c r="G47" s="45">
        <f t="shared" si="0"/>
        <v>281.49</v>
      </c>
      <c r="H47" s="36" t="s">
        <v>7</v>
      </c>
      <c r="I47" s="36">
        <v>30</v>
      </c>
      <c r="J47" s="36"/>
      <c r="K47" s="36">
        <v>1.82</v>
      </c>
      <c r="L47" s="39">
        <v>400</v>
      </c>
      <c r="M47" s="40">
        <v>4874.37</v>
      </c>
      <c r="N47" s="35"/>
      <c r="O47" s="43">
        <f t="shared" si="5"/>
        <v>0</v>
      </c>
      <c r="P47" s="41">
        <v>45706</v>
      </c>
      <c r="Q47" s="41">
        <v>45930</v>
      </c>
    </row>
    <row r="48" spans="1:17" ht="18.75" customHeight="1" thickBot="1" x14ac:dyDescent="0.25">
      <c r="A48" s="38" t="s">
        <v>97</v>
      </c>
      <c r="B48" s="38" t="s">
        <v>105</v>
      </c>
      <c r="C48" s="54" t="s">
        <v>90</v>
      </c>
      <c r="D48" s="55"/>
      <c r="E48" s="51"/>
      <c r="F48" s="50">
        <v>150</v>
      </c>
      <c r="G48" s="45">
        <f t="shared" si="0"/>
        <v>150</v>
      </c>
      <c r="H48" s="36" t="s">
        <v>7</v>
      </c>
      <c r="I48" s="36">
        <v>30</v>
      </c>
      <c r="J48" s="36"/>
      <c r="K48" s="36">
        <v>1.82</v>
      </c>
      <c r="L48" s="39">
        <v>400</v>
      </c>
      <c r="M48" s="40">
        <v>3160.5</v>
      </c>
      <c r="N48" s="35"/>
      <c r="O48" s="43">
        <f t="shared" si="2"/>
        <v>0</v>
      </c>
      <c r="P48" s="41">
        <v>45706</v>
      </c>
      <c r="Q48" s="41">
        <v>45930</v>
      </c>
    </row>
    <row r="49" spans="1:17" ht="18.75" customHeight="1" thickBot="1" x14ac:dyDescent="0.25">
      <c r="A49" s="38" t="s">
        <v>106</v>
      </c>
      <c r="B49" s="38" t="s">
        <v>107</v>
      </c>
      <c r="C49" s="54" t="s">
        <v>94</v>
      </c>
      <c r="D49" s="55"/>
      <c r="E49" s="51">
        <v>7.07</v>
      </c>
      <c r="F49" s="50"/>
      <c r="G49" s="45">
        <f t="shared" si="0"/>
        <v>7.07</v>
      </c>
      <c r="H49" s="36" t="s">
        <v>72</v>
      </c>
      <c r="I49" s="36">
        <v>45</v>
      </c>
      <c r="J49" s="36"/>
      <c r="K49" s="36">
        <v>0.27</v>
      </c>
      <c r="L49" s="39" t="s">
        <v>76</v>
      </c>
      <c r="M49" s="40">
        <v>228.14</v>
      </c>
      <c r="N49" s="35"/>
      <c r="O49" s="43">
        <f t="shared" si="2"/>
        <v>0</v>
      </c>
      <c r="P49" s="41">
        <v>45706</v>
      </c>
      <c r="Q49" s="41">
        <v>45930</v>
      </c>
    </row>
    <row r="50" spans="1:17" ht="18.75" customHeight="1" thickBot="1" x14ac:dyDescent="0.25">
      <c r="A50" s="38" t="s">
        <v>106</v>
      </c>
      <c r="B50" s="38" t="s">
        <v>107</v>
      </c>
      <c r="C50" s="54" t="s">
        <v>95</v>
      </c>
      <c r="D50" s="55"/>
      <c r="E50" s="51"/>
      <c r="F50" s="50">
        <v>204.37</v>
      </c>
      <c r="G50" s="45">
        <f t="shared" si="0"/>
        <v>204.37</v>
      </c>
      <c r="H50" s="36" t="s">
        <v>72</v>
      </c>
      <c r="I50" s="36">
        <v>45</v>
      </c>
      <c r="J50" s="36"/>
      <c r="K50" s="36">
        <v>0.25</v>
      </c>
      <c r="L50" s="39" t="s">
        <v>76</v>
      </c>
      <c r="M50" s="40">
        <v>8058.3</v>
      </c>
      <c r="N50" s="35"/>
      <c r="O50" s="43">
        <f t="shared" si="2"/>
        <v>0</v>
      </c>
      <c r="P50" s="41">
        <v>45706</v>
      </c>
      <c r="Q50" s="41">
        <v>45930</v>
      </c>
    </row>
    <row r="51" spans="1:17" ht="18.75" customHeight="1" thickBot="1" x14ac:dyDescent="0.25">
      <c r="A51" s="38" t="s">
        <v>106</v>
      </c>
      <c r="B51" s="38" t="s">
        <v>108</v>
      </c>
      <c r="C51" s="54" t="s">
        <v>89</v>
      </c>
      <c r="D51" s="55"/>
      <c r="E51" s="51">
        <v>13.02</v>
      </c>
      <c r="F51" s="36">
        <v>193.79</v>
      </c>
      <c r="G51" s="45">
        <f t="shared" si="0"/>
        <v>206.81</v>
      </c>
      <c r="H51" s="36" t="s">
        <v>83</v>
      </c>
      <c r="I51" s="36">
        <v>40</v>
      </c>
      <c r="J51" s="36">
        <v>0.37</v>
      </c>
      <c r="K51" s="36">
        <v>0.52</v>
      </c>
      <c r="L51" s="39">
        <v>1100</v>
      </c>
      <c r="M51" s="40">
        <v>6034.54</v>
      </c>
      <c r="N51" s="35"/>
      <c r="O51" s="43">
        <f t="shared" si="2"/>
        <v>0</v>
      </c>
      <c r="P51" s="41">
        <v>45706</v>
      </c>
      <c r="Q51" s="41">
        <v>45930</v>
      </c>
    </row>
    <row r="52" spans="1:17" ht="18.75" customHeight="1" thickBot="1" x14ac:dyDescent="0.25">
      <c r="A52" s="38" t="s">
        <v>106</v>
      </c>
      <c r="B52" s="38" t="s">
        <v>108</v>
      </c>
      <c r="C52" s="54" t="s">
        <v>90</v>
      </c>
      <c r="D52" s="55"/>
      <c r="E52" s="51"/>
      <c r="F52" s="36">
        <v>225.84</v>
      </c>
      <c r="G52" s="45">
        <f t="shared" si="0"/>
        <v>225.84</v>
      </c>
      <c r="H52" s="36" t="s">
        <v>83</v>
      </c>
      <c r="I52" s="36">
        <v>40</v>
      </c>
      <c r="J52" s="36"/>
      <c r="K52" s="36">
        <v>0.52</v>
      </c>
      <c r="L52" s="39">
        <v>1100</v>
      </c>
      <c r="M52" s="40">
        <v>7908.91</v>
      </c>
      <c r="N52" s="35"/>
      <c r="O52" s="43">
        <f t="shared" ref="O52" si="6">SUM(N52*G52)</f>
        <v>0</v>
      </c>
      <c r="P52" s="41">
        <v>45706</v>
      </c>
      <c r="Q52" s="41">
        <v>45930</v>
      </c>
    </row>
    <row r="53" spans="1:17" ht="15.75" customHeight="1" thickBot="1" x14ac:dyDescent="0.25">
      <c r="A53" s="46"/>
      <c r="B53" s="47"/>
      <c r="C53" s="47"/>
      <c r="D53" s="47"/>
      <c r="E53" s="48">
        <f>SUM(E12:E52)</f>
        <v>371.81999999999994</v>
      </c>
      <c r="F53" s="49">
        <f>SUM(F12:F52)</f>
        <v>3756.33</v>
      </c>
      <c r="G53" s="49">
        <f>SUM(G12:G52)</f>
        <v>4128.1499999999996</v>
      </c>
      <c r="H53" s="47"/>
      <c r="I53" s="47"/>
      <c r="J53" s="47"/>
      <c r="K53" s="47"/>
      <c r="L53" s="47"/>
      <c r="M53" s="47"/>
      <c r="N53" s="47"/>
      <c r="O53" s="47"/>
      <c r="P53" s="47"/>
      <c r="Q53" s="47"/>
    </row>
    <row r="54" spans="1:17" ht="15.75" customHeight="1" thickBot="1" x14ac:dyDescent="0.25">
      <c r="A54" s="89" t="s">
        <v>8</v>
      </c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1"/>
      <c r="M54" s="24">
        <f>SUM(M12:M52)</f>
        <v>122330.90999999997</v>
      </c>
      <c r="N54" s="23" t="s">
        <v>9</v>
      </c>
      <c r="O54" s="24">
        <f>SUM(O12:O52)</f>
        <v>0</v>
      </c>
      <c r="P54" s="31"/>
      <c r="Q54" s="31"/>
    </row>
    <row r="55" spans="1:17" ht="15" thickBot="1" x14ac:dyDescent="0.25">
      <c r="A55" s="92"/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4"/>
      <c r="N55" s="23" t="s">
        <v>70</v>
      </c>
      <c r="O55" s="24">
        <f>O56-O54</f>
        <v>0</v>
      </c>
      <c r="P55" s="31"/>
      <c r="Q55" s="31"/>
    </row>
    <row r="56" spans="1:17" ht="15" thickBot="1" x14ac:dyDescent="0.25">
      <c r="A56" s="95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7"/>
      <c r="N56" s="23" t="s">
        <v>10</v>
      </c>
      <c r="O56" s="24">
        <f>IF("nie"=MID(H64,1,3),O54,(O54*1.23))</f>
        <v>0</v>
      </c>
      <c r="P56" s="31"/>
      <c r="Q56" s="31"/>
    </row>
    <row r="57" spans="1:17" x14ac:dyDescent="0.2">
      <c r="A57" s="103"/>
      <c r="B57" s="103"/>
      <c r="C57" s="103"/>
      <c r="D57" s="9"/>
      <c r="E57" s="9"/>
      <c r="F57" s="9"/>
      <c r="G57" s="9"/>
      <c r="H57" s="9"/>
      <c r="I57" s="9"/>
      <c r="J57" s="9" t="s">
        <v>39</v>
      </c>
      <c r="K57" s="9"/>
      <c r="L57" s="9"/>
      <c r="M57" s="9"/>
      <c r="N57" s="9"/>
      <c r="O57" s="9"/>
      <c r="P57" s="9"/>
      <c r="Q57" s="9"/>
    </row>
    <row r="58" spans="1:17" ht="15" x14ac:dyDescent="0.2">
      <c r="A58" s="114" t="s">
        <v>56</v>
      </c>
      <c r="B58" s="114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32"/>
      <c r="Q58" s="32"/>
    </row>
    <row r="59" spans="1:17" ht="25.5" customHeight="1" x14ac:dyDescent="0.2">
      <c r="A59" s="26" t="s">
        <v>37</v>
      </c>
      <c r="B59" s="14"/>
      <c r="C59" s="14"/>
      <c r="D59" s="14"/>
      <c r="E59" s="14"/>
      <c r="F59" s="14"/>
      <c r="G59" s="13" t="s">
        <v>36</v>
      </c>
      <c r="H59" s="14"/>
      <c r="I59" s="14"/>
      <c r="J59" s="14"/>
      <c r="K59" s="10"/>
      <c r="L59" s="10"/>
      <c r="M59" s="10"/>
      <c r="N59" s="10"/>
      <c r="O59" s="10"/>
      <c r="P59" s="10"/>
      <c r="Q59" s="10"/>
    </row>
    <row r="60" spans="1:17" ht="15" customHeight="1" x14ac:dyDescent="0.2">
      <c r="A60" s="105" t="s">
        <v>109</v>
      </c>
      <c r="B60" s="106"/>
      <c r="C60" s="106"/>
      <c r="D60" s="106"/>
      <c r="E60" s="107"/>
      <c r="F60" s="104" t="s">
        <v>41</v>
      </c>
      <c r="G60" s="11" t="s">
        <v>11</v>
      </c>
      <c r="H60" s="98"/>
      <c r="I60" s="99"/>
      <c r="J60" s="99"/>
      <c r="K60" s="99"/>
      <c r="L60" s="99"/>
      <c r="M60" s="99"/>
      <c r="N60" s="99"/>
      <c r="O60" s="100"/>
      <c r="P60" s="32"/>
      <c r="Q60" s="32"/>
    </row>
    <row r="61" spans="1:17" x14ac:dyDescent="0.2">
      <c r="A61" s="108"/>
      <c r="B61" s="109"/>
      <c r="C61" s="109"/>
      <c r="D61" s="109"/>
      <c r="E61" s="110"/>
      <c r="F61" s="104"/>
      <c r="G61" s="11" t="s">
        <v>12</v>
      </c>
      <c r="H61" s="98"/>
      <c r="I61" s="99"/>
      <c r="J61" s="99"/>
      <c r="K61" s="99"/>
      <c r="L61" s="99"/>
      <c r="M61" s="99"/>
      <c r="N61" s="99"/>
      <c r="O61" s="100"/>
      <c r="P61" s="32"/>
      <c r="Q61" s="32"/>
    </row>
    <row r="62" spans="1:17" ht="18" customHeight="1" x14ac:dyDescent="0.2">
      <c r="A62" s="108"/>
      <c r="B62" s="109"/>
      <c r="C62" s="109"/>
      <c r="D62" s="109"/>
      <c r="E62" s="110"/>
      <c r="F62" s="104"/>
      <c r="G62" s="11" t="s">
        <v>13</v>
      </c>
      <c r="H62" s="98"/>
      <c r="I62" s="99"/>
      <c r="J62" s="99"/>
      <c r="K62" s="99"/>
      <c r="L62" s="99"/>
      <c r="M62" s="99"/>
      <c r="N62" s="99"/>
      <c r="O62" s="100"/>
      <c r="P62" s="32"/>
      <c r="Q62" s="32"/>
    </row>
    <row r="63" spans="1:17" x14ac:dyDescent="0.2">
      <c r="A63" s="108"/>
      <c r="B63" s="109"/>
      <c r="C63" s="109"/>
      <c r="D63" s="109"/>
      <c r="E63" s="110"/>
      <c r="F63" s="104"/>
      <c r="G63" s="11" t="s">
        <v>14</v>
      </c>
      <c r="H63" s="98"/>
      <c r="I63" s="99"/>
      <c r="J63" s="99"/>
      <c r="K63" s="99"/>
      <c r="L63" s="99"/>
      <c r="M63" s="99"/>
      <c r="N63" s="99"/>
      <c r="O63" s="100"/>
      <c r="P63" s="32"/>
      <c r="Q63" s="32"/>
    </row>
    <row r="64" spans="1:17" x14ac:dyDescent="0.2">
      <c r="A64" s="108"/>
      <c r="B64" s="109"/>
      <c r="C64" s="109"/>
      <c r="D64" s="109"/>
      <c r="E64" s="110"/>
      <c r="F64" s="104"/>
      <c r="G64" s="11" t="s">
        <v>15</v>
      </c>
      <c r="H64" s="98"/>
      <c r="I64" s="99"/>
      <c r="J64" s="99"/>
      <c r="K64" s="99"/>
      <c r="L64" s="99"/>
      <c r="M64" s="99"/>
      <c r="N64" s="99"/>
      <c r="O64" s="100"/>
      <c r="P64" s="32"/>
      <c r="Q64" s="32"/>
    </row>
    <row r="65" spans="1:17" x14ac:dyDescent="0.2">
      <c r="A65" s="108"/>
      <c r="B65" s="109"/>
      <c r="C65" s="109"/>
      <c r="D65" s="109"/>
      <c r="E65" s="110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</row>
    <row r="66" spans="1:17" x14ac:dyDescent="0.2">
      <c r="A66" s="108"/>
      <c r="B66" s="109"/>
      <c r="C66" s="109"/>
      <c r="D66" s="109"/>
      <c r="E66" s="110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</row>
    <row r="67" spans="1:17" x14ac:dyDescent="0.2">
      <c r="A67" s="111"/>
      <c r="B67" s="112"/>
      <c r="C67" s="112"/>
      <c r="D67" s="112"/>
      <c r="E67" s="113"/>
      <c r="F67" s="10"/>
      <c r="G67" s="22"/>
      <c r="H67" s="19"/>
      <c r="I67" s="19"/>
      <c r="J67" s="22"/>
      <c r="K67" s="22" t="s">
        <v>38</v>
      </c>
      <c r="L67" s="22"/>
      <c r="M67" s="101"/>
      <c r="N67" s="102"/>
      <c r="O67" s="22"/>
      <c r="P67" s="22"/>
      <c r="Q67" s="22"/>
    </row>
    <row r="68" spans="1:17" x14ac:dyDescent="0.2">
      <c r="A68" s="10"/>
      <c r="B68" s="10"/>
      <c r="C68" s="10"/>
      <c r="D68" s="10"/>
      <c r="E68" s="10"/>
      <c r="F68" s="10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</row>
    <row r="69" spans="1:17" x14ac:dyDescent="0.2">
      <c r="A69" s="25"/>
      <c r="B69" s="25"/>
      <c r="C69" s="25"/>
      <c r="D69" s="25"/>
      <c r="E69" s="25"/>
      <c r="F69" s="25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</row>
  </sheetData>
  <mergeCells count="79">
    <mergeCell ref="A6:B6"/>
    <mergeCell ref="C52:D52"/>
    <mergeCell ref="C29:D29"/>
    <mergeCell ref="C37:D37"/>
    <mergeCell ref="C38:D38"/>
    <mergeCell ref="C39:D39"/>
    <mergeCell ref="C40:D40"/>
    <mergeCell ref="C47:D47"/>
    <mergeCell ref="C49:D49"/>
    <mergeCell ref="C50:D50"/>
    <mergeCell ref="C43:D43"/>
    <mergeCell ref="C44:D44"/>
    <mergeCell ref="C41:D41"/>
    <mergeCell ref="C42:D42"/>
    <mergeCell ref="C6:Q6"/>
    <mergeCell ref="O9:O11"/>
    <mergeCell ref="A55:M56"/>
    <mergeCell ref="H64:O64"/>
    <mergeCell ref="M67:N67"/>
    <mergeCell ref="A57:C57"/>
    <mergeCell ref="F60:F64"/>
    <mergeCell ref="H60:O60"/>
    <mergeCell ref="H61:O61"/>
    <mergeCell ref="H62:O62"/>
    <mergeCell ref="H63:O63"/>
    <mergeCell ref="A60:E67"/>
    <mergeCell ref="A58:O58"/>
    <mergeCell ref="A54:L54"/>
    <mergeCell ref="C48:D48"/>
    <mergeCell ref="C45:D45"/>
    <mergeCell ref="C46:D46"/>
    <mergeCell ref="A1:M1"/>
    <mergeCell ref="H9:H11"/>
    <mergeCell ref="L9:L11"/>
    <mergeCell ref="E5:F5"/>
    <mergeCell ref="B7:F7"/>
    <mergeCell ref="B9:B11"/>
    <mergeCell ref="C9:D9"/>
    <mergeCell ref="E9:G9"/>
    <mergeCell ref="A3:B3"/>
    <mergeCell ref="A9:A11"/>
    <mergeCell ref="C3:Q3"/>
    <mergeCell ref="J9:K9"/>
    <mergeCell ref="K10:K11"/>
    <mergeCell ref="N9:N11"/>
    <mergeCell ref="M9:M11"/>
    <mergeCell ref="A8:D8"/>
    <mergeCell ref="J10:J11"/>
    <mergeCell ref="C36:D36"/>
    <mergeCell ref="C35:D35"/>
    <mergeCell ref="C51:D51"/>
    <mergeCell ref="C27:D27"/>
    <mergeCell ref="C33:D33"/>
    <mergeCell ref="C34:D34"/>
    <mergeCell ref="C16:D16"/>
    <mergeCell ref="C18:D18"/>
    <mergeCell ref="C19:D19"/>
    <mergeCell ref="C21:D21"/>
    <mergeCell ref="C10:D11"/>
    <mergeCell ref="E10:E11"/>
    <mergeCell ref="F10:F11"/>
    <mergeCell ref="G10:G11"/>
    <mergeCell ref="I9:I11"/>
    <mergeCell ref="P9:Q9"/>
    <mergeCell ref="C12:D12"/>
    <mergeCell ref="C23:D23"/>
    <mergeCell ref="C25:D25"/>
    <mergeCell ref="C32:D32"/>
    <mergeCell ref="C30:D30"/>
    <mergeCell ref="C26:D26"/>
    <mergeCell ref="C28:D28"/>
    <mergeCell ref="C24:D24"/>
    <mergeCell ref="C31:D31"/>
    <mergeCell ref="C13:D13"/>
    <mergeCell ref="C15:D15"/>
    <mergeCell ref="C17:D17"/>
    <mergeCell ref="C20:D20"/>
    <mergeCell ref="C22:D22"/>
    <mergeCell ref="C14:D14"/>
  </mergeCells>
  <pageMargins left="0.23622047244094491" right="0.23622047244094491" top="0.74803149606299213" bottom="0.74803149606299213" header="0.31496062992125984" footer="0.31496062992125984"/>
  <pageSetup paperSize="9" scale="64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view="pageBreakPreview" zoomScaleNormal="100" zoomScaleSheetLayoutView="100" workbookViewId="0">
      <selection activeCell="B16" sqref="B16:N16"/>
    </sheetView>
  </sheetViews>
  <sheetFormatPr defaultRowHeight="15" x14ac:dyDescent="0.25"/>
  <cols>
    <col min="1" max="1" width="21.42578125" customWidth="1"/>
    <col min="14" max="14" width="34.140625" customWidth="1"/>
  </cols>
  <sheetData>
    <row r="1" spans="1:14" x14ac:dyDescent="0.25">
      <c r="A1" s="1" t="s">
        <v>16</v>
      </c>
      <c r="B1" s="116" t="s">
        <v>26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4" x14ac:dyDescent="0.25">
      <c r="A2" s="2" t="s">
        <v>17</v>
      </c>
      <c r="B2" s="115" t="s">
        <v>43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14" x14ac:dyDescent="0.25">
      <c r="A3" s="2" t="s">
        <v>6</v>
      </c>
      <c r="B3" s="115" t="s">
        <v>44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4" x14ac:dyDescent="0.25">
      <c r="A4" s="2" t="s">
        <v>2</v>
      </c>
      <c r="B4" s="115" t="s">
        <v>18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</row>
    <row r="5" spans="1:14" x14ac:dyDescent="0.25">
      <c r="A5" s="2" t="s">
        <v>7</v>
      </c>
      <c r="B5" s="115" t="s">
        <v>45</v>
      </c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</row>
    <row r="6" spans="1:14" x14ac:dyDescent="0.25">
      <c r="A6" s="3" t="s">
        <v>47</v>
      </c>
      <c r="B6" s="115" t="s">
        <v>46</v>
      </c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</row>
    <row r="7" spans="1:14" x14ac:dyDescent="0.25">
      <c r="A7" s="3" t="s">
        <v>48</v>
      </c>
      <c r="B7" s="115" t="s">
        <v>49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</row>
    <row r="8" spans="1:14" x14ac:dyDescent="0.25">
      <c r="A8" s="4" t="s">
        <v>19</v>
      </c>
      <c r="B8" s="115" t="s">
        <v>50</v>
      </c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</row>
    <row r="9" spans="1:14" x14ac:dyDescent="0.25">
      <c r="A9" s="5" t="s">
        <v>20</v>
      </c>
      <c r="B9" s="115" t="s">
        <v>51</v>
      </c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</row>
    <row r="10" spans="1:14" x14ac:dyDescent="0.25">
      <c r="A10" s="4" t="s">
        <v>40</v>
      </c>
      <c r="B10" s="115" t="s">
        <v>62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</row>
    <row r="11" spans="1:14" ht="16.5" customHeight="1" x14ac:dyDescent="0.25">
      <c r="A11" s="4" t="s">
        <v>5</v>
      </c>
      <c r="B11" s="115" t="s">
        <v>27</v>
      </c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</row>
    <row r="12" spans="1:14" x14ac:dyDescent="0.25">
      <c r="A12" s="4" t="s">
        <v>21</v>
      </c>
      <c r="B12" s="115" t="s">
        <v>22</v>
      </c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</row>
    <row r="13" spans="1:14" ht="16.5" customHeight="1" x14ac:dyDescent="0.25">
      <c r="A13" s="6" t="s">
        <v>60</v>
      </c>
      <c r="B13" s="115" t="s">
        <v>23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</row>
    <row r="14" spans="1:14" x14ac:dyDescent="0.25">
      <c r="A14" s="6" t="s">
        <v>24</v>
      </c>
      <c r="B14" s="115" t="s">
        <v>52</v>
      </c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</row>
    <row r="15" spans="1:14" x14ac:dyDescent="0.25">
      <c r="A15" s="7" t="s">
        <v>25</v>
      </c>
      <c r="B15" s="115" t="s">
        <v>53</v>
      </c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</row>
    <row r="16" spans="1:14" ht="45" x14ac:dyDescent="0.25">
      <c r="A16" s="12" t="s">
        <v>28</v>
      </c>
      <c r="B16" s="117" t="s">
        <v>55</v>
      </c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</row>
  </sheetData>
  <mergeCells count="16">
    <mergeCell ref="B2:N2"/>
    <mergeCell ref="B3:N3"/>
    <mergeCell ref="B4:N4"/>
    <mergeCell ref="B1:N1"/>
    <mergeCell ref="B16:N16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15:N15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lucia.dankova</cp:lastModifiedBy>
  <cp:lastPrinted>2025-02-03T05:10:38Z</cp:lastPrinted>
  <dcterms:created xsi:type="dcterms:W3CDTF">2012-08-13T12:29:09Z</dcterms:created>
  <dcterms:modified xsi:type="dcterms:W3CDTF">2025-02-04T07:18:26Z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