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gronicz\Desktop\Marysia Gronicz\Zamówienia publiczne\Przetargi na usługi leśne na 2025 rok\Kosztorysy do przetargu\Kosztorysy ofertowe\Kosztorysy ofertowe z formułami\"/>
    </mc:Choice>
  </mc:AlternateContent>
  <xr:revisionPtr revIDLastSave="0" documentId="8_{320638B6-73FD-47D2-BD73-A4062C7763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ularz ofertowy" sheetId="1" r:id="rId1"/>
  </sheets>
  <calcPr calcId="191029"/>
</workbook>
</file>

<file path=xl/calcChain.xml><?xml version="1.0" encoding="utf-8"?>
<calcChain xmlns="http://schemas.openxmlformats.org/spreadsheetml/2006/main">
  <c r="G75" i="1" l="1"/>
  <c r="I75" i="1" s="1"/>
  <c r="G74" i="1"/>
  <c r="I74" i="1" s="1"/>
  <c r="G73" i="1"/>
  <c r="G67" i="1"/>
  <c r="I67" i="1" s="1"/>
  <c r="G57" i="1"/>
  <c r="I57" i="1" s="1"/>
  <c r="K57" i="1" s="1"/>
  <c r="L57" i="1" s="1"/>
  <c r="G56" i="1"/>
  <c r="I56" i="1" s="1"/>
  <c r="K56" i="1" s="1"/>
  <c r="G55" i="1"/>
  <c r="G37" i="1"/>
  <c r="I73" i="1"/>
  <c r="K73" i="1" s="1"/>
  <c r="L73" i="1" s="1"/>
  <c r="I72" i="1"/>
  <c r="K72" i="1" s="1"/>
  <c r="K71" i="1"/>
  <c r="L71" i="1" s="1"/>
  <c r="I71" i="1"/>
  <c r="I70" i="1"/>
  <c r="I69" i="1"/>
  <c r="I68" i="1"/>
  <c r="K68" i="1" s="1"/>
  <c r="I66" i="1"/>
  <c r="K65" i="1"/>
  <c r="L65" i="1" s="1"/>
  <c r="I65" i="1"/>
  <c r="I64" i="1"/>
  <c r="K64" i="1" s="1"/>
  <c r="K63" i="1"/>
  <c r="L63" i="1" s="1"/>
  <c r="I63" i="1"/>
  <c r="I62" i="1"/>
  <c r="K62" i="1" s="1"/>
  <c r="L62" i="1" s="1"/>
  <c r="I61" i="1"/>
  <c r="I60" i="1"/>
  <c r="K60" i="1" s="1"/>
  <c r="L60" i="1" s="1"/>
  <c r="I59" i="1"/>
  <c r="I58" i="1"/>
  <c r="I55" i="1"/>
  <c r="K55" i="1" s="1"/>
  <c r="L55" i="1" s="1"/>
  <c r="I54" i="1"/>
  <c r="K54" i="1" s="1"/>
  <c r="L54" i="1" s="1"/>
  <c r="I53" i="1"/>
  <c r="I52" i="1"/>
  <c r="K52" i="1" s="1"/>
  <c r="L52" i="1" s="1"/>
  <c r="I51" i="1"/>
  <c r="I50" i="1"/>
  <c r="K49" i="1"/>
  <c r="L49" i="1" s="1"/>
  <c r="I49" i="1"/>
  <c r="I48" i="1"/>
  <c r="K48" i="1" s="1"/>
  <c r="K47" i="1"/>
  <c r="L47" i="1" s="1"/>
  <c r="I47" i="1"/>
  <c r="I46" i="1"/>
  <c r="K46" i="1" s="1"/>
  <c r="L46" i="1" s="1"/>
  <c r="I45" i="1"/>
  <c r="I44" i="1"/>
  <c r="K44" i="1" s="1"/>
  <c r="L44" i="1" s="1"/>
  <c r="I43" i="1"/>
  <c r="I42" i="1"/>
  <c r="K41" i="1"/>
  <c r="L41" i="1" s="1"/>
  <c r="I41" i="1"/>
  <c r="I40" i="1"/>
  <c r="K40" i="1" s="1"/>
  <c r="K39" i="1"/>
  <c r="L39" i="1" s="1"/>
  <c r="I39" i="1"/>
  <c r="I38" i="1"/>
  <c r="K38" i="1" s="1"/>
  <c r="L38" i="1" s="1"/>
  <c r="I37" i="1"/>
  <c r="I36" i="1"/>
  <c r="K36" i="1" s="1"/>
  <c r="L36" i="1" s="1"/>
  <c r="I35" i="1"/>
  <c r="I34" i="1"/>
  <c r="K34" i="1" s="1"/>
  <c r="K33" i="1"/>
  <c r="L33" i="1" s="1"/>
  <c r="I33" i="1"/>
  <c r="I32" i="1"/>
  <c r="K31" i="1"/>
  <c r="L31" i="1" s="1"/>
  <c r="I31" i="1"/>
  <c r="I30" i="1"/>
  <c r="F77" i="1" l="1"/>
  <c r="L32" i="1"/>
  <c r="L53" i="1"/>
  <c r="L69" i="1"/>
  <c r="L50" i="1"/>
  <c r="L35" i="1"/>
  <c r="L61" i="1"/>
  <c r="K74" i="1"/>
  <c r="L74" i="1" s="1"/>
  <c r="K42" i="1"/>
  <c r="L42" i="1" s="1"/>
  <c r="K50" i="1"/>
  <c r="K58" i="1"/>
  <c r="L58" i="1" s="1"/>
  <c r="K66" i="1"/>
  <c r="L66" i="1" s="1"/>
  <c r="L34" i="1"/>
  <c r="K37" i="1"/>
  <c r="L37" i="1" s="1"/>
  <c r="K45" i="1"/>
  <c r="L45" i="1" s="1"/>
  <c r="K53" i="1"/>
  <c r="K61" i="1"/>
  <c r="K69" i="1"/>
  <c r="K35" i="1"/>
  <c r="L40" i="1"/>
  <c r="K43" i="1"/>
  <c r="L43" i="1" s="1"/>
  <c r="L48" i="1"/>
  <c r="K51" i="1"/>
  <c r="L51" i="1" s="1"/>
  <c r="L56" i="1"/>
  <c r="K59" i="1"/>
  <c r="L59" i="1" s="1"/>
  <c r="L64" i="1"/>
  <c r="K67" i="1"/>
  <c r="L67" i="1" s="1"/>
  <c r="L72" i="1"/>
  <c r="K75" i="1"/>
  <c r="L75" i="1" s="1"/>
  <c r="L68" i="1"/>
  <c r="K32" i="1"/>
  <c r="K30" i="1"/>
  <c r="L30" i="1" s="1"/>
  <c r="K70" i="1"/>
  <c r="L70" i="1" s="1"/>
  <c r="F78" i="1" l="1"/>
  <c r="B26" i="1" s="1"/>
</calcChain>
</file>

<file path=xl/sharedStrings.xml><?xml version="1.0" encoding="utf-8"?>
<sst xmlns="http://schemas.openxmlformats.org/spreadsheetml/2006/main" count="223" uniqueCount="182">
  <si>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</si>
  <si>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</si>
  <si>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</si>
  <si>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</si>
  <si>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</si>
  <si>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</si>
  <si>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</si>
  <si>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</si>
  <si>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</si>
  <si>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</si>
  <si>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</si>
  <si>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186</t>
  </si>
  <si>
    <t>SR-BK&lt;400</t>
  </si>
  <si>
    <t>Siew ręczny podkiełkowanych nasion Bk do kontenerów o zagęszczeniu cel do 400 sztuk na 1 m2</t>
  </si>
  <si>
    <t>TSZT</t>
  </si>
  <si>
    <t>190</t>
  </si>
  <si>
    <t>OPR-PPALA</t>
  </si>
  <si>
    <t>Opryskiwanie pól siewnych szkółek opryskiwaczem plecakowym z napędem spalinowym</t>
  </si>
  <si>
    <t>AR</t>
  </si>
  <si>
    <t>192</t>
  </si>
  <si>
    <t>ZAŁ-DONT</t>
  </si>
  <si>
    <t>Załadunek pojemników z doniczkami, kasetami itp. na pojazd lub rozładunek i układanie w tunelu</t>
  </si>
  <si>
    <t>209</t>
  </si>
  <si>
    <t>UKŁ-SUB</t>
  </si>
  <si>
    <t>Układanie warstwy substratu o grubości 15 cm</t>
  </si>
  <si>
    <t>210</t>
  </si>
  <si>
    <t>OSŁ-ATM</t>
  </si>
  <si>
    <t>Osłona szkółki przed ujemnymi wpływami atmosferycznymi</t>
  </si>
  <si>
    <t>211</t>
  </si>
  <si>
    <t>OSŁ-REG</t>
  </si>
  <si>
    <t>Regulowanie położenia osłon</t>
  </si>
  <si>
    <t>214</t>
  </si>
  <si>
    <t>SORT-KON1</t>
  </si>
  <si>
    <t>Sortowanie sadzonek wszystkich gatunków w kontenerach o zagęszczeniu cel do 400 szt./m2</t>
  </si>
  <si>
    <t>219</t>
  </si>
  <si>
    <t>ZAŁ-1</t>
  </si>
  <si>
    <t>Załadunek lub rozładunek sadzonek - 1 latek</t>
  </si>
  <si>
    <t>220</t>
  </si>
  <si>
    <t>ZAŁ-2</t>
  </si>
  <si>
    <t>Załadunek lub rozładunek sadzonek - 2-3 latek</t>
  </si>
  <si>
    <t>221</t>
  </si>
  <si>
    <t>ZAŁ-4</t>
  </si>
  <si>
    <t>Załadunek lub rozładunek sadzonek - 4-5 latek</t>
  </si>
  <si>
    <t>233</t>
  </si>
  <si>
    <t>PRZ-R&lt;400</t>
  </si>
  <si>
    <t>Przerywanie nadmiernych ilości siewek So, Św, Md, Dg w kontenerach o zagęszczeniu cel do 400 sztuk na 1 m2</t>
  </si>
  <si>
    <t>235</t>
  </si>
  <si>
    <t>PRZ-OL-1</t>
  </si>
  <si>
    <t>Przerywanie nadmiernych ilości siewek Ol w kontenerach o zagęszczeniu cel do 400 sztuk na 1 m2</t>
  </si>
  <si>
    <t>237</t>
  </si>
  <si>
    <t>PRZ-BRZ-1</t>
  </si>
  <si>
    <t>Przerywanie nadmiernych ilości siewek Brz w kontenerach o zagęszczeniu cel do 400 sztuk na 1 m2</t>
  </si>
  <si>
    <t>239</t>
  </si>
  <si>
    <t>PRZ-IN-1</t>
  </si>
  <si>
    <t>Przerywanie nadmiernych ilości siewek innych gat. w kontenerach o zagęszczeniu cel do 400 sztuk na 1 m2</t>
  </si>
  <si>
    <t>252</t>
  </si>
  <si>
    <t>SPUL-SC</t>
  </si>
  <si>
    <t>Spulchnianie gleby</t>
  </si>
  <si>
    <t>256</t>
  </si>
  <si>
    <t>WYOR-CK</t>
  </si>
  <si>
    <t>Wyorywanie i podcinanie sadzonek ciągnikowym wyorywaczem klamrowych</t>
  </si>
  <si>
    <t>262</t>
  </si>
  <si>
    <t>SZK-NAPEŁ</t>
  </si>
  <si>
    <t>Szkółkowanie 1-2 latek do doniczek, kaset itp. wraz z napełnieniem doniczek substratem</t>
  </si>
  <si>
    <t>267</t>
  </si>
  <si>
    <t>SIEW-PRC</t>
  </si>
  <si>
    <t>Siew nasion rzutem</t>
  </si>
  <si>
    <t>270</t>
  </si>
  <si>
    <t>MYC-KONT</t>
  </si>
  <si>
    <t>Mycie i dezynfekcja kontenerów</t>
  </si>
  <si>
    <t>287</t>
  </si>
  <si>
    <t>WAŁ-FOL</t>
  </si>
  <si>
    <t>Wałowanie</t>
  </si>
  <si>
    <t>291</t>
  </si>
  <si>
    <t>SIEW-GC</t>
  </si>
  <si>
    <t>Siew nasion grubych</t>
  </si>
  <si>
    <t>292</t>
  </si>
  <si>
    <t>SIEW DP</t>
  </si>
  <si>
    <t>Siew pełny nasion drobnych siewnikiem mechanicznie</t>
  </si>
  <si>
    <t>295</t>
  </si>
  <si>
    <t>NAW-MINER</t>
  </si>
  <si>
    <t>Nawożenie mineralne w sadzonkach -wykonywane ręcznie</t>
  </si>
  <si>
    <t>296</t>
  </si>
  <si>
    <t>NAW MINES</t>
  </si>
  <si>
    <t>Startowy wysiew nawozów ręcznie</t>
  </si>
  <si>
    <t>297</t>
  </si>
  <si>
    <t>SR-DB&lt;400</t>
  </si>
  <si>
    <t>Siew ręczny nasion dębów, z uprzednim obcięciem 1/3-1/4 żołędzia, do kaset o zagęszczeniu cel do 400 sztuk na 1 m2</t>
  </si>
  <si>
    <t>299</t>
  </si>
  <si>
    <t>WYJ-1IN</t>
  </si>
  <si>
    <t>Wyjęcie, sortowanie, liczenie i zabezpieczenie do transportu - 1 latek iglastych</t>
  </si>
  <si>
    <t>300</t>
  </si>
  <si>
    <t>WYJ-1LN</t>
  </si>
  <si>
    <t>Wyjęcie, sortowanie, liczenie i zabezpieczenie do transportu - 1 latek liściastych</t>
  </si>
  <si>
    <t>302</t>
  </si>
  <si>
    <t>WYJ-2IN</t>
  </si>
  <si>
    <t>Wyjęcie, sortowanie, liczenie i zabezpieczenie do transportu - 2-3 latek iglastych</t>
  </si>
  <si>
    <t>304</t>
  </si>
  <si>
    <t>WYJ-4IS</t>
  </si>
  <si>
    <t>Wyjęcie, sortowanie, liczenie i zabezpieczenie do transportu - 4-5 latek iglastych</t>
  </si>
  <si>
    <t>310</t>
  </si>
  <si>
    <t>ROZŁ-SUB</t>
  </si>
  <si>
    <t>Przygotowanie substratu do ponownego obsiewu</t>
  </si>
  <si>
    <t>311</t>
  </si>
  <si>
    <t>PIEL-KON1</t>
  </si>
  <si>
    <t>Pielenie chwastów w kontenerach o zagęszczeniu cel do 400 szt./m2</t>
  </si>
  <si>
    <t>M2</t>
  </si>
  <si>
    <t>318</t>
  </si>
  <si>
    <t>SR-SO&lt;400</t>
  </si>
  <si>
    <t>Ręczny siew nasion sosny, modrzewia, daglezji po 1-3 sztuk do kontenerów o zagęszczeniu cel do 400 sztuk na 1 m2</t>
  </si>
  <si>
    <t>319</t>
  </si>
  <si>
    <t>SR-OL&lt;400</t>
  </si>
  <si>
    <t>Ręczny siew nasion olszy do kontenerów o zagęszczeniu cel do 400 sztuk na 1 m2</t>
  </si>
  <si>
    <t>320</t>
  </si>
  <si>
    <t>SRBRZ&lt;400</t>
  </si>
  <si>
    <t>Ręczny siew nasion brzozy do kontenerów o zagęszczeniu cel do 400 sztuk na 1 m2</t>
  </si>
  <si>
    <t>321</t>
  </si>
  <si>
    <t>SR-IN&lt;400</t>
  </si>
  <si>
    <t>Ręczny siew nasion lipy, grabu i innych gatunków po 2-4 szt. do kontenerów o zagęszczeniu cel do 400 sztuk na 1 m2</t>
  </si>
  <si>
    <t>325</t>
  </si>
  <si>
    <t>SR-SK&lt;400</t>
  </si>
  <si>
    <t>Ręczny wysiew skrzydlaków po 1-3szt do kontenerów o zagęszczeniu cel do 400 szt./m2</t>
  </si>
  <si>
    <t>328</t>
  </si>
  <si>
    <t>PIEL-NAM</t>
  </si>
  <si>
    <t>Pielenie z wyniesieniem chwastów</t>
  </si>
  <si>
    <t>329</t>
  </si>
  <si>
    <t>ŻEL-1</t>
  </si>
  <si>
    <t>Żelowanie 1-latek</t>
  </si>
  <si>
    <t>331</t>
  </si>
  <si>
    <t>ŻEL-IL</t>
  </si>
  <si>
    <t>Żelowanie sadzonek pozostałych</t>
  </si>
  <si>
    <t>336</t>
  </si>
  <si>
    <t>ZEBR-SUB</t>
  </si>
  <si>
    <t>Zebranie zużytego substratu z wywiezieniem</t>
  </si>
  <si>
    <t>361</t>
  </si>
  <si>
    <t>ZB-NASBK</t>
  </si>
  <si>
    <t>Zbiór nasion buka</t>
  </si>
  <si>
    <t>KG</t>
  </si>
  <si>
    <t>363</t>
  </si>
  <si>
    <t>ZB-NASLP</t>
  </si>
  <si>
    <t>Zbiór nasion lipy</t>
  </si>
  <si>
    <t>369</t>
  </si>
  <si>
    <t>ZB-NASP</t>
  </si>
  <si>
    <t>Zbiór nasion pozostałych gatunków</t>
  </si>
  <si>
    <t>370</t>
  </si>
  <si>
    <t>GODZ RH8</t>
  </si>
  <si>
    <t>Prace wykonywane ręcznie</t>
  </si>
  <si>
    <t>H</t>
  </si>
  <si>
    <t>373</t>
  </si>
  <si>
    <t>GODZ RU8</t>
  </si>
  <si>
    <t>Prace godzinowe ręczne z urządzeniem</t>
  </si>
  <si>
    <t>380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</si>
  <si>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</si>
  <si>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</si>
  <si>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</si>
  <si>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</si>
  <si>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</si>
  <si>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</si>
  <si>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</si>
  <si>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</si>
  <si>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</si>
  <si>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</si>
  <si>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</si>
  <si>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</si>
  <si>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</si>
  <si>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</si>
  <si>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</si>
  <si>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PONIKOWSKA 32                 </t>
  </si>
  <si>
    <t>Odpowiadając na ogłoszenie o przetargu nieograniczonym na „Wykonywanie usług z zakresu gospodarki leśnej na terenie Nadleśnictwa Olkusz w roku 2025''  składamy niniejszym ofertę na pakiet 07 Szkółka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</si>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</sst>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8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0" fontId="1" fillId="2" borderId="2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16"/>
  <sheetViews>
    <sheetView tabSelected="1" topLeftCell="D63" workbookViewId="0">
      <selection activeCell="G76" sqref="G76"/>
    </sheetView>
  </sheetViews>
  <sheetFormatPr defaultRowHeight="13.2" x14ac:dyDescent="0.25"/>
  <cols>
    <col min="1" max="1" width="0.109375" customWidth="1"/>
    <col min="2" max="2" width="5.6640625" customWidth="1"/>
    <col min="3" max="3" width="7.33203125" customWidth="1"/>
    <col min="4" max="4" width="11.109375" customWidth="1"/>
    <col min="5" max="5" width="43.88671875" customWidth="1"/>
    <col min="6" max="6" width="6.6640625" customWidth="1"/>
    <col min="7" max="7" width="10.109375" customWidth="1"/>
    <col min="8" max="8" width="11.109375" customWidth="1"/>
    <col min="9" max="9" width="12.6640625" customWidth="1"/>
    <col min="10" max="10" width="6.6640625" customWidth="1"/>
    <col min="11" max="11" width="9.5546875" customWidth="1"/>
    <col min="12" max="12" width="9" customWidth="1"/>
    <col min="13" max="13" width="3.5546875" customWidth="1"/>
    <col min="14" max="14" width="0.6640625" customWidth="1"/>
    <col min="15" max="15" width="0.5546875" customWidth="1"/>
    <col min="16" max="16" width="0.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37" t="s">
        <v>160</v>
      </c>
      <c r="J2" s="37"/>
      <c r="K2" s="37"/>
      <c r="L2" s="37"/>
      <c r="M2" s="37"/>
      <c r="N2" s="37"/>
      <c r="O2" s="37"/>
    </row>
    <row r="3" spans="2:15" s="1" customFormat="1" ht="28.95" customHeight="1" x14ac:dyDescent="0.2">
      <c r="B3" s="12"/>
      <c r="C3" s="12"/>
      <c r="D3" s="12"/>
      <c r="E3" s="12"/>
    </row>
    <row r="4" spans="2:15" s="1" customFormat="1" ht="2.7" customHeight="1" x14ac:dyDescent="0.2">
      <c r="B4" s="23"/>
      <c r="C4" s="23"/>
      <c r="D4" s="23"/>
    </row>
    <row r="5" spans="2:15" s="1" customFormat="1" ht="28.95" customHeight="1" x14ac:dyDescent="0.2">
      <c r="B5" s="12"/>
      <c r="C5" s="12"/>
      <c r="D5" s="12"/>
      <c r="E5" s="12"/>
    </row>
    <row r="6" spans="2:15" s="1" customFormat="1" ht="2.7" customHeight="1" x14ac:dyDescent="0.2">
      <c r="B6" s="23"/>
      <c r="C6" s="23"/>
      <c r="D6" s="23"/>
    </row>
    <row r="7" spans="2:15" s="1" customFormat="1" ht="28.95" customHeight="1" x14ac:dyDescent="0.2">
      <c r="B7" s="12"/>
      <c r="C7" s="12"/>
      <c r="D7" s="12"/>
      <c r="E7" s="12"/>
    </row>
    <row r="8" spans="2:15" s="1" customFormat="1" ht="5.25" customHeight="1" x14ac:dyDescent="0.2">
      <c r="B8" s="23"/>
      <c r="C8" s="23"/>
      <c r="D8" s="23"/>
    </row>
    <row r="9" spans="2:15" s="1" customFormat="1" ht="4.2" customHeight="1" x14ac:dyDescent="0.2"/>
    <row r="10" spans="2:15" s="1" customFormat="1" ht="6.9" customHeight="1" x14ac:dyDescent="0.2">
      <c r="B10" s="13" t="s">
        <v>161</v>
      </c>
      <c r="C10" s="13"/>
      <c r="D10" s="13"/>
    </row>
    <row r="11" spans="2:15" s="1" customFormat="1" ht="12.45" customHeight="1" x14ac:dyDescent="0.2">
      <c r="B11" s="13"/>
      <c r="C11" s="13"/>
      <c r="D11" s="13"/>
      <c r="G11" s="35" t="s">
        <v>162</v>
      </c>
      <c r="H11" s="35"/>
      <c r="I11" s="35"/>
      <c r="J11" s="35"/>
      <c r="K11" s="35"/>
      <c r="L11" s="35"/>
      <c r="M11" s="35"/>
      <c r="N11" s="35"/>
    </row>
    <row r="12" spans="2:15" s="1" customFormat="1" ht="7.95" customHeight="1" x14ac:dyDescent="0.2">
      <c r="G12" s="35"/>
      <c r="H12" s="35"/>
      <c r="I12" s="35"/>
      <c r="J12" s="35"/>
      <c r="K12" s="35"/>
      <c r="L12" s="35"/>
      <c r="M12" s="35"/>
      <c r="N12" s="35"/>
    </row>
    <row r="13" spans="2:15" s="1" customFormat="1" ht="20.25" customHeight="1" x14ac:dyDescent="0.2"/>
    <row r="14" spans="2:15" s="1" customFormat="1" ht="24" customHeight="1" x14ac:dyDescent="0.2">
      <c r="E14" s="25" t="s">
        <v>163</v>
      </c>
      <c r="F14" s="25"/>
      <c r="G14" s="25"/>
    </row>
    <row r="15" spans="2:15" s="1" customFormat="1" ht="43.2" customHeight="1" x14ac:dyDescent="0.2"/>
    <row r="16" spans="2:15" s="1" customFormat="1" ht="20.7" customHeight="1" x14ac:dyDescent="0.2">
      <c r="B16" s="11" t="s">
        <v>164</v>
      </c>
      <c r="C16" s="11"/>
      <c r="D16" s="11"/>
      <c r="E16" s="11"/>
      <c r="F16" s="11"/>
      <c r="G16" s="11"/>
      <c r="H16" s="11"/>
      <c r="I16" s="11"/>
    </row>
    <row r="17" spans="2:13" s="1" customFormat="1" ht="2.7" customHeight="1" x14ac:dyDescent="0.2"/>
    <row r="18" spans="2:13" s="1" customFormat="1" ht="20.7" customHeight="1" x14ac:dyDescent="0.2">
      <c r="B18" s="11" t="s">
        <v>165</v>
      </c>
      <c r="C18" s="11"/>
      <c r="D18" s="11"/>
      <c r="E18" s="11"/>
      <c r="F18" s="11"/>
      <c r="G18" s="11"/>
      <c r="H18" s="11"/>
      <c r="I18" s="11"/>
    </row>
    <row r="19" spans="2:13" s="1" customFormat="1" ht="2.7" customHeight="1" x14ac:dyDescent="0.2"/>
    <row r="20" spans="2:13" s="1" customFormat="1" ht="20.7" customHeight="1" x14ac:dyDescent="0.2">
      <c r="B20" s="11" t="s">
        <v>166</v>
      </c>
      <c r="C20" s="11"/>
      <c r="D20" s="11"/>
      <c r="E20" s="11"/>
      <c r="F20" s="11"/>
      <c r="G20" s="11"/>
      <c r="H20" s="11"/>
      <c r="I20" s="11"/>
    </row>
    <row r="21" spans="2:13" s="1" customFormat="1" ht="2.7" customHeight="1" x14ac:dyDescent="0.2"/>
    <row r="22" spans="2:13" s="1" customFormat="1" ht="20.7" customHeight="1" x14ac:dyDescent="0.2">
      <c r="B22" s="11" t="s">
        <v>167</v>
      </c>
      <c r="C22" s="11"/>
      <c r="D22" s="11"/>
      <c r="E22" s="11"/>
      <c r="F22" s="11"/>
      <c r="G22" s="11"/>
      <c r="H22" s="11"/>
      <c r="I22" s="11"/>
    </row>
    <row r="23" spans="2:13" s="1" customFormat="1" ht="34.65" customHeight="1" x14ac:dyDescent="0.2"/>
    <row r="24" spans="2:13" s="1" customFormat="1" ht="50.1" customHeight="1" x14ac:dyDescent="0.2">
      <c r="B24" s="21" t="s">
        <v>168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2:13" s="1" customFormat="1" ht="2.7" customHeight="1" x14ac:dyDescent="0.2"/>
    <row r="26" spans="2:13" s="1" customFormat="1" ht="50.1" customHeight="1" x14ac:dyDescent="0.2">
      <c r="B26" s="22" t="str">
        <f xml:space="preserve"> "1.  Za wykonanie przedmiotu zamówienia w tym Pakiecie oferujemy następujące wynagrodzenie brutto: " &amp; TEXT(F78,"#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2:13" s="1" customFormat="1" ht="28.95" customHeight="1" x14ac:dyDescent="0.2"/>
    <row r="28" spans="2:13" s="1" customFormat="1" ht="9" customHeight="1" x14ac:dyDescent="0.2"/>
    <row r="29" spans="2:13" s="1" customFormat="1" ht="45.45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38" t="s">
        <v>10</v>
      </c>
      <c r="M29" s="38"/>
    </row>
    <row r="30" spans="2:13" s="1" customFormat="1" ht="28.95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5</v>
      </c>
      <c r="H30" s="10">
        <v>0</v>
      </c>
      <c r="I30" s="9">
        <f t="shared" ref="I30:I75" si="0">ROUND(G30* H30,2)</f>
        <v>0</v>
      </c>
      <c r="J30" s="5">
        <v>8</v>
      </c>
      <c r="K30" s="9">
        <f t="shared" ref="K30:K75" si="1">ROUND(I30* J30/100,2)</f>
        <v>0</v>
      </c>
      <c r="L30" s="32">
        <f t="shared" ref="L30:L75" si="2">ROUND(I30+ K30,2)</f>
        <v>0</v>
      </c>
      <c r="M30" s="33"/>
    </row>
    <row r="31" spans="2:13" s="1" customFormat="1" ht="28.95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18</v>
      </c>
      <c r="G31" s="8">
        <v>642.75</v>
      </c>
      <c r="H31" s="10">
        <v>0</v>
      </c>
      <c r="I31" s="9">
        <f t="shared" si="0"/>
        <v>0</v>
      </c>
      <c r="J31" s="5">
        <v>8</v>
      </c>
      <c r="K31" s="9">
        <f t="shared" si="1"/>
        <v>0</v>
      </c>
      <c r="L31" s="32">
        <f t="shared" si="2"/>
        <v>0</v>
      </c>
      <c r="M31" s="33"/>
    </row>
    <row r="32" spans="2:13" s="1" customFormat="1" ht="28.95" customHeight="1" x14ac:dyDescent="0.2">
      <c r="B32" s="5">
        <v>3</v>
      </c>
      <c r="C32" s="6" t="s">
        <v>19</v>
      </c>
      <c r="D32" s="6" t="s">
        <v>20</v>
      </c>
      <c r="E32" s="7" t="s">
        <v>21</v>
      </c>
      <c r="F32" s="6" t="s">
        <v>14</v>
      </c>
      <c r="G32" s="8">
        <v>2</v>
      </c>
      <c r="H32" s="10">
        <v>0</v>
      </c>
      <c r="I32" s="9">
        <f t="shared" si="0"/>
        <v>0</v>
      </c>
      <c r="J32" s="5">
        <v>8</v>
      </c>
      <c r="K32" s="9">
        <f t="shared" si="1"/>
        <v>0</v>
      </c>
      <c r="L32" s="32">
        <f t="shared" si="2"/>
        <v>0</v>
      </c>
      <c r="M32" s="33"/>
    </row>
    <row r="33" spans="2:13" s="1" customFormat="1" ht="19.649999999999999" customHeight="1" x14ac:dyDescent="0.2">
      <c r="B33" s="5">
        <v>4</v>
      </c>
      <c r="C33" s="6" t="s">
        <v>22</v>
      </c>
      <c r="D33" s="6" t="s">
        <v>23</v>
      </c>
      <c r="E33" s="7" t="s">
        <v>24</v>
      </c>
      <c r="F33" s="6" t="s">
        <v>18</v>
      </c>
      <c r="G33" s="8">
        <v>60</v>
      </c>
      <c r="H33" s="10">
        <v>0</v>
      </c>
      <c r="I33" s="9">
        <f t="shared" si="0"/>
        <v>0</v>
      </c>
      <c r="J33" s="5">
        <v>8</v>
      </c>
      <c r="K33" s="9">
        <f t="shared" si="1"/>
        <v>0</v>
      </c>
      <c r="L33" s="32">
        <f t="shared" si="2"/>
        <v>0</v>
      </c>
      <c r="M33" s="33"/>
    </row>
    <row r="34" spans="2:13" s="1" customFormat="1" ht="28.95" customHeight="1" x14ac:dyDescent="0.2">
      <c r="B34" s="5">
        <v>5</v>
      </c>
      <c r="C34" s="6" t="s">
        <v>25</v>
      </c>
      <c r="D34" s="6" t="s">
        <v>26</v>
      </c>
      <c r="E34" s="7" t="s">
        <v>27</v>
      </c>
      <c r="F34" s="6" t="s">
        <v>18</v>
      </c>
      <c r="G34" s="8">
        <v>138.65</v>
      </c>
      <c r="H34" s="10">
        <v>0</v>
      </c>
      <c r="I34" s="9">
        <f t="shared" si="0"/>
        <v>0</v>
      </c>
      <c r="J34" s="5">
        <v>8</v>
      </c>
      <c r="K34" s="9">
        <f t="shared" si="1"/>
        <v>0</v>
      </c>
      <c r="L34" s="32">
        <f t="shared" si="2"/>
        <v>0</v>
      </c>
      <c r="M34" s="33"/>
    </row>
    <row r="35" spans="2:13" s="1" customFormat="1" ht="19.649999999999999" customHeight="1" x14ac:dyDescent="0.2">
      <c r="B35" s="5">
        <v>6</v>
      </c>
      <c r="C35" s="6" t="s">
        <v>28</v>
      </c>
      <c r="D35" s="6" t="s">
        <v>29</v>
      </c>
      <c r="E35" s="7" t="s">
        <v>30</v>
      </c>
      <c r="F35" s="6" t="s">
        <v>18</v>
      </c>
      <c r="G35" s="8">
        <v>272.5</v>
      </c>
      <c r="H35" s="10">
        <v>0</v>
      </c>
      <c r="I35" s="9">
        <f t="shared" si="0"/>
        <v>0</v>
      </c>
      <c r="J35" s="5">
        <v>8</v>
      </c>
      <c r="K35" s="9">
        <f t="shared" si="1"/>
        <v>0</v>
      </c>
      <c r="L35" s="32">
        <f t="shared" si="2"/>
        <v>0</v>
      </c>
      <c r="M35" s="33"/>
    </row>
    <row r="36" spans="2:13" s="1" customFormat="1" ht="28.95" customHeight="1" x14ac:dyDescent="0.2">
      <c r="B36" s="5">
        <v>7</v>
      </c>
      <c r="C36" s="6" t="s">
        <v>31</v>
      </c>
      <c r="D36" s="6" t="s">
        <v>32</v>
      </c>
      <c r="E36" s="7" t="s">
        <v>33</v>
      </c>
      <c r="F36" s="6" t="s">
        <v>14</v>
      </c>
      <c r="G36" s="8">
        <v>20</v>
      </c>
      <c r="H36" s="10">
        <v>0</v>
      </c>
      <c r="I36" s="9">
        <f t="shared" si="0"/>
        <v>0</v>
      </c>
      <c r="J36" s="5">
        <v>8</v>
      </c>
      <c r="K36" s="9">
        <f t="shared" si="1"/>
        <v>0</v>
      </c>
      <c r="L36" s="32">
        <f t="shared" si="2"/>
        <v>0</v>
      </c>
      <c r="M36" s="33"/>
    </row>
    <row r="37" spans="2:13" s="1" customFormat="1" ht="19.649999999999999" customHeight="1" x14ac:dyDescent="0.2">
      <c r="B37" s="5">
        <v>8</v>
      </c>
      <c r="C37" s="6" t="s">
        <v>34</v>
      </c>
      <c r="D37" s="6" t="s">
        <v>35</v>
      </c>
      <c r="E37" s="7" t="s">
        <v>36</v>
      </c>
      <c r="F37" s="6" t="s">
        <v>14</v>
      </c>
      <c r="G37" s="8">
        <f>2100-900</f>
        <v>1200</v>
      </c>
      <c r="H37" s="10">
        <v>0</v>
      </c>
      <c r="I37" s="9">
        <f t="shared" si="0"/>
        <v>0</v>
      </c>
      <c r="J37" s="5">
        <v>8</v>
      </c>
      <c r="K37" s="9">
        <f t="shared" si="1"/>
        <v>0</v>
      </c>
      <c r="L37" s="32">
        <f t="shared" si="2"/>
        <v>0</v>
      </c>
      <c r="M37" s="33"/>
    </row>
    <row r="38" spans="2:13" s="1" customFormat="1" ht="19.649999999999999" customHeight="1" x14ac:dyDescent="0.2">
      <c r="B38" s="5">
        <v>9</v>
      </c>
      <c r="C38" s="6" t="s">
        <v>37</v>
      </c>
      <c r="D38" s="6" t="s">
        <v>38</v>
      </c>
      <c r="E38" s="7" t="s">
        <v>39</v>
      </c>
      <c r="F38" s="6" t="s">
        <v>14</v>
      </c>
      <c r="G38" s="8">
        <v>100</v>
      </c>
      <c r="H38" s="10">
        <v>0</v>
      </c>
      <c r="I38" s="9">
        <f t="shared" si="0"/>
        <v>0</v>
      </c>
      <c r="J38" s="5">
        <v>8</v>
      </c>
      <c r="K38" s="9">
        <f t="shared" si="1"/>
        <v>0</v>
      </c>
      <c r="L38" s="32">
        <f t="shared" si="2"/>
        <v>0</v>
      </c>
      <c r="M38" s="33"/>
    </row>
    <row r="39" spans="2:13" s="1" customFormat="1" ht="19.649999999999999" customHeight="1" x14ac:dyDescent="0.2">
      <c r="B39" s="5">
        <v>10</v>
      </c>
      <c r="C39" s="6" t="s">
        <v>40</v>
      </c>
      <c r="D39" s="6" t="s">
        <v>41</v>
      </c>
      <c r="E39" s="7" t="s">
        <v>42</v>
      </c>
      <c r="F39" s="6" t="s">
        <v>14</v>
      </c>
      <c r="G39" s="8">
        <v>80</v>
      </c>
      <c r="H39" s="10">
        <v>0</v>
      </c>
      <c r="I39" s="9">
        <f t="shared" si="0"/>
        <v>0</v>
      </c>
      <c r="J39" s="5">
        <v>8</v>
      </c>
      <c r="K39" s="9">
        <f t="shared" si="1"/>
        <v>0</v>
      </c>
      <c r="L39" s="32">
        <f t="shared" si="2"/>
        <v>0</v>
      </c>
      <c r="M39" s="33"/>
    </row>
    <row r="40" spans="2:13" s="1" customFormat="1" ht="28.95" customHeight="1" x14ac:dyDescent="0.2">
      <c r="B40" s="5">
        <v>11</v>
      </c>
      <c r="C40" s="6" t="s">
        <v>43</v>
      </c>
      <c r="D40" s="6" t="s">
        <v>44</v>
      </c>
      <c r="E40" s="7" t="s">
        <v>45</v>
      </c>
      <c r="F40" s="6" t="s">
        <v>14</v>
      </c>
      <c r="G40" s="8">
        <v>20</v>
      </c>
      <c r="H40" s="10">
        <v>0</v>
      </c>
      <c r="I40" s="9">
        <f t="shared" si="0"/>
        <v>0</v>
      </c>
      <c r="J40" s="5">
        <v>8</v>
      </c>
      <c r="K40" s="9">
        <f t="shared" si="1"/>
        <v>0</v>
      </c>
      <c r="L40" s="32">
        <f t="shared" si="2"/>
        <v>0</v>
      </c>
      <c r="M40" s="33"/>
    </row>
    <row r="41" spans="2:13" s="1" customFormat="1" ht="28.95" customHeight="1" x14ac:dyDescent="0.2">
      <c r="B41" s="5">
        <v>12</v>
      </c>
      <c r="C41" s="6" t="s">
        <v>46</v>
      </c>
      <c r="D41" s="6" t="s">
        <v>47</v>
      </c>
      <c r="E41" s="7" t="s">
        <v>48</v>
      </c>
      <c r="F41" s="6" t="s">
        <v>14</v>
      </c>
      <c r="G41" s="8">
        <v>3</v>
      </c>
      <c r="H41" s="10">
        <v>0</v>
      </c>
      <c r="I41" s="9">
        <f t="shared" si="0"/>
        <v>0</v>
      </c>
      <c r="J41" s="5">
        <v>8</v>
      </c>
      <c r="K41" s="9">
        <f t="shared" si="1"/>
        <v>0</v>
      </c>
      <c r="L41" s="32">
        <f t="shared" si="2"/>
        <v>0</v>
      </c>
      <c r="M41" s="33"/>
    </row>
    <row r="42" spans="2:13" s="1" customFormat="1" ht="28.95" customHeight="1" x14ac:dyDescent="0.2">
      <c r="B42" s="5">
        <v>13</v>
      </c>
      <c r="C42" s="6" t="s">
        <v>49</v>
      </c>
      <c r="D42" s="6" t="s">
        <v>50</v>
      </c>
      <c r="E42" s="7" t="s">
        <v>51</v>
      </c>
      <c r="F42" s="6" t="s">
        <v>14</v>
      </c>
      <c r="G42" s="8">
        <v>5</v>
      </c>
      <c r="H42" s="10">
        <v>0</v>
      </c>
      <c r="I42" s="9">
        <f t="shared" si="0"/>
        <v>0</v>
      </c>
      <c r="J42" s="5">
        <v>8</v>
      </c>
      <c r="K42" s="9">
        <f t="shared" si="1"/>
        <v>0</v>
      </c>
      <c r="L42" s="32">
        <f t="shared" si="2"/>
        <v>0</v>
      </c>
      <c r="M42" s="33"/>
    </row>
    <row r="43" spans="2:13" s="1" customFormat="1" ht="28.95" customHeight="1" x14ac:dyDescent="0.2">
      <c r="B43" s="5">
        <v>14</v>
      </c>
      <c r="C43" s="6" t="s">
        <v>52</v>
      </c>
      <c r="D43" s="6" t="s">
        <v>53</v>
      </c>
      <c r="E43" s="7" t="s">
        <v>54</v>
      </c>
      <c r="F43" s="6" t="s">
        <v>14</v>
      </c>
      <c r="G43" s="8">
        <v>4</v>
      </c>
      <c r="H43" s="10">
        <v>0</v>
      </c>
      <c r="I43" s="9">
        <f t="shared" si="0"/>
        <v>0</v>
      </c>
      <c r="J43" s="5">
        <v>8</v>
      </c>
      <c r="K43" s="9">
        <f t="shared" si="1"/>
        <v>0</v>
      </c>
      <c r="L43" s="32">
        <f t="shared" si="2"/>
        <v>0</v>
      </c>
      <c r="M43" s="33"/>
    </row>
    <row r="44" spans="2:13" s="1" customFormat="1" ht="19.649999999999999" customHeight="1" x14ac:dyDescent="0.2">
      <c r="B44" s="5">
        <v>15</v>
      </c>
      <c r="C44" s="6" t="s">
        <v>55</v>
      </c>
      <c r="D44" s="6" t="s">
        <v>56</v>
      </c>
      <c r="E44" s="7" t="s">
        <v>57</v>
      </c>
      <c r="F44" s="6" t="s">
        <v>18</v>
      </c>
      <c r="G44" s="8">
        <v>65.08</v>
      </c>
      <c r="H44" s="10">
        <v>0</v>
      </c>
      <c r="I44" s="9">
        <f t="shared" si="0"/>
        <v>0</v>
      </c>
      <c r="J44" s="5">
        <v>8</v>
      </c>
      <c r="K44" s="9">
        <f t="shared" si="1"/>
        <v>0</v>
      </c>
      <c r="L44" s="32">
        <f t="shared" si="2"/>
        <v>0</v>
      </c>
      <c r="M44" s="33"/>
    </row>
    <row r="45" spans="2:13" s="1" customFormat="1" ht="28.95" customHeight="1" x14ac:dyDescent="0.2">
      <c r="B45" s="5">
        <v>16</v>
      </c>
      <c r="C45" s="6" t="s">
        <v>58</v>
      </c>
      <c r="D45" s="6" t="s">
        <v>59</v>
      </c>
      <c r="E45" s="7" t="s">
        <v>60</v>
      </c>
      <c r="F45" s="6" t="s">
        <v>18</v>
      </c>
      <c r="G45" s="8">
        <v>60</v>
      </c>
      <c r="H45" s="10">
        <v>0</v>
      </c>
      <c r="I45" s="9">
        <f t="shared" si="0"/>
        <v>0</v>
      </c>
      <c r="J45" s="5">
        <v>8</v>
      </c>
      <c r="K45" s="9">
        <f t="shared" si="1"/>
        <v>0</v>
      </c>
      <c r="L45" s="32">
        <f t="shared" si="2"/>
        <v>0</v>
      </c>
      <c r="M45" s="33"/>
    </row>
    <row r="46" spans="2:13" s="1" customFormat="1" ht="28.95" customHeight="1" x14ac:dyDescent="0.2">
      <c r="B46" s="5">
        <v>17</v>
      </c>
      <c r="C46" s="6" t="s">
        <v>61</v>
      </c>
      <c r="D46" s="6" t="s">
        <v>62</v>
      </c>
      <c r="E46" s="7" t="s">
        <v>63</v>
      </c>
      <c r="F46" s="6" t="s">
        <v>14</v>
      </c>
      <c r="G46" s="8">
        <v>3</v>
      </c>
      <c r="H46" s="10">
        <v>0</v>
      </c>
      <c r="I46" s="9">
        <f t="shared" si="0"/>
        <v>0</v>
      </c>
      <c r="J46" s="5">
        <v>8</v>
      </c>
      <c r="K46" s="9">
        <f t="shared" si="1"/>
        <v>0</v>
      </c>
      <c r="L46" s="32">
        <f t="shared" si="2"/>
        <v>0</v>
      </c>
      <c r="M46" s="33"/>
    </row>
    <row r="47" spans="2:13" s="1" customFormat="1" ht="19.649999999999999" customHeight="1" x14ac:dyDescent="0.2">
      <c r="B47" s="5">
        <v>18</v>
      </c>
      <c r="C47" s="6" t="s">
        <v>64</v>
      </c>
      <c r="D47" s="6" t="s">
        <v>65</v>
      </c>
      <c r="E47" s="7" t="s">
        <v>66</v>
      </c>
      <c r="F47" s="6" t="s">
        <v>18</v>
      </c>
      <c r="G47" s="8">
        <v>17.86</v>
      </c>
      <c r="H47" s="10">
        <v>0</v>
      </c>
      <c r="I47" s="9">
        <f t="shared" si="0"/>
        <v>0</v>
      </c>
      <c r="J47" s="5">
        <v>8</v>
      </c>
      <c r="K47" s="9">
        <f t="shared" si="1"/>
        <v>0</v>
      </c>
      <c r="L47" s="32">
        <f t="shared" si="2"/>
        <v>0</v>
      </c>
      <c r="M47" s="33"/>
    </row>
    <row r="48" spans="2:13" s="1" customFormat="1" ht="19.649999999999999" customHeight="1" x14ac:dyDescent="0.2">
      <c r="B48" s="5">
        <v>19</v>
      </c>
      <c r="C48" s="6" t="s">
        <v>67</v>
      </c>
      <c r="D48" s="6" t="s">
        <v>68</v>
      </c>
      <c r="E48" s="7" t="s">
        <v>69</v>
      </c>
      <c r="F48" s="6" t="s">
        <v>14</v>
      </c>
      <c r="G48" s="8">
        <v>0.5</v>
      </c>
      <c r="H48" s="10">
        <v>0</v>
      </c>
      <c r="I48" s="9">
        <f t="shared" si="0"/>
        <v>0</v>
      </c>
      <c r="J48" s="5">
        <v>8</v>
      </c>
      <c r="K48" s="9">
        <f t="shared" si="1"/>
        <v>0</v>
      </c>
      <c r="L48" s="32">
        <f t="shared" si="2"/>
        <v>0</v>
      </c>
      <c r="M48" s="33"/>
    </row>
    <row r="49" spans="2:13" s="1" customFormat="1" ht="19.649999999999999" customHeight="1" x14ac:dyDescent="0.2">
      <c r="B49" s="5">
        <v>20</v>
      </c>
      <c r="C49" s="6" t="s">
        <v>70</v>
      </c>
      <c r="D49" s="6" t="s">
        <v>71</v>
      </c>
      <c r="E49" s="7" t="s">
        <v>72</v>
      </c>
      <c r="F49" s="6" t="s">
        <v>18</v>
      </c>
      <c r="G49" s="8">
        <v>65.08</v>
      </c>
      <c r="H49" s="10">
        <v>0</v>
      </c>
      <c r="I49" s="9">
        <f t="shared" si="0"/>
        <v>0</v>
      </c>
      <c r="J49" s="5">
        <v>8</v>
      </c>
      <c r="K49" s="9">
        <f t="shared" si="1"/>
        <v>0</v>
      </c>
      <c r="L49" s="32">
        <f t="shared" si="2"/>
        <v>0</v>
      </c>
      <c r="M49" s="33"/>
    </row>
    <row r="50" spans="2:13" s="1" customFormat="1" ht="19.649999999999999" customHeight="1" x14ac:dyDescent="0.2">
      <c r="B50" s="5">
        <v>21</v>
      </c>
      <c r="C50" s="6" t="s">
        <v>73</v>
      </c>
      <c r="D50" s="6" t="s">
        <v>74</v>
      </c>
      <c r="E50" s="7" t="s">
        <v>75</v>
      </c>
      <c r="F50" s="6" t="s">
        <v>18</v>
      </c>
      <c r="G50" s="8">
        <v>20.68</v>
      </c>
      <c r="H50" s="10">
        <v>0</v>
      </c>
      <c r="I50" s="9">
        <f t="shared" si="0"/>
        <v>0</v>
      </c>
      <c r="J50" s="5">
        <v>8</v>
      </c>
      <c r="K50" s="9">
        <f t="shared" si="1"/>
        <v>0</v>
      </c>
      <c r="L50" s="32">
        <f t="shared" si="2"/>
        <v>0</v>
      </c>
      <c r="M50" s="33"/>
    </row>
    <row r="51" spans="2:13" s="1" customFormat="1" ht="19.649999999999999" customHeight="1" x14ac:dyDescent="0.2">
      <c r="B51" s="5">
        <v>22</v>
      </c>
      <c r="C51" s="6" t="s">
        <v>76</v>
      </c>
      <c r="D51" s="6" t="s">
        <v>77</v>
      </c>
      <c r="E51" s="7" t="s">
        <v>78</v>
      </c>
      <c r="F51" s="6" t="s">
        <v>18</v>
      </c>
      <c r="G51" s="8">
        <v>26.54</v>
      </c>
      <c r="H51" s="10">
        <v>0</v>
      </c>
      <c r="I51" s="9">
        <f t="shared" si="0"/>
        <v>0</v>
      </c>
      <c r="J51" s="5">
        <v>8</v>
      </c>
      <c r="K51" s="9">
        <f t="shared" si="1"/>
        <v>0</v>
      </c>
      <c r="L51" s="32">
        <f t="shared" si="2"/>
        <v>0</v>
      </c>
      <c r="M51" s="33"/>
    </row>
    <row r="52" spans="2:13" s="1" customFormat="1" ht="28.95" customHeight="1" x14ac:dyDescent="0.2">
      <c r="B52" s="5">
        <v>23</v>
      </c>
      <c r="C52" s="6" t="s">
        <v>79</v>
      </c>
      <c r="D52" s="6" t="s">
        <v>80</v>
      </c>
      <c r="E52" s="7" t="s">
        <v>81</v>
      </c>
      <c r="F52" s="6" t="s">
        <v>18</v>
      </c>
      <c r="G52" s="8">
        <v>77.91</v>
      </c>
      <c r="H52" s="10">
        <v>0</v>
      </c>
      <c r="I52" s="9">
        <f t="shared" si="0"/>
        <v>0</v>
      </c>
      <c r="J52" s="5">
        <v>8</v>
      </c>
      <c r="K52" s="9">
        <f t="shared" si="1"/>
        <v>0</v>
      </c>
      <c r="L52" s="32">
        <f t="shared" si="2"/>
        <v>0</v>
      </c>
      <c r="M52" s="33"/>
    </row>
    <row r="53" spans="2:13" s="1" customFormat="1" ht="19.649999999999999" customHeight="1" x14ac:dyDescent="0.2">
      <c r="B53" s="5">
        <v>24</v>
      </c>
      <c r="C53" s="6" t="s">
        <v>82</v>
      </c>
      <c r="D53" s="6" t="s">
        <v>83</v>
      </c>
      <c r="E53" s="7" t="s">
        <v>84</v>
      </c>
      <c r="F53" s="6" t="s">
        <v>18</v>
      </c>
      <c r="G53" s="8">
        <v>35.67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32">
        <f t="shared" si="2"/>
        <v>0</v>
      </c>
      <c r="M53" s="33"/>
    </row>
    <row r="54" spans="2:13" s="1" customFormat="1" ht="38.85" customHeight="1" x14ac:dyDescent="0.2">
      <c r="B54" s="5">
        <v>25</v>
      </c>
      <c r="C54" s="6" t="s">
        <v>85</v>
      </c>
      <c r="D54" s="6" t="s">
        <v>86</v>
      </c>
      <c r="E54" s="7" t="s">
        <v>87</v>
      </c>
      <c r="F54" s="6" t="s">
        <v>14</v>
      </c>
      <c r="G54" s="8">
        <v>3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32">
        <f t="shared" si="2"/>
        <v>0</v>
      </c>
      <c r="M54" s="33"/>
    </row>
    <row r="55" spans="2:13" s="1" customFormat="1" ht="28.95" customHeight="1" x14ac:dyDescent="0.2">
      <c r="B55" s="5">
        <v>26</v>
      </c>
      <c r="C55" s="6" t="s">
        <v>88</v>
      </c>
      <c r="D55" s="6" t="s">
        <v>89</v>
      </c>
      <c r="E55" s="7" t="s">
        <v>90</v>
      </c>
      <c r="F55" s="6" t="s">
        <v>14</v>
      </c>
      <c r="G55" s="8">
        <f>1700-775</f>
        <v>925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32">
        <f t="shared" si="2"/>
        <v>0</v>
      </c>
      <c r="M55" s="33"/>
    </row>
    <row r="56" spans="2:13" s="1" customFormat="1" ht="28.95" customHeight="1" x14ac:dyDescent="0.2">
      <c r="B56" s="5">
        <v>27</v>
      </c>
      <c r="C56" s="6" t="s">
        <v>91</v>
      </c>
      <c r="D56" s="6" t="s">
        <v>92</v>
      </c>
      <c r="E56" s="7" t="s">
        <v>93</v>
      </c>
      <c r="F56" s="6" t="s">
        <v>14</v>
      </c>
      <c r="G56" s="8">
        <f>400-125</f>
        <v>275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32">
        <f t="shared" si="2"/>
        <v>0</v>
      </c>
      <c r="M56" s="33"/>
    </row>
    <row r="57" spans="2:13" s="1" customFormat="1" ht="28.95" customHeight="1" x14ac:dyDescent="0.2">
      <c r="B57" s="5">
        <v>28</v>
      </c>
      <c r="C57" s="6" t="s">
        <v>94</v>
      </c>
      <c r="D57" s="6" t="s">
        <v>95</v>
      </c>
      <c r="E57" s="7" t="s">
        <v>96</v>
      </c>
      <c r="F57" s="6" t="s">
        <v>14</v>
      </c>
      <c r="G57" s="8">
        <f>100-4</f>
        <v>96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32">
        <f t="shared" si="2"/>
        <v>0</v>
      </c>
      <c r="M57" s="33"/>
    </row>
    <row r="58" spans="2:13" s="1" customFormat="1" ht="28.95" customHeight="1" x14ac:dyDescent="0.2">
      <c r="B58" s="5">
        <v>29</v>
      </c>
      <c r="C58" s="6" t="s">
        <v>97</v>
      </c>
      <c r="D58" s="6" t="s">
        <v>98</v>
      </c>
      <c r="E58" s="7" t="s">
        <v>99</v>
      </c>
      <c r="F58" s="6" t="s">
        <v>14</v>
      </c>
      <c r="G58" s="8">
        <v>80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32">
        <f t="shared" si="2"/>
        <v>0</v>
      </c>
      <c r="M58" s="33"/>
    </row>
    <row r="59" spans="2:13" s="1" customFormat="1" ht="19.649999999999999" customHeight="1" x14ac:dyDescent="0.2">
      <c r="B59" s="5">
        <v>30</v>
      </c>
      <c r="C59" s="6" t="s">
        <v>100</v>
      </c>
      <c r="D59" s="6" t="s">
        <v>101</v>
      </c>
      <c r="E59" s="7" t="s">
        <v>102</v>
      </c>
      <c r="F59" s="6" t="s">
        <v>18</v>
      </c>
      <c r="G59" s="8">
        <v>30.08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32">
        <f t="shared" si="2"/>
        <v>0</v>
      </c>
      <c r="M59" s="33"/>
    </row>
    <row r="60" spans="2:13" s="1" customFormat="1" ht="28.95" customHeight="1" x14ac:dyDescent="0.2">
      <c r="B60" s="5">
        <v>31</v>
      </c>
      <c r="C60" s="6" t="s">
        <v>103</v>
      </c>
      <c r="D60" s="6" t="s">
        <v>104</v>
      </c>
      <c r="E60" s="7" t="s">
        <v>105</v>
      </c>
      <c r="F60" s="6" t="s">
        <v>106</v>
      </c>
      <c r="G60" s="8">
        <v>500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32">
        <f t="shared" si="2"/>
        <v>0</v>
      </c>
      <c r="M60" s="33"/>
    </row>
    <row r="61" spans="2:13" s="1" customFormat="1" ht="38.85" customHeight="1" x14ac:dyDescent="0.2">
      <c r="B61" s="5">
        <v>32</v>
      </c>
      <c r="C61" s="6" t="s">
        <v>107</v>
      </c>
      <c r="D61" s="6" t="s">
        <v>108</v>
      </c>
      <c r="E61" s="7" t="s">
        <v>109</v>
      </c>
      <c r="F61" s="6" t="s">
        <v>14</v>
      </c>
      <c r="G61" s="8">
        <v>20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32">
        <f t="shared" si="2"/>
        <v>0</v>
      </c>
      <c r="M61" s="33"/>
    </row>
    <row r="62" spans="2:13" s="1" customFormat="1" ht="28.95" customHeight="1" x14ac:dyDescent="0.2">
      <c r="B62" s="5">
        <v>33</v>
      </c>
      <c r="C62" s="6" t="s">
        <v>110</v>
      </c>
      <c r="D62" s="6" t="s">
        <v>111</v>
      </c>
      <c r="E62" s="7" t="s">
        <v>112</v>
      </c>
      <c r="F62" s="6" t="s">
        <v>14</v>
      </c>
      <c r="G62" s="8">
        <v>2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32">
        <f t="shared" si="2"/>
        <v>0</v>
      </c>
      <c r="M62" s="33"/>
    </row>
    <row r="63" spans="2:13" s="1" customFormat="1" ht="28.95" customHeight="1" x14ac:dyDescent="0.2">
      <c r="B63" s="5">
        <v>34</v>
      </c>
      <c r="C63" s="6" t="s">
        <v>113</v>
      </c>
      <c r="D63" s="6" t="s">
        <v>114</v>
      </c>
      <c r="E63" s="7" t="s">
        <v>115</v>
      </c>
      <c r="F63" s="6" t="s">
        <v>14</v>
      </c>
      <c r="G63" s="8">
        <v>5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32">
        <f t="shared" si="2"/>
        <v>0</v>
      </c>
      <c r="M63" s="33"/>
    </row>
    <row r="64" spans="2:13" s="1" customFormat="1" ht="38.85" customHeight="1" x14ac:dyDescent="0.2">
      <c r="B64" s="5">
        <v>35</v>
      </c>
      <c r="C64" s="6" t="s">
        <v>116</v>
      </c>
      <c r="D64" s="6" t="s">
        <v>117</v>
      </c>
      <c r="E64" s="7" t="s">
        <v>118</v>
      </c>
      <c r="F64" s="6" t="s">
        <v>14</v>
      </c>
      <c r="G64" s="8">
        <v>3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32">
        <f t="shared" si="2"/>
        <v>0</v>
      </c>
      <c r="M64" s="33"/>
    </row>
    <row r="65" spans="2:14" s="1" customFormat="1" ht="28.95" customHeight="1" x14ac:dyDescent="0.2">
      <c r="B65" s="5">
        <v>36</v>
      </c>
      <c r="C65" s="6" t="s">
        <v>119</v>
      </c>
      <c r="D65" s="6" t="s">
        <v>120</v>
      </c>
      <c r="E65" s="7" t="s">
        <v>121</v>
      </c>
      <c r="F65" s="6" t="s">
        <v>14</v>
      </c>
      <c r="G65" s="8">
        <v>1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32">
        <f t="shared" si="2"/>
        <v>0</v>
      </c>
      <c r="M65" s="33"/>
    </row>
    <row r="66" spans="2:14" s="1" customFormat="1" ht="19.649999999999999" customHeight="1" x14ac:dyDescent="0.2">
      <c r="B66" s="5">
        <v>37</v>
      </c>
      <c r="C66" s="6" t="s">
        <v>122</v>
      </c>
      <c r="D66" s="6" t="s">
        <v>123</v>
      </c>
      <c r="E66" s="7" t="s">
        <v>124</v>
      </c>
      <c r="F66" s="6" t="s">
        <v>18</v>
      </c>
      <c r="G66" s="8">
        <v>439.73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32">
        <f t="shared" si="2"/>
        <v>0</v>
      </c>
      <c r="M66" s="33"/>
    </row>
    <row r="67" spans="2:14" s="1" customFormat="1" ht="19.649999999999999" customHeight="1" x14ac:dyDescent="0.2">
      <c r="B67" s="5">
        <v>38</v>
      </c>
      <c r="C67" s="6" t="s">
        <v>125</v>
      </c>
      <c r="D67" s="6" t="s">
        <v>126</v>
      </c>
      <c r="E67" s="7" t="s">
        <v>127</v>
      </c>
      <c r="F67" s="6" t="s">
        <v>14</v>
      </c>
      <c r="G67" s="8">
        <f>2100-900</f>
        <v>1200</v>
      </c>
      <c r="H67" s="10">
        <v>0</v>
      </c>
      <c r="I67" s="9">
        <f t="shared" si="0"/>
        <v>0</v>
      </c>
      <c r="J67" s="5">
        <v>8</v>
      </c>
      <c r="K67" s="9">
        <f t="shared" si="1"/>
        <v>0</v>
      </c>
      <c r="L67" s="32">
        <f t="shared" si="2"/>
        <v>0</v>
      </c>
      <c r="M67" s="33"/>
    </row>
    <row r="68" spans="2:14" s="1" customFormat="1" ht="19.649999999999999" customHeight="1" x14ac:dyDescent="0.2">
      <c r="B68" s="5">
        <v>39</v>
      </c>
      <c r="C68" s="6" t="s">
        <v>128</v>
      </c>
      <c r="D68" s="6" t="s">
        <v>129</v>
      </c>
      <c r="E68" s="7" t="s">
        <v>130</v>
      </c>
      <c r="F68" s="6" t="s">
        <v>14</v>
      </c>
      <c r="G68" s="8">
        <v>180</v>
      </c>
      <c r="H68" s="10">
        <v>0</v>
      </c>
      <c r="I68" s="9">
        <f t="shared" si="0"/>
        <v>0</v>
      </c>
      <c r="J68" s="5">
        <v>8</v>
      </c>
      <c r="K68" s="9">
        <f t="shared" si="1"/>
        <v>0</v>
      </c>
      <c r="L68" s="32">
        <f t="shared" si="2"/>
        <v>0</v>
      </c>
      <c r="M68" s="33"/>
    </row>
    <row r="69" spans="2:14" s="1" customFormat="1" ht="19.649999999999999" customHeight="1" x14ac:dyDescent="0.2">
      <c r="B69" s="5">
        <v>40</v>
      </c>
      <c r="C69" s="6" t="s">
        <v>131</v>
      </c>
      <c r="D69" s="6" t="s">
        <v>132</v>
      </c>
      <c r="E69" s="7" t="s">
        <v>133</v>
      </c>
      <c r="F69" s="6" t="s">
        <v>18</v>
      </c>
      <c r="G69" s="8">
        <v>35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32">
        <f t="shared" si="2"/>
        <v>0</v>
      </c>
      <c r="M69" s="33"/>
    </row>
    <row r="70" spans="2:14" s="1" customFormat="1" ht="19.649999999999999" customHeight="1" x14ac:dyDescent="0.2">
      <c r="B70" s="5">
        <v>41</v>
      </c>
      <c r="C70" s="6" t="s">
        <v>134</v>
      </c>
      <c r="D70" s="6" t="s">
        <v>135</v>
      </c>
      <c r="E70" s="7" t="s">
        <v>136</v>
      </c>
      <c r="F70" s="6" t="s">
        <v>137</v>
      </c>
      <c r="G70" s="8">
        <v>120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32">
        <f t="shared" si="2"/>
        <v>0</v>
      </c>
      <c r="M70" s="33"/>
    </row>
    <row r="71" spans="2:14" s="1" customFormat="1" ht="19.649999999999999" customHeight="1" x14ac:dyDescent="0.2">
      <c r="B71" s="5">
        <v>42</v>
      </c>
      <c r="C71" s="6" t="s">
        <v>138</v>
      </c>
      <c r="D71" s="6" t="s">
        <v>139</v>
      </c>
      <c r="E71" s="7" t="s">
        <v>140</v>
      </c>
      <c r="F71" s="6" t="s">
        <v>137</v>
      </c>
      <c r="G71" s="8">
        <v>5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32">
        <f t="shared" si="2"/>
        <v>0</v>
      </c>
      <c r="M71" s="33"/>
    </row>
    <row r="72" spans="2:14" s="1" customFormat="1" ht="19.649999999999999" customHeight="1" x14ac:dyDescent="0.2">
      <c r="B72" s="5">
        <v>43</v>
      </c>
      <c r="C72" s="6" t="s">
        <v>141</v>
      </c>
      <c r="D72" s="6" t="s">
        <v>142</v>
      </c>
      <c r="E72" s="7" t="s">
        <v>143</v>
      </c>
      <c r="F72" s="6" t="s">
        <v>137</v>
      </c>
      <c r="G72" s="8">
        <v>70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32">
        <f t="shared" si="2"/>
        <v>0</v>
      </c>
      <c r="M72" s="33"/>
    </row>
    <row r="73" spans="2:14" s="1" customFormat="1" ht="19.649999999999999" customHeight="1" x14ac:dyDescent="0.2">
      <c r="B73" s="5">
        <v>44</v>
      </c>
      <c r="C73" s="6" t="s">
        <v>144</v>
      </c>
      <c r="D73" s="6" t="s">
        <v>145</v>
      </c>
      <c r="E73" s="7" t="s">
        <v>146</v>
      </c>
      <c r="F73" s="6" t="s">
        <v>147</v>
      </c>
      <c r="G73" s="8">
        <f>1380-100</f>
        <v>1280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32">
        <f t="shared" si="2"/>
        <v>0</v>
      </c>
      <c r="M73" s="33"/>
    </row>
    <row r="74" spans="2:14" s="1" customFormat="1" ht="19.649999999999999" customHeight="1" x14ac:dyDescent="0.2">
      <c r="B74" s="5">
        <v>45</v>
      </c>
      <c r="C74" s="6" t="s">
        <v>148</v>
      </c>
      <c r="D74" s="6" t="s">
        <v>149</v>
      </c>
      <c r="E74" s="7" t="s">
        <v>150</v>
      </c>
      <c r="F74" s="6" t="s">
        <v>147</v>
      </c>
      <c r="G74" s="8">
        <f>300-5</f>
        <v>295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32">
        <f t="shared" si="2"/>
        <v>0</v>
      </c>
      <c r="M74" s="33"/>
    </row>
    <row r="75" spans="2:14" s="1" customFormat="1" ht="19.649999999999999" customHeight="1" x14ac:dyDescent="0.2">
      <c r="B75" s="5">
        <v>46</v>
      </c>
      <c r="C75" s="6" t="s">
        <v>151</v>
      </c>
      <c r="D75" s="6" t="s">
        <v>152</v>
      </c>
      <c r="E75" s="7" t="s">
        <v>153</v>
      </c>
      <c r="F75" s="6" t="s">
        <v>147</v>
      </c>
      <c r="G75" s="8">
        <f>60-5</f>
        <v>55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32">
        <f t="shared" si="2"/>
        <v>0</v>
      </c>
      <c r="M75" s="33"/>
    </row>
    <row r="76" spans="2:14" s="1" customFormat="1" ht="55.95" customHeight="1" x14ac:dyDescent="0.2"/>
    <row r="77" spans="2:14" s="1" customFormat="1" ht="21.45" customHeight="1" x14ac:dyDescent="0.2">
      <c r="B77" s="24" t="s">
        <v>154</v>
      </c>
      <c r="C77" s="24"/>
      <c r="D77" s="24"/>
      <c r="E77" s="24"/>
      <c r="F77" s="26">
        <f>ROUND(I30+I31+I32+I33+I34+I35+I36+I37+I38+I39+I40+I41+I42+I43+I44+I45+I46+I47+I48+I49+I50+I51+I52+I53+I54+I55+I56+I57+I58+I59+I60+I61+I62+I63+I64+I65+I66+I67+I68+I69+I70+I71+I72+I73+I74+I75,2)</f>
        <v>0</v>
      </c>
      <c r="G77" s="27"/>
      <c r="H77" s="27"/>
      <c r="I77" s="27"/>
      <c r="J77" s="27"/>
      <c r="K77" s="27"/>
      <c r="L77" s="27"/>
      <c r="M77" s="28"/>
    </row>
    <row r="78" spans="2:14" s="1" customFormat="1" ht="21.45" customHeight="1" x14ac:dyDescent="0.2">
      <c r="B78" s="24" t="s">
        <v>155</v>
      </c>
      <c r="C78" s="24"/>
      <c r="D78" s="24"/>
      <c r="E78" s="24"/>
      <c r="F78" s="29">
        <f>ROUND(L30+L31+L32+L33+L34+L35+L36+L37+L38+L39+L40+L41+L42+L43+L44+L45+L46+L47+L48+L49+L50+L51+L52+L53+L54+L55+L56+L57+L58+L59+L60+L61+L62+L63+L64+L65+L66+L67+L68+L69+L70+L71+L72+L73+L74+L75,2)</f>
        <v>0</v>
      </c>
      <c r="G78" s="30"/>
      <c r="H78" s="30"/>
      <c r="I78" s="30"/>
      <c r="J78" s="30"/>
      <c r="K78" s="30"/>
      <c r="L78" s="30"/>
      <c r="M78" s="31"/>
    </row>
    <row r="79" spans="2:14" s="1" customFormat="1" ht="11.1" customHeight="1" x14ac:dyDescent="0.2"/>
    <row r="80" spans="2:14" s="1" customFormat="1" ht="80.099999999999994" customHeight="1" x14ac:dyDescent="0.2">
      <c r="B80" s="15" t="s">
        <v>169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</row>
    <row r="81" spans="2:14" s="1" customFormat="1" ht="2.7" customHeight="1" x14ac:dyDescent="0.2"/>
    <row r="82" spans="2:14" s="1" customFormat="1" ht="110.1" customHeight="1" x14ac:dyDescent="0.2">
      <c r="B82" s="15" t="s">
        <v>170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</row>
    <row r="83" spans="2:14" s="1" customFormat="1" ht="5.25" customHeight="1" x14ac:dyDescent="0.2"/>
    <row r="84" spans="2:14" s="1" customFormat="1" ht="110.1" customHeight="1" x14ac:dyDescent="0.2">
      <c r="B84" s="16" t="s">
        <v>171</v>
      </c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2:14" s="1" customFormat="1" ht="5.25" customHeight="1" x14ac:dyDescent="0.2"/>
    <row r="86" spans="2:14" s="1" customFormat="1" ht="37.950000000000003" customHeight="1" x14ac:dyDescent="0.2">
      <c r="B86" s="18" t="s">
        <v>156</v>
      </c>
      <c r="C86" s="18"/>
      <c r="D86" s="18"/>
      <c r="E86" s="18"/>
      <c r="F86" s="19" t="s">
        <v>157</v>
      </c>
      <c r="G86" s="19"/>
      <c r="H86" s="19"/>
      <c r="I86" s="19"/>
      <c r="J86" s="19"/>
      <c r="K86" s="19"/>
      <c r="L86" s="19"/>
    </row>
    <row r="87" spans="2:14" s="1" customFormat="1" ht="28.95" customHeight="1" x14ac:dyDescent="0.2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2:14" s="1" customFormat="1" ht="28.95" customHeight="1" x14ac:dyDescent="0.2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pans="2:14" s="1" customFormat="1" ht="28.95" customHeight="1" x14ac:dyDescent="0.2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2:14" s="1" customFormat="1" ht="28.95" customHeight="1" x14ac:dyDescent="0.2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2:14" s="1" customFormat="1" ht="2.7" customHeight="1" x14ac:dyDescent="0.2"/>
    <row r="92" spans="2:14" s="1" customFormat="1" ht="203.1" customHeight="1" x14ac:dyDescent="0.2">
      <c r="B92" s="15" t="s">
        <v>172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</row>
    <row r="93" spans="2:14" s="1" customFormat="1" ht="2.7" customHeight="1" x14ac:dyDescent="0.2"/>
    <row r="94" spans="2:14" s="1" customFormat="1" ht="36.9" customHeight="1" x14ac:dyDescent="0.2">
      <c r="B94" s="17" t="s">
        <v>173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5" spans="2:14" s="1" customFormat="1" ht="2.7" customHeight="1" x14ac:dyDescent="0.2"/>
    <row r="96" spans="2:14" s="1" customFormat="1" ht="37.950000000000003" customHeight="1" x14ac:dyDescent="0.2">
      <c r="B96" s="18" t="s">
        <v>158</v>
      </c>
      <c r="C96" s="18"/>
      <c r="D96" s="18"/>
      <c r="E96" s="18"/>
      <c r="F96" s="34" t="s">
        <v>159</v>
      </c>
      <c r="G96" s="34"/>
      <c r="H96" s="34"/>
      <c r="I96" s="34"/>
      <c r="J96" s="34"/>
      <c r="K96" s="34"/>
      <c r="L96" s="34"/>
    </row>
    <row r="97" spans="2:14" s="1" customFormat="1" ht="28.95" customHeight="1" x14ac:dyDescent="0.2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spans="2:14" s="1" customFormat="1" ht="28.95" customHeight="1" x14ac:dyDescent="0.2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spans="2:14" s="1" customFormat="1" ht="28.95" customHeight="1" x14ac:dyDescent="0.2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spans="2:14" s="1" customFormat="1" ht="28.95" customHeight="1" x14ac:dyDescent="0.2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</row>
    <row r="101" spans="2:14" s="1" customFormat="1" ht="2.7" customHeight="1" x14ac:dyDescent="0.2"/>
    <row r="102" spans="2:14" s="1" customFormat="1" ht="159.9" customHeight="1" x14ac:dyDescent="0.2">
      <c r="B102" s="15" t="s">
        <v>174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</row>
    <row r="103" spans="2:14" s="1" customFormat="1" ht="2.7" customHeight="1" x14ac:dyDescent="0.2"/>
    <row r="104" spans="2:14" s="1" customFormat="1" ht="54.9" customHeight="1" x14ac:dyDescent="0.2">
      <c r="B104" s="15" t="s">
        <v>175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</row>
    <row r="105" spans="2:14" s="1" customFormat="1" ht="2.7" customHeight="1" x14ac:dyDescent="0.2"/>
    <row r="106" spans="2:14" s="1" customFormat="1" ht="60" customHeight="1" x14ac:dyDescent="0.2">
      <c r="B106" s="16" t="s">
        <v>176</v>
      </c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2:14" s="1" customFormat="1" ht="2.7" customHeight="1" x14ac:dyDescent="0.2"/>
    <row r="108" spans="2:14" s="1" customFormat="1" ht="48" customHeight="1" x14ac:dyDescent="0.2">
      <c r="B108" s="16" t="s">
        <v>177</v>
      </c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2:14" s="1" customFormat="1" ht="2.7" customHeight="1" x14ac:dyDescent="0.2"/>
    <row r="110" spans="2:14" s="1" customFormat="1" ht="125.1" customHeight="1" x14ac:dyDescent="0.2">
      <c r="B110" s="15" t="s">
        <v>178</v>
      </c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</row>
    <row r="111" spans="2:14" s="1" customFormat="1" ht="2.7" customHeight="1" x14ac:dyDescent="0.2"/>
    <row r="112" spans="2:14" s="1" customFormat="1" ht="84.9" customHeight="1" x14ac:dyDescent="0.2">
      <c r="B112" s="15" t="s">
        <v>179</v>
      </c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</row>
    <row r="113" spans="2:10" s="1" customFormat="1" ht="86.85" customHeight="1" x14ac:dyDescent="0.2"/>
    <row r="114" spans="2:10" s="1" customFormat="1" ht="17.7" customHeight="1" x14ac:dyDescent="0.2">
      <c r="I114" s="36" t="s">
        <v>180</v>
      </c>
      <c r="J114" s="36"/>
    </row>
    <row r="115" spans="2:10" s="1" customFormat="1" ht="145.19999999999999" customHeight="1" x14ac:dyDescent="0.2"/>
    <row r="116" spans="2:10" s="1" customFormat="1" ht="81.599999999999994" customHeight="1" x14ac:dyDescent="0.2">
      <c r="B116" s="20" t="s">
        <v>181</v>
      </c>
      <c r="C116" s="20"/>
      <c r="D116" s="20"/>
      <c r="E116" s="20"/>
      <c r="F116" s="20"/>
      <c r="G116" s="20"/>
      <c r="H116" s="20"/>
      <c r="I116" s="20"/>
      <c r="J116" s="20"/>
    </row>
  </sheetData>
  <mergeCells count="100">
    <mergeCell ref="L66:M66"/>
    <mergeCell ref="L67:M67"/>
    <mergeCell ref="L73:M73"/>
    <mergeCell ref="L74:M74"/>
    <mergeCell ref="L75:M75"/>
    <mergeCell ref="L68:M68"/>
    <mergeCell ref="L69:M69"/>
    <mergeCell ref="L70:M70"/>
    <mergeCell ref="L71:M71"/>
    <mergeCell ref="L72:M72"/>
    <mergeCell ref="L61:M61"/>
    <mergeCell ref="L62:M62"/>
    <mergeCell ref="L63:M63"/>
    <mergeCell ref="L64:M64"/>
    <mergeCell ref="L65:M65"/>
    <mergeCell ref="L56:M56"/>
    <mergeCell ref="L57:M57"/>
    <mergeCell ref="L58:M58"/>
    <mergeCell ref="L59:M59"/>
    <mergeCell ref="L60:M60"/>
    <mergeCell ref="L51:M51"/>
    <mergeCell ref="L52:M52"/>
    <mergeCell ref="L53:M53"/>
    <mergeCell ref="L54:M54"/>
    <mergeCell ref="L55:M55"/>
    <mergeCell ref="I114:J114"/>
    <mergeCell ref="I2:O2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8:M48"/>
    <mergeCell ref="L49:M49"/>
    <mergeCell ref="L50:M50"/>
    <mergeCell ref="L43:M43"/>
    <mergeCell ref="L44:M44"/>
    <mergeCell ref="L45:M45"/>
    <mergeCell ref="L46:M46"/>
    <mergeCell ref="L47:M47"/>
    <mergeCell ref="B116:J116"/>
    <mergeCell ref="B24:L24"/>
    <mergeCell ref="B26:L26"/>
    <mergeCell ref="B80:N80"/>
    <mergeCell ref="B82:N82"/>
    <mergeCell ref="B84:N84"/>
    <mergeCell ref="B86:E86"/>
    <mergeCell ref="B87:E87"/>
    <mergeCell ref="B88:E88"/>
    <mergeCell ref="B77:E77"/>
    <mergeCell ref="B78:E78"/>
    <mergeCell ref="F77:M77"/>
    <mergeCell ref="F78:M78"/>
    <mergeCell ref="L40:M40"/>
    <mergeCell ref="L41:M41"/>
    <mergeCell ref="L42:M42"/>
    <mergeCell ref="F86:L86"/>
    <mergeCell ref="F87:L87"/>
    <mergeCell ref="B108:N108"/>
    <mergeCell ref="B110:N110"/>
    <mergeCell ref="B112:N112"/>
    <mergeCell ref="F88:L88"/>
    <mergeCell ref="F89:L89"/>
    <mergeCell ref="F90:L90"/>
    <mergeCell ref="F96:L96"/>
    <mergeCell ref="F97:L97"/>
    <mergeCell ref="F98:L98"/>
    <mergeCell ref="F99:L99"/>
    <mergeCell ref="B100:E100"/>
    <mergeCell ref="B102:N102"/>
    <mergeCell ref="B104:N104"/>
    <mergeCell ref="B106:N106"/>
    <mergeCell ref="B89:E89"/>
    <mergeCell ref="B90:E90"/>
    <mergeCell ref="B92:N92"/>
    <mergeCell ref="B94:N94"/>
    <mergeCell ref="B96:E96"/>
    <mergeCell ref="B97:E97"/>
    <mergeCell ref="B98:E98"/>
    <mergeCell ref="B99:E99"/>
    <mergeCell ref="F100:L100"/>
    <mergeCell ref="B16:I16"/>
    <mergeCell ref="B18:I18"/>
    <mergeCell ref="B20:I20"/>
    <mergeCell ref="B22:I22"/>
    <mergeCell ref="B3:E3"/>
    <mergeCell ref="B5:E5"/>
    <mergeCell ref="B7:E7"/>
    <mergeCell ref="B10:D11"/>
    <mergeCell ref="B4:D4"/>
    <mergeCell ref="B6:D6"/>
    <mergeCell ref="B8:D8"/>
    <mergeCell ref="E14:G14"/>
    <mergeCell ref="G11:N1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Maria Gronicz</cp:lastModifiedBy>
  <dcterms:created xsi:type="dcterms:W3CDTF">2024-10-16T06:51:51Z</dcterms:created>
  <dcterms:modified xsi:type="dcterms:W3CDTF">2025-02-28T10:05:52Z</dcterms:modified>
</cp:coreProperties>
</file>