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Nadlimitné zákazky/Trolejbusová trať Galvaniho Bulharská/SP/"/>
    </mc:Choice>
  </mc:AlternateContent>
  <xr:revisionPtr revIDLastSave="331" documentId="11_4038C4781420EC0C9E0CCE970498FFA2CDB6C9E5" xr6:coauthVersionLast="47" xr6:coauthVersionMax="47" xr10:uidLastSave="{FAE86AC1-6FDB-4FA2-92C6-0B6F794D9CB9}"/>
  <bookViews>
    <workbookView xWindow="-28920" yWindow="-120" windowWidth="29040" windowHeight="15840" firstSheet="1" activeTab="1" xr2:uid="{00000000-000D-0000-FFFF-FFFF00000000}"/>
  </bookViews>
  <sheets>
    <sheet name="Rekapitulácia stavby" sheetId="1" state="veryHidden" r:id="rId1"/>
    <sheet name="Ponuka" sheetId="24" r:id="rId2"/>
    <sheet name="PS 01 - PS 01 Kontajnerov..." sheetId="2" r:id="rId3"/>
    <sheet name="PS 02 - PS 02 Diaľkové ov..." sheetId="3" r:id="rId4"/>
    <sheet name="SO 01 - SO 01 Modernizáci..." sheetId="4" r:id="rId5"/>
    <sheet name="SO 02 - SO 02 Nové trolej..." sheetId="5" r:id="rId6"/>
    <sheet name="SO 03 - SO 03 Nové trolej..." sheetId="6" r:id="rId7"/>
    <sheet name="SO 04 - SO 04 Ochranné op..." sheetId="7" r:id="rId8"/>
    <sheet name="SO 05 - SO 05 Elektrické ..." sheetId="8" r:id="rId9"/>
    <sheet name="SO 06 - SO 06 Elektrické ..." sheetId="9" r:id="rId10"/>
    <sheet name="SO 07 - SO 07 Napájacie v..." sheetId="10" r:id="rId11"/>
    <sheet name="SO 08 - SO 08 Napájacie v..." sheetId="11" r:id="rId12"/>
    <sheet name="SO 09 - SO 09 Verejné osv..." sheetId="12" r:id="rId13"/>
    <sheet name="SO 10 - SO 10 Verejné osv..." sheetId="13" r:id="rId14"/>
    <sheet name="SO 11 - SO 11 Verejné osv..." sheetId="14" r:id="rId15"/>
    <sheet name="SO 12 - SO 12 Ovládací ká..." sheetId="15" r:id="rId16"/>
    <sheet name="SO 13 - SO 12 Optická tra..." sheetId="16" r:id="rId17"/>
    <sheet name="SO 14 - SO 14 Kontajnerov..." sheetId="17" r:id="rId18"/>
    <sheet name="SO 16 - SO 16 Káblová prí..." sheetId="18" r:id="rId19"/>
    <sheet name="SO 17 - SO 17 Telefónna p..." sheetId="19" r:id="rId20"/>
    <sheet name="SO 18 - SO18 Úprava CDS v..." sheetId="20" r:id="rId21"/>
    <sheet name="SO 19 - SO19 Úprava CDS v..." sheetId="21" r:id="rId22"/>
    <sheet name="SO 20 - SO 20 Spätné úpra..." sheetId="22" r:id="rId23"/>
    <sheet name="SO 21 - SO 21 Odstránenie..." sheetId="23" r:id="rId24"/>
    <sheet name="Osobné postavenie" sheetId="25" r:id="rId25"/>
    <sheet name="Koneční uživatelia výhod" sheetId="26" r:id="rId26"/>
    <sheet name="Medzinárodné sankcie" sheetId="27" r:id="rId27"/>
  </sheets>
  <definedNames>
    <definedName name="_xlnm._FilterDatabase" localSheetId="2" hidden="1">'PS 01 - PS 01 Kontajnerov...'!$C$122:$K$191</definedName>
    <definedName name="_xlnm._FilterDatabase" localSheetId="3" hidden="1">'PS 02 - PS 02 Diaľkové ov...'!$C$119:$K$131</definedName>
    <definedName name="_xlnm._FilterDatabase" localSheetId="4" hidden="1">'SO 01 - SO 01 Modernizáci...'!$C$120:$K$269</definedName>
    <definedName name="_xlnm._FilterDatabase" localSheetId="5" hidden="1">'SO 02 - SO 02 Nové trolej...'!$C$123:$K$262</definedName>
    <definedName name="_xlnm._FilterDatabase" localSheetId="6" hidden="1">'SO 03 - SO 03 Nové trolej...'!$C$123:$K$271</definedName>
    <definedName name="_xlnm._FilterDatabase" localSheetId="7" hidden="1">'SO 04 - SO 04 Ochranné op...'!$C$123:$K$197</definedName>
    <definedName name="_xlnm._FilterDatabase" localSheetId="8" hidden="1">'SO 05 - SO 05 Elektrické ...'!$C$117:$K$137</definedName>
    <definedName name="_xlnm._FilterDatabase" localSheetId="9" hidden="1">'SO 06 - SO 06 Elektrické ...'!$C$117:$K$137</definedName>
    <definedName name="_xlnm._FilterDatabase" localSheetId="10" hidden="1">'SO 07 - SO 07 Napájacie v...'!$C$125:$K$239</definedName>
    <definedName name="_xlnm._FilterDatabase" localSheetId="11" hidden="1">'SO 08 - SO 08 Napájacie v...'!$C$124:$K$199</definedName>
    <definedName name="_xlnm._FilterDatabase" localSheetId="12" hidden="1">'SO 09 - SO 09 Verejné osv...'!$C$118:$K$128</definedName>
    <definedName name="_xlnm._FilterDatabase" localSheetId="13" hidden="1">'SO 10 - SO 10 Verejné osv...'!$C$126:$K$230</definedName>
    <definedName name="_xlnm._FilterDatabase" localSheetId="14" hidden="1">'SO 11 - SO 11 Verejné osv...'!$C$126:$K$251</definedName>
    <definedName name="_xlnm._FilterDatabase" localSheetId="15" hidden="1">'SO 12 - SO 12 Ovládací ká...'!$C$123:$K$157</definedName>
    <definedName name="_xlnm._FilterDatabase" localSheetId="16" hidden="1">'SO 13 - SO 12 Optická tra...'!$C$119:$K$153</definedName>
    <definedName name="_xlnm._FilterDatabase" localSheetId="17" hidden="1">'SO 14 - SO 14 Kontajnerov...'!$C$122:$K$144</definedName>
    <definedName name="_xlnm._FilterDatabase" localSheetId="18" hidden="1">'SO 16 - SO 16 Káblová prí...'!$C$123:$K$176</definedName>
    <definedName name="_xlnm._FilterDatabase" localSheetId="19" hidden="1">'SO 17 - SO 17 Telefónna p...'!$C$126:$K$188</definedName>
    <definedName name="_xlnm._FilterDatabase" localSheetId="20" hidden="1">'SO 18 - SO18 Úprava CDS v...'!$C$121:$K$162</definedName>
    <definedName name="_xlnm._FilterDatabase" localSheetId="21" hidden="1">'SO 19 - SO19 Úprava CDS v...'!$C$121:$K$212</definedName>
    <definedName name="_xlnm._FilterDatabase" localSheetId="22" hidden="1">'SO 20 - SO 20 Spätné úpra...'!$C$124:$K$186</definedName>
    <definedName name="_xlnm._FilterDatabase" localSheetId="23" hidden="1">'SO 21 - SO 21 Odstránenie...'!$C$119:$K$132</definedName>
    <definedName name="_xlnm.Print_Titles" localSheetId="2">'PS 01 - PS 01 Kontajnerov...'!$122:$122</definedName>
    <definedName name="_xlnm.Print_Titles" localSheetId="3">'PS 02 - PS 02 Diaľkové ov...'!$119:$119</definedName>
    <definedName name="_xlnm.Print_Titles" localSheetId="0">'Rekapitulácia stavby'!$92:$92</definedName>
    <definedName name="_xlnm.Print_Titles" localSheetId="4">'SO 01 - SO 01 Modernizáci...'!$120:$120</definedName>
    <definedName name="_xlnm.Print_Titles" localSheetId="5">'SO 02 - SO 02 Nové trolej...'!$123:$123</definedName>
    <definedName name="_xlnm.Print_Titles" localSheetId="6">'SO 03 - SO 03 Nové trolej...'!$123:$123</definedName>
    <definedName name="_xlnm.Print_Titles" localSheetId="7">'SO 04 - SO 04 Ochranné op...'!$123:$123</definedName>
    <definedName name="_xlnm.Print_Titles" localSheetId="8">'SO 05 - SO 05 Elektrické ...'!$117:$117</definedName>
    <definedName name="_xlnm.Print_Titles" localSheetId="9">'SO 06 - SO 06 Elektrické ...'!$117:$117</definedName>
    <definedName name="_xlnm.Print_Titles" localSheetId="10">'SO 07 - SO 07 Napájacie v...'!$125:$125</definedName>
    <definedName name="_xlnm.Print_Titles" localSheetId="11">'SO 08 - SO 08 Napájacie v...'!$124:$124</definedName>
    <definedName name="_xlnm.Print_Titles" localSheetId="12">'SO 09 - SO 09 Verejné osv...'!$118:$118</definedName>
    <definedName name="_xlnm.Print_Titles" localSheetId="13">'SO 10 - SO 10 Verejné osv...'!$126:$126</definedName>
    <definedName name="_xlnm.Print_Titles" localSheetId="14">'SO 11 - SO 11 Verejné osv...'!$126:$126</definedName>
    <definedName name="_xlnm.Print_Titles" localSheetId="15">'SO 12 - SO 12 Ovládací ká...'!$123:$123</definedName>
    <definedName name="_xlnm.Print_Titles" localSheetId="16">'SO 13 - SO 12 Optická tra...'!$119:$119</definedName>
    <definedName name="_xlnm.Print_Titles" localSheetId="17">'SO 14 - SO 14 Kontajnerov...'!$122:$122</definedName>
    <definedName name="_xlnm.Print_Titles" localSheetId="18">'SO 16 - SO 16 Káblová prí...'!$123:$123</definedName>
    <definedName name="_xlnm.Print_Titles" localSheetId="19">'SO 17 - SO 17 Telefónna p...'!$126:$126</definedName>
    <definedName name="_xlnm.Print_Titles" localSheetId="20">'SO 18 - SO18 Úprava CDS v...'!$121:$121</definedName>
    <definedName name="_xlnm.Print_Titles" localSheetId="21">'SO 19 - SO19 Úprava CDS v...'!$121:$121</definedName>
    <definedName name="_xlnm.Print_Titles" localSheetId="22">'SO 20 - SO 20 Spätné úpra...'!$124:$124</definedName>
    <definedName name="_xlnm.Print_Titles" localSheetId="23">'SO 21 - SO 21 Odstránenie...'!$119:$119</definedName>
    <definedName name="_xlnm.Print_Area" localSheetId="2">'PS 01 - PS 01 Kontajnerov...'!$C$110:$J$191</definedName>
    <definedName name="_xlnm.Print_Area" localSheetId="3">'PS 02 - PS 02 Diaľkové ov...'!$C$107:$J$131</definedName>
    <definedName name="_xlnm.Print_Area" localSheetId="0">'Rekapitulácia stavby'!$D$4:$AO$76,'Rekapitulácia stavby'!$C$82:$AQ$117</definedName>
    <definedName name="_xlnm.Print_Area" localSheetId="4">'SO 01 - SO 01 Modernizáci...'!$C$108:$J$269</definedName>
    <definedName name="_xlnm.Print_Area" localSheetId="5">'SO 02 - SO 02 Nové trolej...'!$C$111:$J$262</definedName>
    <definedName name="_xlnm.Print_Area" localSheetId="6">'SO 03 - SO 03 Nové trolej...'!$C$111:$J$271</definedName>
    <definedName name="_xlnm.Print_Area" localSheetId="7">'SO 04 - SO 04 Ochranné op...'!$C$111:$J$197</definedName>
    <definedName name="_xlnm.Print_Area" localSheetId="8">'SO 05 - SO 05 Elektrické ...'!$C$105:$J$137</definedName>
    <definedName name="_xlnm.Print_Area" localSheetId="9">'SO 06 - SO 06 Elektrické ...'!$C$105:$J$137</definedName>
    <definedName name="_xlnm.Print_Area" localSheetId="10">'SO 07 - SO 07 Napájacie v...'!$C$113:$J$239</definedName>
    <definedName name="_xlnm.Print_Area" localSheetId="11">'SO 08 - SO 08 Napájacie v...'!$C$112:$J$199</definedName>
    <definedName name="_xlnm.Print_Area" localSheetId="12">'SO 09 - SO 09 Verejné osv...'!$C$106:$J$128</definedName>
    <definedName name="_xlnm.Print_Area" localSheetId="13">'SO 10 - SO 10 Verejné osv...'!$C$114:$J$230</definedName>
    <definedName name="_xlnm.Print_Area" localSheetId="14">'SO 11 - SO 11 Verejné osv...'!$C$114:$J$251</definedName>
    <definedName name="_xlnm.Print_Area" localSheetId="15">'SO 12 - SO 12 Ovládací ká...'!$C$111:$J$157</definedName>
    <definedName name="_xlnm.Print_Area" localSheetId="16">'SO 13 - SO 12 Optická tra...'!$C$107:$J$153</definedName>
    <definedName name="_xlnm.Print_Area" localSheetId="17">'SO 14 - SO 14 Kontajnerov...'!$C$110:$J$144</definedName>
    <definedName name="_xlnm.Print_Area" localSheetId="18">'SO 16 - SO 16 Káblová prí...'!$C$111:$J$176</definedName>
    <definedName name="_xlnm.Print_Area" localSheetId="19">'SO 17 - SO 17 Telefónna p...'!$C$114:$J$188</definedName>
    <definedName name="_xlnm.Print_Area" localSheetId="20">'SO 18 - SO18 Úprava CDS v...'!$C$109:$J$162</definedName>
    <definedName name="_xlnm.Print_Area" localSheetId="21">'SO 19 - SO19 Úprava CDS v...'!$C$109:$J$212</definedName>
    <definedName name="_xlnm.Print_Area" localSheetId="22">'SO 20 - SO 20 Spätné úpra...'!$C$112:$J$186</definedName>
    <definedName name="_xlnm.Print_Area" localSheetId="23">'SO 21 - SO 21 Odstránenie...'!$C$107:$J$132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4" l="1"/>
  <c r="D41" i="24"/>
  <c r="D40" i="24"/>
  <c r="D39" i="24"/>
  <c r="E39" i="24" s="1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C42" i="24"/>
  <c r="C41" i="24"/>
  <c r="C40" i="24"/>
  <c r="C39" i="24"/>
  <c r="C38" i="24"/>
  <c r="C37" i="24"/>
  <c r="E37" i="24" s="1"/>
  <c r="C36" i="24"/>
  <c r="C35" i="24"/>
  <c r="C34" i="24"/>
  <c r="C33" i="24"/>
  <c r="C32" i="24"/>
  <c r="C31" i="24"/>
  <c r="C30" i="24"/>
  <c r="C29" i="24"/>
  <c r="C28" i="24"/>
  <c r="C27" i="24"/>
  <c r="C26" i="24"/>
  <c r="E26" i="24" s="1"/>
  <c r="C25" i="24"/>
  <c r="C24" i="24"/>
  <c r="C23" i="24"/>
  <c r="C22" i="24"/>
  <c r="C21" i="24"/>
  <c r="E28" i="24" l="1"/>
  <c r="E34" i="24"/>
  <c r="E29" i="24"/>
  <c r="E21" i="24"/>
  <c r="E22" i="24"/>
  <c r="E41" i="24"/>
  <c r="E27" i="24"/>
  <c r="E31" i="24"/>
  <c r="C43" i="24"/>
  <c r="E33" i="24"/>
  <c r="E23" i="24"/>
  <c r="E24" i="24"/>
  <c r="E25" i="24"/>
  <c r="E40" i="24"/>
  <c r="E30" i="24"/>
  <c r="E42" i="24"/>
  <c r="E32" i="24"/>
  <c r="E36" i="24"/>
  <c r="E35" i="24"/>
  <c r="D43" i="24"/>
  <c r="E38" i="24"/>
  <c r="J37" i="23"/>
  <c r="J36" i="23"/>
  <c r="AY116" i="1"/>
  <c r="J35" i="23"/>
  <c r="AX116" i="1"/>
  <c r="BI132" i="23"/>
  <c r="BH132" i="23"/>
  <c r="BG132" i="23"/>
  <c r="BE132" i="23"/>
  <c r="T132" i="23"/>
  <c r="T131" i="23"/>
  <c r="R132" i="23"/>
  <c r="R131" i="23"/>
  <c r="P132" i="23"/>
  <c r="P131" i="23"/>
  <c r="BI130" i="23"/>
  <c r="BH130" i="23"/>
  <c r="BG130" i="23"/>
  <c r="BE130" i="23"/>
  <c r="T130" i="23"/>
  <c r="R130" i="23"/>
  <c r="P130" i="23"/>
  <c r="BI129" i="23"/>
  <c r="BH129" i="23"/>
  <c r="BG129" i="23"/>
  <c r="BE129" i="23"/>
  <c r="T129" i="23"/>
  <c r="R129" i="23"/>
  <c r="P129" i="23"/>
  <c r="BI128" i="23"/>
  <c r="BH128" i="23"/>
  <c r="BG128" i="23"/>
  <c r="BE128" i="23"/>
  <c r="T128" i="23"/>
  <c r="R128" i="23"/>
  <c r="P128" i="23"/>
  <c r="BI127" i="23"/>
  <c r="BH127" i="23"/>
  <c r="BG127" i="23"/>
  <c r="BE127" i="23"/>
  <c r="T127" i="23"/>
  <c r="R127" i="23"/>
  <c r="P127" i="23"/>
  <c r="BI126" i="23"/>
  <c r="BH126" i="23"/>
  <c r="BG126" i="23"/>
  <c r="BE126" i="23"/>
  <c r="T126" i="23"/>
  <c r="R126" i="23"/>
  <c r="P126" i="23"/>
  <c r="BI124" i="23"/>
  <c r="BH124" i="23"/>
  <c r="BG124" i="23"/>
  <c r="BE124" i="23"/>
  <c r="T124" i="23"/>
  <c r="R124" i="23"/>
  <c r="P124" i="23"/>
  <c r="BI123" i="23"/>
  <c r="BH123" i="23"/>
  <c r="BG123" i="23"/>
  <c r="BE123" i="23"/>
  <c r="T123" i="23"/>
  <c r="R123" i="23"/>
  <c r="P123" i="23"/>
  <c r="F114" i="23"/>
  <c r="E112" i="23"/>
  <c r="F89" i="23"/>
  <c r="E87" i="23"/>
  <c r="J24" i="23"/>
  <c r="E24" i="23"/>
  <c r="J92" i="23"/>
  <c r="J23" i="23"/>
  <c r="J21" i="23"/>
  <c r="E21" i="23"/>
  <c r="J116" i="23"/>
  <c r="J20" i="23"/>
  <c r="J18" i="23"/>
  <c r="E18" i="23"/>
  <c r="F92" i="23"/>
  <c r="J17" i="23"/>
  <c r="J15" i="23"/>
  <c r="E15" i="23"/>
  <c r="F91" i="23"/>
  <c r="J14" i="23"/>
  <c r="J12" i="23"/>
  <c r="J89" i="23"/>
  <c r="E7" i="23"/>
  <c r="E85" i="23"/>
  <c r="J37" i="22"/>
  <c r="J36" i="22"/>
  <c r="AY115" i="1"/>
  <c r="J35" i="22"/>
  <c r="AX115" i="1"/>
  <c r="BI186" i="22"/>
  <c r="BH186" i="22"/>
  <c r="BG186" i="22"/>
  <c r="BE186" i="22"/>
  <c r="T186" i="22"/>
  <c r="R186" i="22"/>
  <c r="P186" i="22"/>
  <c r="BI185" i="22"/>
  <c r="BH185" i="22"/>
  <c r="BG185" i="22"/>
  <c r="BE185" i="22"/>
  <c r="T185" i="22"/>
  <c r="R185" i="22"/>
  <c r="P185" i="22"/>
  <c r="BI184" i="22"/>
  <c r="BH184" i="22"/>
  <c r="BG184" i="22"/>
  <c r="BE184" i="22"/>
  <c r="T184" i="22"/>
  <c r="R184" i="22"/>
  <c r="P184" i="22"/>
  <c r="BI183" i="22"/>
  <c r="BH183" i="22"/>
  <c r="BG183" i="22"/>
  <c r="BE183" i="22"/>
  <c r="T183" i="22"/>
  <c r="R183" i="22"/>
  <c r="P183" i="22"/>
  <c r="BI182" i="22"/>
  <c r="BH182" i="22"/>
  <c r="BG182" i="22"/>
  <c r="BE182" i="22"/>
  <c r="T182" i="22"/>
  <c r="R182" i="22"/>
  <c r="P182" i="22"/>
  <c r="BI179" i="22"/>
  <c r="BH179" i="22"/>
  <c r="BG179" i="22"/>
  <c r="BE179" i="22"/>
  <c r="T179" i="22"/>
  <c r="T178" i="22"/>
  <c r="R179" i="22"/>
  <c r="R178" i="22"/>
  <c r="P179" i="22"/>
  <c r="P178" i="22"/>
  <c r="BI177" i="22"/>
  <c r="BH177" i="22"/>
  <c r="BG177" i="22"/>
  <c r="BE177" i="22"/>
  <c r="T177" i="22"/>
  <c r="R177" i="22"/>
  <c r="P177" i="22"/>
  <c r="BI176" i="22"/>
  <c r="BH176" i="22"/>
  <c r="BG176" i="22"/>
  <c r="BE176" i="22"/>
  <c r="T176" i="22"/>
  <c r="R176" i="22"/>
  <c r="P176" i="22"/>
  <c r="BI175" i="22"/>
  <c r="BH175" i="22"/>
  <c r="BG175" i="22"/>
  <c r="BE175" i="22"/>
  <c r="T175" i="22"/>
  <c r="R175" i="22"/>
  <c r="P175" i="22"/>
  <c r="BI174" i="22"/>
  <c r="BH174" i="22"/>
  <c r="BG174" i="22"/>
  <c r="BE174" i="22"/>
  <c r="T174" i="22"/>
  <c r="R174" i="22"/>
  <c r="P174" i="22"/>
  <c r="BI173" i="22"/>
  <c r="BH173" i="22"/>
  <c r="BG173" i="22"/>
  <c r="BE173" i="22"/>
  <c r="T173" i="22"/>
  <c r="R173" i="22"/>
  <c r="P173" i="22"/>
  <c r="BI172" i="22"/>
  <c r="BH172" i="22"/>
  <c r="BG172" i="22"/>
  <c r="BE172" i="22"/>
  <c r="T172" i="22"/>
  <c r="R172" i="22"/>
  <c r="P172" i="22"/>
  <c r="BI171" i="22"/>
  <c r="BH171" i="22"/>
  <c r="BG171" i="22"/>
  <c r="BE171" i="22"/>
  <c r="T171" i="22"/>
  <c r="R171" i="22"/>
  <c r="P171" i="22"/>
  <c r="BI170" i="22"/>
  <c r="BH170" i="22"/>
  <c r="BG170" i="22"/>
  <c r="BE170" i="22"/>
  <c r="T170" i="22"/>
  <c r="R170" i="22"/>
  <c r="P170" i="22"/>
  <c r="BI169" i="22"/>
  <c r="BH169" i="22"/>
  <c r="BG169" i="22"/>
  <c r="BE169" i="22"/>
  <c r="T169" i="22"/>
  <c r="R169" i="22"/>
  <c r="P169" i="22"/>
  <c r="BI168" i="22"/>
  <c r="BH168" i="22"/>
  <c r="BG168" i="22"/>
  <c r="BE168" i="22"/>
  <c r="T168" i="22"/>
  <c r="R168" i="22"/>
  <c r="P168" i="22"/>
  <c r="BI167" i="22"/>
  <c r="BH167" i="22"/>
  <c r="BG167" i="22"/>
  <c r="BE167" i="22"/>
  <c r="T167" i="22"/>
  <c r="R167" i="22"/>
  <c r="P167" i="22"/>
  <c r="BI166" i="22"/>
  <c r="BH166" i="22"/>
  <c r="BG166" i="22"/>
  <c r="BE166" i="22"/>
  <c r="T166" i="22"/>
  <c r="R166" i="22"/>
  <c r="P166" i="22"/>
  <c r="BI165" i="22"/>
  <c r="BH165" i="22"/>
  <c r="BG165" i="22"/>
  <c r="BE165" i="22"/>
  <c r="T165" i="22"/>
  <c r="R165" i="22"/>
  <c r="P165" i="22"/>
  <c r="BI164" i="22"/>
  <c r="BH164" i="22"/>
  <c r="BG164" i="22"/>
  <c r="BE164" i="22"/>
  <c r="T164" i="22"/>
  <c r="R164" i="22"/>
  <c r="P164" i="22"/>
  <c r="BI163" i="22"/>
  <c r="BH163" i="22"/>
  <c r="BG163" i="22"/>
  <c r="BE163" i="22"/>
  <c r="T163" i="22"/>
  <c r="R163" i="22"/>
  <c r="P163" i="22"/>
  <c r="BI162" i="22"/>
  <c r="BH162" i="22"/>
  <c r="BG162" i="22"/>
  <c r="BE162" i="22"/>
  <c r="T162" i="22"/>
  <c r="R162" i="22"/>
  <c r="P162" i="22"/>
  <c r="BI161" i="22"/>
  <c r="BH161" i="22"/>
  <c r="BG161" i="22"/>
  <c r="BE161" i="22"/>
  <c r="T161" i="22"/>
  <c r="R161" i="22"/>
  <c r="P161" i="22"/>
  <c r="BI160" i="22"/>
  <c r="BH160" i="22"/>
  <c r="BG160" i="22"/>
  <c r="BE160" i="22"/>
  <c r="T160" i="22"/>
  <c r="R160" i="22"/>
  <c r="P160" i="22"/>
  <c r="BI159" i="22"/>
  <c r="BH159" i="22"/>
  <c r="BG159" i="22"/>
  <c r="BE159" i="22"/>
  <c r="T159" i="22"/>
  <c r="R159" i="22"/>
  <c r="P159" i="22"/>
  <c r="BI158" i="22"/>
  <c r="BH158" i="22"/>
  <c r="BG158" i="22"/>
  <c r="BE158" i="22"/>
  <c r="T158" i="22"/>
  <c r="R158" i="22"/>
  <c r="P158" i="22"/>
  <c r="BI157" i="22"/>
  <c r="BH157" i="22"/>
  <c r="BG157" i="22"/>
  <c r="BE157" i="22"/>
  <c r="T157" i="22"/>
  <c r="R157" i="22"/>
  <c r="P157" i="22"/>
  <c r="BI156" i="22"/>
  <c r="BH156" i="22"/>
  <c r="BG156" i="22"/>
  <c r="BE156" i="22"/>
  <c r="T156" i="22"/>
  <c r="R156" i="22"/>
  <c r="P156" i="22"/>
  <c r="BI154" i="22"/>
  <c r="BH154" i="22"/>
  <c r="BG154" i="22"/>
  <c r="BE154" i="22"/>
  <c r="T154" i="22"/>
  <c r="R154" i="22"/>
  <c r="P154" i="22"/>
  <c r="BI153" i="22"/>
  <c r="BH153" i="22"/>
  <c r="BG153" i="22"/>
  <c r="BE153" i="22"/>
  <c r="T153" i="22"/>
  <c r="R153" i="22"/>
  <c r="P153" i="22"/>
  <c r="BI152" i="22"/>
  <c r="BH152" i="22"/>
  <c r="BG152" i="22"/>
  <c r="BE152" i="22"/>
  <c r="T152" i="22"/>
  <c r="R152" i="22"/>
  <c r="P152" i="22"/>
  <c r="BI151" i="22"/>
  <c r="BH151" i="22"/>
  <c r="BG151" i="22"/>
  <c r="BE151" i="22"/>
  <c r="T151" i="22"/>
  <c r="R151" i="22"/>
  <c r="P151" i="22"/>
  <c r="BI150" i="22"/>
  <c r="BH150" i="22"/>
  <c r="BG150" i="22"/>
  <c r="BE150" i="22"/>
  <c r="T150" i="22"/>
  <c r="R150" i="22"/>
  <c r="P150" i="22"/>
  <c r="BI149" i="22"/>
  <c r="BH149" i="22"/>
  <c r="BG149" i="22"/>
  <c r="BE149" i="22"/>
  <c r="T149" i="22"/>
  <c r="R149" i="22"/>
  <c r="P149" i="22"/>
  <c r="BI148" i="22"/>
  <c r="BH148" i="22"/>
  <c r="BG148" i="22"/>
  <c r="BE148" i="22"/>
  <c r="T148" i="22"/>
  <c r="R148" i="22"/>
  <c r="P148" i="22"/>
  <c r="BI147" i="22"/>
  <c r="BH147" i="22"/>
  <c r="BG147" i="22"/>
  <c r="BE147" i="22"/>
  <c r="T147" i="22"/>
  <c r="R147" i="22"/>
  <c r="P147" i="22"/>
  <c r="BI146" i="22"/>
  <c r="BH146" i="22"/>
  <c r="BG146" i="22"/>
  <c r="BE146" i="22"/>
  <c r="T146" i="22"/>
  <c r="R146" i="22"/>
  <c r="P146" i="22"/>
  <c r="BI145" i="22"/>
  <c r="BH145" i="22"/>
  <c r="BG145" i="22"/>
  <c r="BE145" i="22"/>
  <c r="T145" i="22"/>
  <c r="R145" i="22"/>
  <c r="P145" i="22"/>
  <c r="BI144" i="22"/>
  <c r="BH144" i="22"/>
  <c r="BG144" i="22"/>
  <c r="BE144" i="22"/>
  <c r="T144" i="22"/>
  <c r="R144" i="22"/>
  <c r="P144" i="22"/>
  <c r="BI143" i="22"/>
  <c r="BH143" i="22"/>
  <c r="BG143" i="22"/>
  <c r="BE143" i="22"/>
  <c r="T143" i="22"/>
  <c r="R143" i="22"/>
  <c r="P143" i="22"/>
  <c r="BI142" i="22"/>
  <c r="BH142" i="22"/>
  <c r="BG142" i="22"/>
  <c r="BE142" i="22"/>
  <c r="T142" i="22"/>
  <c r="R142" i="22"/>
  <c r="P142" i="22"/>
  <c r="BI140" i="22"/>
  <c r="BH140" i="22"/>
  <c r="BG140" i="22"/>
  <c r="BE140" i="22"/>
  <c r="T140" i="22"/>
  <c r="R140" i="22"/>
  <c r="P140" i="22"/>
  <c r="BI139" i="22"/>
  <c r="BH139" i="22"/>
  <c r="BG139" i="22"/>
  <c r="BE139" i="22"/>
  <c r="T139" i="22"/>
  <c r="R139" i="22"/>
  <c r="P139" i="22"/>
  <c r="BI138" i="22"/>
  <c r="BH138" i="22"/>
  <c r="BG138" i="22"/>
  <c r="BE138" i="22"/>
  <c r="T138" i="22"/>
  <c r="R138" i="22"/>
  <c r="P138" i="22"/>
  <c r="BI137" i="22"/>
  <c r="BH137" i="22"/>
  <c r="BG137" i="22"/>
  <c r="BE137" i="22"/>
  <c r="T137" i="22"/>
  <c r="R137" i="22"/>
  <c r="P137" i="22"/>
  <c r="BI135" i="22"/>
  <c r="BH135" i="22"/>
  <c r="BG135" i="22"/>
  <c r="BE135" i="22"/>
  <c r="T135" i="22"/>
  <c r="T134" i="22"/>
  <c r="R135" i="22"/>
  <c r="R134" i="22"/>
  <c r="P135" i="22"/>
  <c r="P134" i="22"/>
  <c r="BI133" i="22"/>
  <c r="BH133" i="22"/>
  <c r="BG133" i="22"/>
  <c r="BE133" i="22"/>
  <c r="T133" i="22"/>
  <c r="R133" i="22"/>
  <c r="P133" i="22"/>
  <c r="BI132" i="22"/>
  <c r="BH132" i="22"/>
  <c r="BG132" i="22"/>
  <c r="BE132" i="22"/>
  <c r="T132" i="22"/>
  <c r="R132" i="22"/>
  <c r="P132" i="22"/>
  <c r="BI131" i="22"/>
  <c r="BH131" i="22"/>
  <c r="BG131" i="22"/>
  <c r="BE131" i="22"/>
  <c r="T131" i="22"/>
  <c r="R131" i="22"/>
  <c r="P131" i="22"/>
  <c r="BI130" i="22"/>
  <c r="BH130" i="22"/>
  <c r="BG130" i="22"/>
  <c r="BE130" i="22"/>
  <c r="T130" i="22"/>
  <c r="R130" i="22"/>
  <c r="P130" i="22"/>
  <c r="BI129" i="22"/>
  <c r="BH129" i="22"/>
  <c r="BG129" i="22"/>
  <c r="BE129" i="22"/>
  <c r="T129" i="22"/>
  <c r="R129" i="22"/>
  <c r="P129" i="22"/>
  <c r="BI128" i="22"/>
  <c r="BH128" i="22"/>
  <c r="BG128" i="22"/>
  <c r="BE128" i="22"/>
  <c r="T128" i="22"/>
  <c r="R128" i="22"/>
  <c r="P128" i="22"/>
  <c r="F119" i="22"/>
  <c r="E117" i="22"/>
  <c r="F89" i="22"/>
  <c r="E87" i="22"/>
  <c r="J24" i="22"/>
  <c r="E24" i="22"/>
  <c r="J122" i="22"/>
  <c r="J23" i="22"/>
  <c r="J21" i="22"/>
  <c r="E21" i="22"/>
  <c r="J91" i="22"/>
  <c r="J20" i="22"/>
  <c r="J18" i="22"/>
  <c r="E18" i="22"/>
  <c r="F122" i="22"/>
  <c r="J17" i="22"/>
  <c r="J15" i="22"/>
  <c r="E15" i="22"/>
  <c r="F91" i="22"/>
  <c r="J14" i="22"/>
  <c r="J12" i="22"/>
  <c r="J89" i="22"/>
  <c r="E7" i="22"/>
  <c r="E85" i="22"/>
  <c r="J37" i="21"/>
  <c r="J36" i="21"/>
  <c r="AY114" i="1"/>
  <c r="J35" i="21"/>
  <c r="AX114" i="1"/>
  <c r="BI212" i="21"/>
  <c r="BH212" i="21"/>
  <c r="BG212" i="21"/>
  <c r="BE212" i="21"/>
  <c r="T212" i="21"/>
  <c r="R212" i="21"/>
  <c r="P212" i="21"/>
  <c r="BI211" i="21"/>
  <c r="BH211" i="21"/>
  <c r="BG211" i="21"/>
  <c r="BE211" i="21"/>
  <c r="T211" i="21"/>
  <c r="R211" i="21"/>
  <c r="P211" i="21"/>
  <c r="BI210" i="21"/>
  <c r="BH210" i="21"/>
  <c r="BG210" i="21"/>
  <c r="BE210" i="21"/>
  <c r="T210" i="21"/>
  <c r="R210" i="21"/>
  <c r="P210" i="21"/>
  <c r="BI209" i="21"/>
  <c r="BH209" i="21"/>
  <c r="BG209" i="21"/>
  <c r="BE209" i="21"/>
  <c r="T209" i="21"/>
  <c r="R209" i="21"/>
  <c r="P209" i="21"/>
  <c r="BI208" i="21"/>
  <c r="BH208" i="21"/>
  <c r="BG208" i="21"/>
  <c r="BE208" i="21"/>
  <c r="T208" i="21"/>
  <c r="R208" i="21"/>
  <c r="P208" i="21"/>
  <c r="BI207" i="21"/>
  <c r="BH207" i="21"/>
  <c r="BG207" i="21"/>
  <c r="BE207" i="21"/>
  <c r="T207" i="21"/>
  <c r="R207" i="21"/>
  <c r="P207" i="21"/>
  <c r="BI205" i="21"/>
  <c r="BH205" i="21"/>
  <c r="BG205" i="21"/>
  <c r="BE205" i="21"/>
  <c r="T205" i="21"/>
  <c r="R205" i="21"/>
  <c r="P205" i="21"/>
  <c r="BI204" i="21"/>
  <c r="BH204" i="21"/>
  <c r="BG204" i="21"/>
  <c r="BE204" i="21"/>
  <c r="T204" i="21"/>
  <c r="R204" i="21"/>
  <c r="P204" i="21"/>
  <c r="BI203" i="21"/>
  <c r="BH203" i="21"/>
  <c r="BG203" i="21"/>
  <c r="BE203" i="21"/>
  <c r="T203" i="21"/>
  <c r="R203" i="21"/>
  <c r="P203" i="21"/>
  <c r="BI201" i="21"/>
  <c r="BH201" i="21"/>
  <c r="BG201" i="21"/>
  <c r="BE201" i="21"/>
  <c r="T201" i="21"/>
  <c r="R201" i="21"/>
  <c r="P201" i="21"/>
  <c r="BI200" i="21"/>
  <c r="BH200" i="21"/>
  <c r="BG200" i="21"/>
  <c r="BE200" i="21"/>
  <c r="T200" i="21"/>
  <c r="R200" i="21"/>
  <c r="P200" i="21"/>
  <c r="BI199" i="21"/>
  <c r="BH199" i="21"/>
  <c r="BG199" i="21"/>
  <c r="BE199" i="21"/>
  <c r="T199" i="21"/>
  <c r="R199" i="21"/>
  <c r="P199" i="21"/>
  <c r="BI198" i="21"/>
  <c r="BH198" i="21"/>
  <c r="BG198" i="21"/>
  <c r="BE198" i="21"/>
  <c r="T198" i="21"/>
  <c r="R198" i="21"/>
  <c r="P198" i="21"/>
  <c r="BI197" i="21"/>
  <c r="BH197" i="21"/>
  <c r="BG197" i="21"/>
  <c r="BE197" i="21"/>
  <c r="T197" i="21"/>
  <c r="R197" i="21"/>
  <c r="P197" i="21"/>
  <c r="BI196" i="21"/>
  <c r="BH196" i="21"/>
  <c r="BG196" i="21"/>
  <c r="BE196" i="21"/>
  <c r="T196" i="21"/>
  <c r="R196" i="21"/>
  <c r="P196" i="21"/>
  <c r="BI195" i="21"/>
  <c r="BH195" i="21"/>
  <c r="BG195" i="21"/>
  <c r="BE195" i="21"/>
  <c r="T195" i="21"/>
  <c r="R195" i="21"/>
  <c r="P195" i="21"/>
  <c r="BI194" i="21"/>
  <c r="BH194" i="21"/>
  <c r="BG194" i="21"/>
  <c r="BE194" i="21"/>
  <c r="T194" i="21"/>
  <c r="R194" i="21"/>
  <c r="P194" i="21"/>
  <c r="BI193" i="21"/>
  <c r="BH193" i="21"/>
  <c r="BG193" i="21"/>
  <c r="BE193" i="21"/>
  <c r="T193" i="21"/>
  <c r="R193" i="21"/>
  <c r="P193" i="21"/>
  <c r="BI192" i="21"/>
  <c r="BH192" i="21"/>
  <c r="BG192" i="21"/>
  <c r="BE192" i="21"/>
  <c r="T192" i="21"/>
  <c r="R192" i="21"/>
  <c r="P192" i="21"/>
  <c r="BI191" i="21"/>
  <c r="BH191" i="21"/>
  <c r="BG191" i="21"/>
  <c r="BE191" i="21"/>
  <c r="T191" i="21"/>
  <c r="R191" i="21"/>
  <c r="P191" i="21"/>
  <c r="BI190" i="21"/>
  <c r="BH190" i="21"/>
  <c r="BG190" i="21"/>
  <c r="BE190" i="21"/>
  <c r="T190" i="21"/>
  <c r="R190" i="21"/>
  <c r="P190" i="21"/>
  <c r="BI189" i="21"/>
  <c r="BH189" i="21"/>
  <c r="BG189" i="21"/>
  <c r="BE189" i="21"/>
  <c r="T189" i="21"/>
  <c r="R189" i="21"/>
  <c r="P189" i="21"/>
  <c r="BI188" i="21"/>
  <c r="BH188" i="21"/>
  <c r="BG188" i="21"/>
  <c r="BE188" i="21"/>
  <c r="T188" i="21"/>
  <c r="R188" i="21"/>
  <c r="P188" i="21"/>
  <c r="BI187" i="21"/>
  <c r="BH187" i="21"/>
  <c r="BG187" i="21"/>
  <c r="BE187" i="21"/>
  <c r="T187" i="21"/>
  <c r="R187" i="21"/>
  <c r="P187" i="21"/>
  <c r="BI186" i="21"/>
  <c r="BH186" i="21"/>
  <c r="BG186" i="21"/>
  <c r="BE186" i="21"/>
  <c r="T186" i="21"/>
  <c r="R186" i="21"/>
  <c r="P186" i="21"/>
  <c r="BI185" i="21"/>
  <c r="BH185" i="21"/>
  <c r="BG185" i="21"/>
  <c r="BE185" i="21"/>
  <c r="T185" i="21"/>
  <c r="R185" i="21"/>
  <c r="P185" i="21"/>
  <c r="BI184" i="21"/>
  <c r="BH184" i="21"/>
  <c r="BG184" i="21"/>
  <c r="BE184" i="21"/>
  <c r="T184" i="21"/>
  <c r="R184" i="21"/>
  <c r="P184" i="21"/>
  <c r="BI183" i="21"/>
  <c r="BH183" i="21"/>
  <c r="BG183" i="21"/>
  <c r="BE183" i="21"/>
  <c r="T183" i="21"/>
  <c r="R183" i="21"/>
  <c r="P183" i="21"/>
  <c r="BI182" i="21"/>
  <c r="BH182" i="21"/>
  <c r="BG182" i="21"/>
  <c r="BE182" i="21"/>
  <c r="T182" i="21"/>
  <c r="R182" i="21"/>
  <c r="P182" i="21"/>
  <c r="BI181" i="21"/>
  <c r="BH181" i="21"/>
  <c r="BG181" i="21"/>
  <c r="BE181" i="21"/>
  <c r="T181" i="21"/>
  <c r="R181" i="21"/>
  <c r="P181" i="21"/>
  <c r="BI180" i="21"/>
  <c r="BH180" i="21"/>
  <c r="BG180" i="21"/>
  <c r="BE180" i="21"/>
  <c r="T180" i="21"/>
  <c r="R180" i="21"/>
  <c r="P180" i="21"/>
  <c r="BI179" i="21"/>
  <c r="BH179" i="21"/>
  <c r="BG179" i="21"/>
  <c r="BE179" i="21"/>
  <c r="T179" i="21"/>
  <c r="R179" i="21"/>
  <c r="P179" i="21"/>
  <c r="BI178" i="21"/>
  <c r="BH178" i="21"/>
  <c r="BG178" i="21"/>
  <c r="BE178" i="21"/>
  <c r="T178" i="21"/>
  <c r="R178" i="21"/>
  <c r="P178" i="21"/>
  <c r="BI177" i="21"/>
  <c r="BH177" i="21"/>
  <c r="BG177" i="21"/>
  <c r="BE177" i="21"/>
  <c r="T177" i="21"/>
  <c r="R177" i="21"/>
  <c r="P177" i="21"/>
  <c r="BI176" i="21"/>
  <c r="BH176" i="21"/>
  <c r="BG176" i="21"/>
  <c r="BE176" i="21"/>
  <c r="T176" i="21"/>
  <c r="R176" i="21"/>
  <c r="P176" i="21"/>
  <c r="BI175" i="21"/>
  <c r="BH175" i="21"/>
  <c r="BG175" i="21"/>
  <c r="BE175" i="21"/>
  <c r="T175" i="21"/>
  <c r="R175" i="21"/>
  <c r="P175" i="21"/>
  <c r="BI174" i="21"/>
  <c r="BH174" i="21"/>
  <c r="BG174" i="21"/>
  <c r="BE174" i="21"/>
  <c r="T174" i="21"/>
  <c r="R174" i="21"/>
  <c r="P174" i="21"/>
  <c r="BI173" i="21"/>
  <c r="BH173" i="21"/>
  <c r="BG173" i="21"/>
  <c r="BE173" i="21"/>
  <c r="T173" i="21"/>
  <c r="R173" i="21"/>
  <c r="P173" i="21"/>
  <c r="BI172" i="21"/>
  <c r="BH172" i="21"/>
  <c r="BG172" i="21"/>
  <c r="BE172" i="21"/>
  <c r="T172" i="21"/>
  <c r="R172" i="21"/>
  <c r="P172" i="21"/>
  <c r="BI171" i="21"/>
  <c r="BH171" i="21"/>
  <c r="BG171" i="21"/>
  <c r="BE171" i="21"/>
  <c r="T171" i="21"/>
  <c r="R171" i="21"/>
  <c r="P171" i="21"/>
  <c r="BI170" i="21"/>
  <c r="BH170" i="21"/>
  <c r="BG170" i="21"/>
  <c r="BE170" i="21"/>
  <c r="T170" i="21"/>
  <c r="R170" i="21"/>
  <c r="P170" i="21"/>
  <c r="BI169" i="21"/>
  <c r="BH169" i="21"/>
  <c r="BG169" i="21"/>
  <c r="BE169" i="21"/>
  <c r="T169" i="21"/>
  <c r="R169" i="21"/>
  <c r="P169" i="21"/>
  <c r="BI168" i="21"/>
  <c r="BH168" i="21"/>
  <c r="BG168" i="21"/>
  <c r="BE168" i="21"/>
  <c r="T168" i="21"/>
  <c r="R168" i="21"/>
  <c r="P168" i="21"/>
  <c r="BI167" i="21"/>
  <c r="BH167" i="21"/>
  <c r="BG167" i="21"/>
  <c r="BE167" i="21"/>
  <c r="T167" i="21"/>
  <c r="R167" i="21"/>
  <c r="P167" i="21"/>
  <c r="BI166" i="21"/>
  <c r="BH166" i="21"/>
  <c r="BG166" i="21"/>
  <c r="BE166" i="21"/>
  <c r="T166" i="21"/>
  <c r="R166" i="21"/>
  <c r="P166" i="21"/>
  <c r="BI165" i="21"/>
  <c r="BH165" i="21"/>
  <c r="BG165" i="21"/>
  <c r="BE165" i="21"/>
  <c r="T165" i="21"/>
  <c r="R165" i="21"/>
  <c r="P165" i="21"/>
  <c r="BI164" i="21"/>
  <c r="BH164" i="21"/>
  <c r="BG164" i="21"/>
  <c r="BE164" i="21"/>
  <c r="T164" i="21"/>
  <c r="R164" i="21"/>
  <c r="P164" i="21"/>
  <c r="BI163" i="21"/>
  <c r="BH163" i="21"/>
  <c r="BG163" i="21"/>
  <c r="BE163" i="21"/>
  <c r="T163" i="21"/>
  <c r="R163" i="21"/>
  <c r="P163" i="21"/>
  <c r="BI162" i="21"/>
  <c r="BH162" i="21"/>
  <c r="BG162" i="21"/>
  <c r="BE162" i="21"/>
  <c r="T162" i="21"/>
  <c r="R162" i="21"/>
  <c r="P162" i="21"/>
  <c r="BI160" i="21"/>
  <c r="BH160" i="21"/>
  <c r="BG160" i="21"/>
  <c r="BE160" i="21"/>
  <c r="T160" i="21"/>
  <c r="R160" i="21"/>
  <c r="P160" i="21"/>
  <c r="BI159" i="21"/>
  <c r="BH159" i="21"/>
  <c r="BG159" i="21"/>
  <c r="BE159" i="21"/>
  <c r="T159" i="21"/>
  <c r="R159" i="21"/>
  <c r="P159" i="21"/>
  <c r="BI158" i="21"/>
  <c r="BH158" i="21"/>
  <c r="BG158" i="21"/>
  <c r="BE158" i="21"/>
  <c r="T158" i="21"/>
  <c r="R158" i="21"/>
  <c r="P158" i="21"/>
  <c r="BI157" i="21"/>
  <c r="BH157" i="21"/>
  <c r="BG157" i="21"/>
  <c r="BE157" i="21"/>
  <c r="T157" i="21"/>
  <c r="R157" i="21"/>
  <c r="P157" i="21"/>
  <c r="BI156" i="21"/>
  <c r="BH156" i="21"/>
  <c r="BG156" i="21"/>
  <c r="BE156" i="21"/>
  <c r="T156" i="21"/>
  <c r="R156" i="21"/>
  <c r="P156" i="21"/>
  <c r="BI154" i="21"/>
  <c r="BH154" i="21"/>
  <c r="BG154" i="21"/>
  <c r="BE154" i="21"/>
  <c r="T154" i="21"/>
  <c r="R154" i="21"/>
  <c r="P154" i="21"/>
  <c r="BI153" i="21"/>
  <c r="BH153" i="21"/>
  <c r="BG153" i="21"/>
  <c r="BE153" i="21"/>
  <c r="T153" i="21"/>
  <c r="R153" i="21"/>
  <c r="P153" i="21"/>
  <c r="BI152" i="21"/>
  <c r="BH152" i="21"/>
  <c r="BG152" i="21"/>
  <c r="BE152" i="21"/>
  <c r="T152" i="21"/>
  <c r="R152" i="21"/>
  <c r="P152" i="21"/>
  <c r="BI151" i="21"/>
  <c r="BH151" i="21"/>
  <c r="BG151" i="21"/>
  <c r="BE151" i="21"/>
  <c r="T151" i="21"/>
  <c r="R151" i="21"/>
  <c r="P151" i="21"/>
  <c r="BI150" i="21"/>
  <c r="BH150" i="21"/>
  <c r="BG150" i="21"/>
  <c r="BE150" i="21"/>
  <c r="T150" i="21"/>
  <c r="R150" i="21"/>
  <c r="P150" i="21"/>
  <c r="BI149" i="21"/>
  <c r="BH149" i="21"/>
  <c r="BG149" i="21"/>
  <c r="BE149" i="21"/>
  <c r="T149" i="21"/>
  <c r="R149" i="21"/>
  <c r="P149" i="21"/>
  <c r="BI148" i="21"/>
  <c r="BH148" i="21"/>
  <c r="BG148" i="21"/>
  <c r="BE148" i="21"/>
  <c r="T148" i="21"/>
  <c r="R148" i="21"/>
  <c r="P148" i="21"/>
  <c r="BI147" i="21"/>
  <c r="BH147" i="21"/>
  <c r="BG147" i="21"/>
  <c r="BE147" i="21"/>
  <c r="T147" i="21"/>
  <c r="R147" i="21"/>
  <c r="P147" i="21"/>
  <c r="BI146" i="21"/>
  <c r="BH146" i="21"/>
  <c r="BG146" i="21"/>
  <c r="BE146" i="21"/>
  <c r="T146" i="21"/>
  <c r="R146" i="21"/>
  <c r="P146" i="21"/>
  <c r="BI145" i="21"/>
  <c r="BH145" i="21"/>
  <c r="BG145" i="21"/>
  <c r="BE145" i="21"/>
  <c r="T145" i="21"/>
  <c r="R145" i="21"/>
  <c r="P145" i="21"/>
  <c r="BI144" i="21"/>
  <c r="BH144" i="21"/>
  <c r="BG144" i="21"/>
  <c r="BE144" i="21"/>
  <c r="T144" i="21"/>
  <c r="R144" i="21"/>
  <c r="P144" i="21"/>
  <c r="BI143" i="21"/>
  <c r="BH143" i="21"/>
  <c r="BG143" i="21"/>
  <c r="BE143" i="21"/>
  <c r="T143" i="21"/>
  <c r="R143" i="21"/>
  <c r="P143" i="21"/>
  <c r="BI142" i="21"/>
  <c r="BH142" i="21"/>
  <c r="BG142" i="21"/>
  <c r="BE142" i="21"/>
  <c r="T142" i="21"/>
  <c r="R142" i="21"/>
  <c r="P142" i="21"/>
  <c r="BI141" i="21"/>
  <c r="BH141" i="21"/>
  <c r="BG141" i="21"/>
  <c r="BE141" i="21"/>
  <c r="T141" i="21"/>
  <c r="R141" i="21"/>
  <c r="P141" i="21"/>
  <c r="BI140" i="21"/>
  <c r="BH140" i="21"/>
  <c r="BG140" i="21"/>
  <c r="BE140" i="21"/>
  <c r="T140" i="21"/>
  <c r="R140" i="21"/>
  <c r="P140" i="21"/>
  <c r="BI139" i="21"/>
  <c r="BH139" i="21"/>
  <c r="BG139" i="21"/>
  <c r="BE139" i="21"/>
  <c r="T139" i="21"/>
  <c r="R139" i="21"/>
  <c r="P139" i="21"/>
  <c r="BI138" i="21"/>
  <c r="BH138" i="21"/>
  <c r="BG138" i="21"/>
  <c r="BE138" i="21"/>
  <c r="T138" i="21"/>
  <c r="R138" i="21"/>
  <c r="P138" i="21"/>
  <c r="BI137" i="21"/>
  <c r="BH137" i="21"/>
  <c r="BG137" i="21"/>
  <c r="BE137" i="21"/>
  <c r="T137" i="21"/>
  <c r="R137" i="21"/>
  <c r="P137" i="21"/>
  <c r="BI136" i="21"/>
  <c r="BH136" i="21"/>
  <c r="BG136" i="21"/>
  <c r="BE136" i="21"/>
  <c r="T136" i="21"/>
  <c r="R136" i="21"/>
  <c r="P136" i="21"/>
  <c r="BI135" i="21"/>
  <c r="BH135" i="21"/>
  <c r="BG135" i="21"/>
  <c r="BE135" i="21"/>
  <c r="T135" i="21"/>
  <c r="R135" i="21"/>
  <c r="P135" i="21"/>
  <c r="BI134" i="21"/>
  <c r="BH134" i="21"/>
  <c r="BG134" i="21"/>
  <c r="BE134" i="21"/>
  <c r="T134" i="21"/>
  <c r="R134" i="21"/>
  <c r="P134" i="21"/>
  <c r="BI133" i="21"/>
  <c r="BH133" i="21"/>
  <c r="BG133" i="21"/>
  <c r="BE133" i="21"/>
  <c r="T133" i="21"/>
  <c r="R133" i="21"/>
  <c r="P133" i="21"/>
  <c r="BI132" i="21"/>
  <c r="BH132" i="21"/>
  <c r="BG132" i="21"/>
  <c r="BE132" i="21"/>
  <c r="T132" i="21"/>
  <c r="R132" i="21"/>
  <c r="P132" i="21"/>
  <c r="BI131" i="21"/>
  <c r="BH131" i="21"/>
  <c r="BG131" i="21"/>
  <c r="BE131" i="21"/>
  <c r="T131" i="21"/>
  <c r="R131" i="21"/>
  <c r="P131" i="21"/>
  <c r="BI130" i="21"/>
  <c r="BH130" i="21"/>
  <c r="BG130" i="21"/>
  <c r="BE130" i="21"/>
  <c r="T130" i="21"/>
  <c r="R130" i="21"/>
  <c r="P130" i="21"/>
  <c r="BI129" i="21"/>
  <c r="BH129" i="21"/>
  <c r="BG129" i="21"/>
  <c r="BE129" i="21"/>
  <c r="T129" i="21"/>
  <c r="R129" i="21"/>
  <c r="P129" i="21"/>
  <c r="BI128" i="21"/>
  <c r="BH128" i="21"/>
  <c r="BG128" i="21"/>
  <c r="BE128" i="21"/>
  <c r="T128" i="21"/>
  <c r="R128" i="21"/>
  <c r="P128" i="21"/>
  <c r="BI127" i="21"/>
  <c r="BH127" i="21"/>
  <c r="BG127" i="21"/>
  <c r="BE127" i="21"/>
  <c r="T127" i="21"/>
  <c r="R127" i="21"/>
  <c r="P127" i="21"/>
  <c r="BI126" i="21"/>
  <c r="BH126" i="21"/>
  <c r="BG126" i="21"/>
  <c r="BE126" i="21"/>
  <c r="T126" i="21"/>
  <c r="R126" i="21"/>
  <c r="P126" i="21"/>
  <c r="BI125" i="21"/>
  <c r="BH125" i="21"/>
  <c r="BG125" i="21"/>
  <c r="BE125" i="21"/>
  <c r="T125" i="21"/>
  <c r="R125" i="21"/>
  <c r="P125" i="21"/>
  <c r="F116" i="21"/>
  <c r="E114" i="21"/>
  <c r="F89" i="21"/>
  <c r="E87" i="21"/>
  <c r="J24" i="21"/>
  <c r="E24" i="21"/>
  <c r="J92" i="21"/>
  <c r="J23" i="21"/>
  <c r="J21" i="21"/>
  <c r="E21" i="21"/>
  <c r="J91" i="21"/>
  <c r="J20" i="21"/>
  <c r="J18" i="21"/>
  <c r="E18" i="21"/>
  <c r="F119" i="21"/>
  <c r="J17" i="21"/>
  <c r="J15" i="21"/>
  <c r="E15" i="21"/>
  <c r="F118" i="21"/>
  <c r="J14" i="21"/>
  <c r="J12" i="21"/>
  <c r="J89" i="21"/>
  <c r="E7" i="21"/>
  <c r="E85" i="21"/>
  <c r="J151" i="20"/>
  <c r="J37" i="20"/>
  <c r="J36" i="20"/>
  <c r="AY113" i="1"/>
  <c r="J35" i="20"/>
  <c r="AX113" i="1"/>
  <c r="BI162" i="20"/>
  <c r="BH162" i="20"/>
  <c r="BG162" i="20"/>
  <c r="BE162" i="20"/>
  <c r="T162" i="20"/>
  <c r="R162" i="20"/>
  <c r="P162" i="20"/>
  <c r="BI161" i="20"/>
  <c r="BH161" i="20"/>
  <c r="BG161" i="20"/>
  <c r="BE161" i="20"/>
  <c r="T161" i="20"/>
  <c r="R161" i="20"/>
  <c r="P161" i="20"/>
  <c r="BI160" i="20"/>
  <c r="BH160" i="20"/>
  <c r="BG160" i="20"/>
  <c r="BE160" i="20"/>
  <c r="T160" i="20"/>
  <c r="R160" i="20"/>
  <c r="P160" i="20"/>
  <c r="BI159" i="20"/>
  <c r="BH159" i="20"/>
  <c r="BG159" i="20"/>
  <c r="BE159" i="20"/>
  <c r="T159" i="20"/>
  <c r="R159" i="20"/>
  <c r="P159" i="20"/>
  <c r="BI158" i="20"/>
  <c r="BH158" i="20"/>
  <c r="BG158" i="20"/>
  <c r="BE158" i="20"/>
  <c r="T158" i="20"/>
  <c r="R158" i="20"/>
  <c r="P158" i="20"/>
  <c r="BI157" i="20"/>
  <c r="BH157" i="20"/>
  <c r="BG157" i="20"/>
  <c r="BE157" i="20"/>
  <c r="T157" i="20"/>
  <c r="R157" i="20"/>
  <c r="P157" i="20"/>
  <c r="BI155" i="20"/>
  <c r="BH155" i="20"/>
  <c r="BG155" i="20"/>
  <c r="BE155" i="20"/>
  <c r="T155" i="20"/>
  <c r="R155" i="20"/>
  <c r="P155" i="20"/>
  <c r="BI154" i="20"/>
  <c r="BH154" i="20"/>
  <c r="BG154" i="20"/>
  <c r="BE154" i="20"/>
  <c r="T154" i="20"/>
  <c r="R154" i="20"/>
  <c r="P154" i="20"/>
  <c r="BI153" i="20"/>
  <c r="BH153" i="20"/>
  <c r="BG153" i="20"/>
  <c r="BE153" i="20"/>
  <c r="T153" i="20"/>
  <c r="R153" i="20"/>
  <c r="P153" i="20"/>
  <c r="J100" i="20"/>
  <c r="BI150" i="20"/>
  <c r="BH150" i="20"/>
  <c r="BG150" i="20"/>
  <c r="BE150" i="20"/>
  <c r="T150" i="20"/>
  <c r="R150" i="20"/>
  <c r="P150" i="20"/>
  <c r="BI149" i="20"/>
  <c r="BH149" i="20"/>
  <c r="BG149" i="20"/>
  <c r="BE149" i="20"/>
  <c r="T149" i="20"/>
  <c r="R149" i="20"/>
  <c r="P149" i="20"/>
  <c r="BI147" i="20"/>
  <c r="BH147" i="20"/>
  <c r="BG147" i="20"/>
  <c r="BE147" i="20"/>
  <c r="T147" i="20"/>
  <c r="R147" i="20"/>
  <c r="P147" i="20"/>
  <c r="BI146" i="20"/>
  <c r="BH146" i="20"/>
  <c r="BG146" i="20"/>
  <c r="BE146" i="20"/>
  <c r="T146" i="20"/>
  <c r="R146" i="20"/>
  <c r="P146" i="20"/>
  <c r="BI145" i="20"/>
  <c r="BH145" i="20"/>
  <c r="BG145" i="20"/>
  <c r="BE145" i="20"/>
  <c r="T145" i="20"/>
  <c r="R145" i="20"/>
  <c r="P145" i="20"/>
  <c r="BI144" i="20"/>
  <c r="BH144" i="20"/>
  <c r="BG144" i="20"/>
  <c r="BE144" i="20"/>
  <c r="T144" i="20"/>
  <c r="R144" i="20"/>
  <c r="P144" i="20"/>
  <c r="BI143" i="20"/>
  <c r="BH143" i="20"/>
  <c r="BG143" i="20"/>
  <c r="BE143" i="20"/>
  <c r="T143" i="20"/>
  <c r="R143" i="20"/>
  <c r="P143" i="20"/>
  <c r="BI142" i="20"/>
  <c r="BH142" i="20"/>
  <c r="BG142" i="20"/>
  <c r="BE142" i="20"/>
  <c r="T142" i="20"/>
  <c r="R142" i="20"/>
  <c r="P142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9" i="20"/>
  <c r="BH139" i="20"/>
  <c r="BG139" i="20"/>
  <c r="BE139" i="20"/>
  <c r="T139" i="20"/>
  <c r="R139" i="20"/>
  <c r="P139" i="20"/>
  <c r="BI138" i="20"/>
  <c r="BH138" i="20"/>
  <c r="BG138" i="20"/>
  <c r="BE138" i="20"/>
  <c r="T138" i="20"/>
  <c r="R138" i="20"/>
  <c r="P138" i="20"/>
  <c r="BI137" i="20"/>
  <c r="BH137" i="20"/>
  <c r="BG137" i="20"/>
  <c r="BE137" i="20"/>
  <c r="T137" i="20"/>
  <c r="R137" i="20"/>
  <c r="P137" i="20"/>
  <c r="BI136" i="20"/>
  <c r="BH136" i="20"/>
  <c r="BG136" i="20"/>
  <c r="BE136" i="20"/>
  <c r="T136" i="20"/>
  <c r="R136" i="20"/>
  <c r="P136" i="20"/>
  <c r="BI135" i="20"/>
  <c r="BH135" i="20"/>
  <c r="BG135" i="20"/>
  <c r="BE135" i="20"/>
  <c r="T135" i="20"/>
  <c r="R135" i="20"/>
  <c r="P135" i="20"/>
  <c r="BI134" i="20"/>
  <c r="BH134" i="20"/>
  <c r="BG134" i="20"/>
  <c r="BE134" i="20"/>
  <c r="T134" i="20"/>
  <c r="R134" i="20"/>
  <c r="P134" i="20"/>
  <c r="BI133" i="20"/>
  <c r="BH133" i="20"/>
  <c r="BG133" i="20"/>
  <c r="BE133" i="20"/>
  <c r="T133" i="20"/>
  <c r="R133" i="20"/>
  <c r="P133" i="20"/>
  <c r="BI132" i="20"/>
  <c r="BH132" i="20"/>
  <c r="BG132" i="20"/>
  <c r="BE132" i="20"/>
  <c r="T132" i="20"/>
  <c r="R132" i="20"/>
  <c r="P132" i="20"/>
  <c r="BI131" i="20"/>
  <c r="BH131" i="20"/>
  <c r="BG131" i="20"/>
  <c r="BE131" i="20"/>
  <c r="T131" i="20"/>
  <c r="R131" i="20"/>
  <c r="P131" i="20"/>
  <c r="BI130" i="20"/>
  <c r="BH130" i="20"/>
  <c r="BG130" i="20"/>
  <c r="BE130" i="20"/>
  <c r="T130" i="20"/>
  <c r="R130" i="20"/>
  <c r="P130" i="20"/>
  <c r="BI129" i="20"/>
  <c r="BH129" i="20"/>
  <c r="BG129" i="20"/>
  <c r="BE129" i="20"/>
  <c r="T129" i="20"/>
  <c r="R129" i="20"/>
  <c r="P129" i="20"/>
  <c r="BI128" i="20"/>
  <c r="BH128" i="20"/>
  <c r="BG128" i="20"/>
  <c r="BE128" i="20"/>
  <c r="T128" i="20"/>
  <c r="R128" i="20"/>
  <c r="P128" i="20"/>
  <c r="BI127" i="20"/>
  <c r="BH127" i="20"/>
  <c r="BG127" i="20"/>
  <c r="BE127" i="20"/>
  <c r="T127" i="20"/>
  <c r="R127" i="20"/>
  <c r="P127" i="20"/>
  <c r="BI126" i="20"/>
  <c r="BH126" i="20"/>
  <c r="BG126" i="20"/>
  <c r="BE126" i="20"/>
  <c r="T126" i="20"/>
  <c r="R126" i="20"/>
  <c r="P126" i="20"/>
  <c r="BI125" i="20"/>
  <c r="BH125" i="20"/>
  <c r="BG125" i="20"/>
  <c r="BE125" i="20"/>
  <c r="T125" i="20"/>
  <c r="R125" i="20"/>
  <c r="P125" i="20"/>
  <c r="F116" i="20"/>
  <c r="E114" i="20"/>
  <c r="F89" i="20"/>
  <c r="E87" i="20"/>
  <c r="J24" i="20"/>
  <c r="E24" i="20"/>
  <c r="J119" i="20"/>
  <c r="J23" i="20"/>
  <c r="J21" i="20"/>
  <c r="E21" i="20"/>
  <c r="J118" i="20"/>
  <c r="J20" i="20"/>
  <c r="J18" i="20"/>
  <c r="E18" i="20"/>
  <c r="F119" i="20"/>
  <c r="J17" i="20"/>
  <c r="J15" i="20"/>
  <c r="E15" i="20"/>
  <c r="F91" i="20"/>
  <c r="J14" i="20"/>
  <c r="J12" i="20"/>
  <c r="J116" i="20"/>
  <c r="E7" i="20"/>
  <c r="E85" i="20"/>
  <c r="J37" i="19"/>
  <c r="J36" i="19"/>
  <c r="AY112" i="1"/>
  <c r="J35" i="19"/>
  <c r="AX112" i="1"/>
  <c r="BI188" i="19"/>
  <c r="BH188" i="19"/>
  <c r="BG188" i="19"/>
  <c r="BE188" i="19"/>
  <c r="T188" i="19"/>
  <c r="R188" i="19"/>
  <c r="P188" i="19"/>
  <c r="BI187" i="19"/>
  <c r="BH187" i="19"/>
  <c r="BG187" i="19"/>
  <c r="BE187" i="19"/>
  <c r="T187" i="19"/>
  <c r="R187" i="19"/>
  <c r="P187" i="19"/>
  <c r="BI186" i="19"/>
  <c r="BH186" i="19"/>
  <c r="BG186" i="19"/>
  <c r="BE186" i="19"/>
  <c r="T186" i="19"/>
  <c r="R186" i="19"/>
  <c r="P186" i="19"/>
  <c r="BI185" i="19"/>
  <c r="BH185" i="19"/>
  <c r="BG185" i="19"/>
  <c r="BE185" i="19"/>
  <c r="T185" i="19"/>
  <c r="R185" i="19"/>
  <c r="P185" i="19"/>
  <c r="BI184" i="19"/>
  <c r="BH184" i="19"/>
  <c r="BG184" i="19"/>
  <c r="BE184" i="19"/>
  <c r="T184" i="19"/>
  <c r="R184" i="19"/>
  <c r="P184" i="19"/>
  <c r="BI183" i="19"/>
  <c r="BH183" i="19"/>
  <c r="BG183" i="19"/>
  <c r="BE183" i="19"/>
  <c r="T183" i="19"/>
  <c r="R183" i="19"/>
  <c r="P183" i="19"/>
  <c r="BI182" i="19"/>
  <c r="BH182" i="19"/>
  <c r="BG182" i="19"/>
  <c r="BE182" i="19"/>
  <c r="T182" i="19"/>
  <c r="R182" i="19"/>
  <c r="P182" i="19"/>
  <c r="BI181" i="19"/>
  <c r="BH181" i="19"/>
  <c r="BG181" i="19"/>
  <c r="BE181" i="19"/>
  <c r="T181" i="19"/>
  <c r="R181" i="19"/>
  <c r="P181" i="19"/>
  <c r="BI180" i="19"/>
  <c r="BH180" i="19"/>
  <c r="BG180" i="19"/>
  <c r="BE180" i="19"/>
  <c r="T180" i="19"/>
  <c r="R180" i="19"/>
  <c r="P180" i="19"/>
  <c r="BI179" i="19"/>
  <c r="BH179" i="19"/>
  <c r="BG179" i="19"/>
  <c r="BE179" i="19"/>
  <c r="T179" i="19"/>
  <c r="R179" i="19"/>
  <c r="P179" i="19"/>
  <c r="BI178" i="19"/>
  <c r="BH178" i="19"/>
  <c r="BG178" i="19"/>
  <c r="BE178" i="19"/>
  <c r="T178" i="19"/>
  <c r="R178" i="19"/>
  <c r="P178" i="19"/>
  <c r="BI177" i="19"/>
  <c r="BH177" i="19"/>
  <c r="BG177" i="19"/>
  <c r="BE177" i="19"/>
  <c r="T177" i="19"/>
  <c r="R177" i="19"/>
  <c r="P177" i="19"/>
  <c r="BI175" i="19"/>
  <c r="BH175" i="19"/>
  <c r="BG175" i="19"/>
  <c r="BE175" i="19"/>
  <c r="T175" i="19"/>
  <c r="R175" i="19"/>
  <c r="P175" i="19"/>
  <c r="BI174" i="19"/>
  <c r="BH174" i="19"/>
  <c r="BG174" i="19"/>
  <c r="BE174" i="19"/>
  <c r="T174" i="19"/>
  <c r="R174" i="19"/>
  <c r="P174" i="19"/>
  <c r="BI173" i="19"/>
  <c r="BH173" i="19"/>
  <c r="BG173" i="19"/>
  <c r="BE173" i="19"/>
  <c r="T173" i="19"/>
  <c r="R173" i="19"/>
  <c r="P173" i="19"/>
  <c r="BI172" i="19"/>
  <c r="BH172" i="19"/>
  <c r="BG172" i="19"/>
  <c r="BE172" i="19"/>
  <c r="T172" i="19"/>
  <c r="R172" i="19"/>
  <c r="P172" i="19"/>
  <c r="BI171" i="19"/>
  <c r="BH171" i="19"/>
  <c r="BG171" i="19"/>
  <c r="BE171" i="19"/>
  <c r="T171" i="19"/>
  <c r="R171" i="19"/>
  <c r="P171" i="19"/>
  <c r="BI170" i="19"/>
  <c r="BH170" i="19"/>
  <c r="BG170" i="19"/>
  <c r="BE170" i="19"/>
  <c r="T170" i="19"/>
  <c r="R170" i="19"/>
  <c r="P170" i="19"/>
  <c r="BI169" i="19"/>
  <c r="BH169" i="19"/>
  <c r="BG169" i="19"/>
  <c r="BE169" i="19"/>
  <c r="T169" i="19"/>
  <c r="R169" i="19"/>
  <c r="P169" i="19"/>
  <c r="BI168" i="19"/>
  <c r="BH168" i="19"/>
  <c r="BG168" i="19"/>
  <c r="BE168" i="19"/>
  <c r="T168" i="19"/>
  <c r="R168" i="19"/>
  <c r="P168" i="19"/>
  <c r="BI167" i="19"/>
  <c r="BH167" i="19"/>
  <c r="BG167" i="19"/>
  <c r="BE167" i="19"/>
  <c r="T167" i="19"/>
  <c r="R167" i="19"/>
  <c r="P167" i="19"/>
  <c r="BI166" i="19"/>
  <c r="BH166" i="19"/>
  <c r="BG166" i="19"/>
  <c r="BE166" i="19"/>
  <c r="T166" i="19"/>
  <c r="R166" i="19"/>
  <c r="P166" i="19"/>
  <c r="BI165" i="19"/>
  <c r="BH165" i="19"/>
  <c r="BG165" i="19"/>
  <c r="BE165" i="19"/>
  <c r="T165" i="19"/>
  <c r="R165" i="19"/>
  <c r="P165" i="19"/>
  <c r="BI164" i="19"/>
  <c r="BH164" i="19"/>
  <c r="BG164" i="19"/>
  <c r="BE164" i="19"/>
  <c r="T164" i="19"/>
  <c r="R164" i="19"/>
  <c r="P164" i="19"/>
  <c r="BI163" i="19"/>
  <c r="BH163" i="19"/>
  <c r="BG163" i="19"/>
  <c r="BE163" i="19"/>
  <c r="T163" i="19"/>
  <c r="R163" i="19"/>
  <c r="P163" i="19"/>
  <c r="BI162" i="19"/>
  <c r="BH162" i="19"/>
  <c r="BG162" i="19"/>
  <c r="BE162" i="19"/>
  <c r="T162" i="19"/>
  <c r="R162" i="19"/>
  <c r="P162" i="19"/>
  <c r="BI161" i="19"/>
  <c r="BH161" i="19"/>
  <c r="BG161" i="19"/>
  <c r="BE161" i="19"/>
  <c r="T161" i="19"/>
  <c r="R161" i="19"/>
  <c r="P161" i="19"/>
  <c r="BI160" i="19"/>
  <c r="BH160" i="19"/>
  <c r="BG160" i="19"/>
  <c r="BE160" i="19"/>
  <c r="T160" i="19"/>
  <c r="R160" i="19"/>
  <c r="P160" i="19"/>
  <c r="BI159" i="19"/>
  <c r="BH159" i="19"/>
  <c r="BG159" i="19"/>
  <c r="BE159" i="19"/>
  <c r="T159" i="19"/>
  <c r="R159" i="19"/>
  <c r="P159" i="19"/>
  <c r="BI158" i="19"/>
  <c r="BH158" i="19"/>
  <c r="BG158" i="19"/>
  <c r="BE158" i="19"/>
  <c r="T158" i="19"/>
  <c r="R158" i="19"/>
  <c r="P158" i="19"/>
  <c r="BI157" i="19"/>
  <c r="BH157" i="19"/>
  <c r="BG157" i="19"/>
  <c r="BE157" i="19"/>
  <c r="T157" i="19"/>
  <c r="R157" i="19"/>
  <c r="P157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4" i="19"/>
  <c r="BH154" i="19"/>
  <c r="BG154" i="19"/>
  <c r="BE154" i="19"/>
  <c r="T154" i="19"/>
  <c r="R154" i="19"/>
  <c r="P154" i="19"/>
  <c r="BI153" i="19"/>
  <c r="BH153" i="19"/>
  <c r="BG153" i="19"/>
  <c r="BE153" i="19"/>
  <c r="T153" i="19"/>
  <c r="R153" i="19"/>
  <c r="P153" i="19"/>
  <c r="BI152" i="19"/>
  <c r="BH152" i="19"/>
  <c r="BG152" i="19"/>
  <c r="BE152" i="19"/>
  <c r="T152" i="19"/>
  <c r="R152" i="19"/>
  <c r="P152" i="19"/>
  <c r="BI149" i="19"/>
  <c r="BH149" i="19"/>
  <c r="BG149" i="19"/>
  <c r="BE149" i="19"/>
  <c r="T149" i="19"/>
  <c r="R149" i="19"/>
  <c r="P149" i="19"/>
  <c r="BI148" i="19"/>
  <c r="BH148" i="19"/>
  <c r="BG148" i="19"/>
  <c r="BE148" i="19"/>
  <c r="T148" i="19"/>
  <c r="R148" i="19"/>
  <c r="P148" i="19"/>
  <c r="BI147" i="19"/>
  <c r="BH147" i="19"/>
  <c r="BG147" i="19"/>
  <c r="BE147" i="19"/>
  <c r="T147" i="19"/>
  <c r="R147" i="19"/>
  <c r="P147" i="19"/>
  <c r="BI146" i="19"/>
  <c r="BH146" i="19"/>
  <c r="BG146" i="19"/>
  <c r="BE146" i="19"/>
  <c r="T146" i="19"/>
  <c r="R146" i="19"/>
  <c r="P146" i="19"/>
  <c r="BI143" i="19"/>
  <c r="BH143" i="19"/>
  <c r="BG143" i="19"/>
  <c r="BE143" i="19"/>
  <c r="T143" i="19"/>
  <c r="R143" i="19"/>
  <c r="P143" i="19"/>
  <c r="BI142" i="19"/>
  <c r="BH142" i="19"/>
  <c r="BG142" i="19"/>
  <c r="BE142" i="19"/>
  <c r="T142" i="19"/>
  <c r="R142" i="19"/>
  <c r="P142" i="19"/>
  <c r="BI141" i="19"/>
  <c r="BH141" i="19"/>
  <c r="BG141" i="19"/>
  <c r="BE141" i="19"/>
  <c r="T141" i="19"/>
  <c r="R141" i="19"/>
  <c r="P141" i="19"/>
  <c r="BI140" i="19"/>
  <c r="BH140" i="19"/>
  <c r="BG140" i="19"/>
  <c r="BE140" i="19"/>
  <c r="T140" i="19"/>
  <c r="R140" i="19"/>
  <c r="P140" i="19"/>
  <c r="BI139" i="19"/>
  <c r="BH139" i="19"/>
  <c r="BG139" i="19"/>
  <c r="BE139" i="19"/>
  <c r="T139" i="19"/>
  <c r="R139" i="19"/>
  <c r="P139" i="19"/>
  <c r="BI137" i="19"/>
  <c r="BH137" i="19"/>
  <c r="BG137" i="19"/>
  <c r="BE137" i="19"/>
  <c r="T137" i="19"/>
  <c r="R137" i="19"/>
  <c r="P137" i="19"/>
  <c r="BI136" i="19"/>
  <c r="BH136" i="19"/>
  <c r="BG136" i="19"/>
  <c r="BE136" i="19"/>
  <c r="T136" i="19"/>
  <c r="R136" i="19"/>
  <c r="P136" i="19"/>
  <c r="BI134" i="19"/>
  <c r="BH134" i="19"/>
  <c r="BG134" i="19"/>
  <c r="BE134" i="19"/>
  <c r="T134" i="19"/>
  <c r="T133" i="19"/>
  <c r="R134" i="19"/>
  <c r="R133" i="19"/>
  <c r="P134" i="19"/>
  <c r="P133" i="19"/>
  <c r="BI131" i="19"/>
  <c r="BH131" i="19"/>
  <c r="BG131" i="19"/>
  <c r="BE131" i="19"/>
  <c r="T131" i="19"/>
  <c r="T130" i="19"/>
  <c r="R131" i="19"/>
  <c r="R130" i="19"/>
  <c r="P131" i="19"/>
  <c r="P130" i="19"/>
  <c r="BI129" i="19"/>
  <c r="BH129" i="19"/>
  <c r="BG129" i="19"/>
  <c r="BE129" i="19"/>
  <c r="T129" i="19"/>
  <c r="T128" i="19"/>
  <c r="R129" i="19"/>
  <c r="R128" i="19"/>
  <c r="P129" i="19"/>
  <c r="P128" i="19"/>
  <c r="F121" i="19"/>
  <c r="E119" i="19"/>
  <c r="F89" i="19"/>
  <c r="E87" i="19"/>
  <c r="J24" i="19"/>
  <c r="E24" i="19"/>
  <c r="J124" i="19"/>
  <c r="J23" i="19"/>
  <c r="J21" i="19"/>
  <c r="E21" i="19"/>
  <c r="J91" i="19"/>
  <c r="J20" i="19"/>
  <c r="J18" i="19"/>
  <c r="E18" i="19"/>
  <c r="F92" i="19"/>
  <c r="J17" i="19"/>
  <c r="J15" i="19"/>
  <c r="E15" i="19"/>
  <c r="F123" i="19"/>
  <c r="J14" i="19"/>
  <c r="J12" i="19"/>
  <c r="J121" i="19"/>
  <c r="E7" i="19"/>
  <c r="E117" i="19"/>
  <c r="J37" i="18"/>
  <c r="J36" i="18"/>
  <c r="AY111" i="1"/>
  <c r="J35" i="18"/>
  <c r="AX111" i="1"/>
  <c r="BI176" i="18"/>
  <c r="BH176" i="18"/>
  <c r="BG176" i="18"/>
  <c r="BE176" i="18"/>
  <c r="T176" i="18"/>
  <c r="R176" i="18"/>
  <c r="P176" i="18"/>
  <c r="BI175" i="18"/>
  <c r="BH175" i="18"/>
  <c r="BG175" i="18"/>
  <c r="BE175" i="18"/>
  <c r="T175" i="18"/>
  <c r="R175" i="18"/>
  <c r="P175" i="18"/>
  <c r="BI174" i="18"/>
  <c r="BH174" i="18"/>
  <c r="BG174" i="18"/>
  <c r="BE174" i="18"/>
  <c r="T174" i="18"/>
  <c r="R174" i="18"/>
  <c r="P174" i="18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1" i="18"/>
  <c r="BH171" i="18"/>
  <c r="BG171" i="18"/>
  <c r="BE171" i="18"/>
  <c r="T171" i="18"/>
  <c r="R171" i="18"/>
  <c r="P171" i="18"/>
  <c r="BI170" i="18"/>
  <c r="BH170" i="18"/>
  <c r="BG170" i="18"/>
  <c r="BE170" i="18"/>
  <c r="T170" i="18"/>
  <c r="R170" i="18"/>
  <c r="P170" i="18"/>
  <c r="BI169" i="18"/>
  <c r="BH169" i="18"/>
  <c r="BG169" i="18"/>
  <c r="BE169" i="18"/>
  <c r="T169" i="18"/>
  <c r="R169" i="18"/>
  <c r="P169" i="18"/>
  <c r="BI168" i="18"/>
  <c r="BH168" i="18"/>
  <c r="BG168" i="18"/>
  <c r="BE168" i="18"/>
  <c r="T168" i="18"/>
  <c r="R168" i="18"/>
  <c r="P168" i="18"/>
  <c r="BI167" i="18"/>
  <c r="BH167" i="18"/>
  <c r="BG167" i="18"/>
  <c r="BE167" i="18"/>
  <c r="T167" i="18"/>
  <c r="R167" i="18"/>
  <c r="P167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6" i="18"/>
  <c r="BH136" i="18"/>
  <c r="BG136" i="18"/>
  <c r="BE136" i="18"/>
  <c r="T136" i="18"/>
  <c r="R136" i="18"/>
  <c r="P136" i="18"/>
  <c r="BI133" i="18"/>
  <c r="BH133" i="18"/>
  <c r="BG133" i="18"/>
  <c r="BE133" i="18"/>
  <c r="T133" i="18"/>
  <c r="T132" i="18"/>
  <c r="R133" i="18"/>
  <c r="R132" i="18"/>
  <c r="P133" i="18"/>
  <c r="P132" i="18"/>
  <c r="BI131" i="18"/>
  <c r="BH131" i="18"/>
  <c r="BG131" i="18"/>
  <c r="BE131" i="18"/>
  <c r="T131" i="18"/>
  <c r="T130" i="18"/>
  <c r="R131" i="18"/>
  <c r="R130" i="18"/>
  <c r="P131" i="18"/>
  <c r="P130" i="18"/>
  <c r="BI129" i="18"/>
  <c r="BH129" i="18"/>
  <c r="BG129" i="18"/>
  <c r="BE129" i="18"/>
  <c r="T129" i="18"/>
  <c r="R129" i="18"/>
  <c r="P129" i="18"/>
  <c r="BI128" i="18"/>
  <c r="BH128" i="18"/>
  <c r="BG128" i="18"/>
  <c r="BE128" i="18"/>
  <c r="T128" i="18"/>
  <c r="R128" i="18"/>
  <c r="P128" i="18"/>
  <c r="BI127" i="18"/>
  <c r="BH127" i="18"/>
  <c r="BG127" i="18"/>
  <c r="BE127" i="18"/>
  <c r="T127" i="18"/>
  <c r="R127" i="18"/>
  <c r="P127" i="18"/>
  <c r="F118" i="18"/>
  <c r="E116" i="18"/>
  <c r="F89" i="18"/>
  <c r="E87" i="18"/>
  <c r="J24" i="18"/>
  <c r="E24" i="18"/>
  <c r="J121" i="18"/>
  <c r="J23" i="18"/>
  <c r="J21" i="18"/>
  <c r="E21" i="18"/>
  <c r="J120" i="18"/>
  <c r="J20" i="18"/>
  <c r="J18" i="18"/>
  <c r="E18" i="18"/>
  <c r="F92" i="18"/>
  <c r="J17" i="18"/>
  <c r="J15" i="18"/>
  <c r="E15" i="18"/>
  <c r="F120" i="18"/>
  <c r="J14" i="18"/>
  <c r="J12" i="18"/>
  <c r="J118" i="18"/>
  <c r="E7" i="18"/>
  <c r="E85" i="18"/>
  <c r="J37" i="17"/>
  <c r="J36" i="17"/>
  <c r="AY110" i="1"/>
  <c r="J35" i="17"/>
  <c r="AX110" i="1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29" i="17"/>
  <c r="BH129" i="17"/>
  <c r="BG129" i="17"/>
  <c r="BE129" i="17"/>
  <c r="T129" i="17"/>
  <c r="T128" i="17"/>
  <c r="R129" i="17"/>
  <c r="R128" i="17"/>
  <c r="P129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F117" i="17"/>
  <c r="E115" i="17"/>
  <c r="F89" i="17"/>
  <c r="E87" i="17"/>
  <c r="J24" i="17"/>
  <c r="E24" i="17"/>
  <c r="J92" i="17"/>
  <c r="J23" i="17"/>
  <c r="J21" i="17"/>
  <c r="E21" i="17"/>
  <c r="J119" i="17"/>
  <c r="J20" i="17"/>
  <c r="J18" i="17"/>
  <c r="E18" i="17"/>
  <c r="F92" i="17"/>
  <c r="J17" i="17"/>
  <c r="J15" i="17"/>
  <c r="E15" i="17"/>
  <c r="F119" i="17"/>
  <c r="J14" i="17"/>
  <c r="J12" i="17"/>
  <c r="J117" i="17"/>
  <c r="E7" i="17"/>
  <c r="E113" i="17"/>
  <c r="J37" i="16"/>
  <c r="J36" i="16"/>
  <c r="AY109" i="1"/>
  <c r="J35" i="16"/>
  <c r="AX109" i="1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BI123" i="16"/>
  <c r="BH123" i="16"/>
  <c r="BG123" i="16"/>
  <c r="BE123" i="16"/>
  <c r="T123" i="16"/>
  <c r="R123" i="16"/>
  <c r="P123" i="16"/>
  <c r="J117" i="16"/>
  <c r="J116" i="16"/>
  <c r="F114" i="16"/>
  <c r="E112" i="16"/>
  <c r="J92" i="16"/>
  <c r="J91" i="16"/>
  <c r="F89" i="16"/>
  <c r="E87" i="16"/>
  <c r="J18" i="16"/>
  <c r="E18" i="16"/>
  <c r="F92" i="16"/>
  <c r="J17" i="16"/>
  <c r="J15" i="16"/>
  <c r="E15" i="16"/>
  <c r="F91" i="16"/>
  <c r="J14" i="16"/>
  <c r="J12" i="16"/>
  <c r="J114" i="16"/>
  <c r="E7" i="16"/>
  <c r="E85" i="16"/>
  <c r="J131" i="15"/>
  <c r="J37" i="15"/>
  <c r="J36" i="15"/>
  <c r="AY108" i="1"/>
  <c r="J35" i="15"/>
  <c r="AX108" i="1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3" i="15"/>
  <c r="BH133" i="15"/>
  <c r="BG133" i="15"/>
  <c r="BE133" i="15"/>
  <c r="T133" i="15"/>
  <c r="T132" i="15"/>
  <c r="R133" i="15"/>
  <c r="R132" i="15"/>
  <c r="P133" i="15"/>
  <c r="P132" i="15"/>
  <c r="J99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J121" i="15"/>
  <c r="J120" i="15"/>
  <c r="F118" i="15"/>
  <c r="E116" i="15"/>
  <c r="J92" i="15"/>
  <c r="J91" i="15"/>
  <c r="F89" i="15"/>
  <c r="E87" i="15"/>
  <c r="J18" i="15"/>
  <c r="E18" i="15"/>
  <c r="F121" i="15"/>
  <c r="J17" i="15"/>
  <c r="J15" i="15"/>
  <c r="E15" i="15"/>
  <c r="F91" i="15"/>
  <c r="J14" i="15"/>
  <c r="J12" i="15"/>
  <c r="J118" i="15"/>
  <c r="E7" i="15"/>
  <c r="E85" i="15"/>
  <c r="J37" i="14"/>
  <c r="J36" i="14"/>
  <c r="AY107" i="1"/>
  <c r="J35" i="14"/>
  <c r="AX107" i="1"/>
  <c r="BI251" i="14"/>
  <c r="BH251" i="14"/>
  <c r="BG251" i="14"/>
  <c r="BE251" i="14"/>
  <c r="T251" i="14"/>
  <c r="R251" i="14"/>
  <c r="P251" i="14"/>
  <c r="BI250" i="14"/>
  <c r="BH250" i="14"/>
  <c r="BG250" i="14"/>
  <c r="BE250" i="14"/>
  <c r="T250" i="14"/>
  <c r="R250" i="14"/>
  <c r="P250" i="14"/>
  <c r="BI249" i="14"/>
  <c r="BH249" i="14"/>
  <c r="BG249" i="14"/>
  <c r="BE249" i="14"/>
  <c r="T249" i="14"/>
  <c r="R249" i="14"/>
  <c r="P249" i="14"/>
  <c r="BI247" i="14"/>
  <c r="BH247" i="14"/>
  <c r="BG247" i="14"/>
  <c r="BE247" i="14"/>
  <c r="T247" i="14"/>
  <c r="R247" i="14"/>
  <c r="P247" i="14"/>
  <c r="BI246" i="14"/>
  <c r="BH246" i="14"/>
  <c r="BG246" i="14"/>
  <c r="BE246" i="14"/>
  <c r="T246" i="14"/>
  <c r="R246" i="14"/>
  <c r="P246" i="14"/>
  <c r="BI245" i="14"/>
  <c r="BH245" i="14"/>
  <c r="BG245" i="14"/>
  <c r="BE245" i="14"/>
  <c r="T245" i="14"/>
  <c r="R245" i="14"/>
  <c r="P245" i="14"/>
  <c r="BI244" i="14"/>
  <c r="BH244" i="14"/>
  <c r="BG244" i="14"/>
  <c r="BE244" i="14"/>
  <c r="T244" i="14"/>
  <c r="R244" i="14"/>
  <c r="P244" i="14"/>
  <c r="BI243" i="14"/>
  <c r="BH243" i="14"/>
  <c r="BG243" i="14"/>
  <c r="BE243" i="14"/>
  <c r="T243" i="14"/>
  <c r="R243" i="14"/>
  <c r="P243" i="14"/>
  <c r="BI242" i="14"/>
  <c r="BH242" i="14"/>
  <c r="BG242" i="14"/>
  <c r="BE242" i="14"/>
  <c r="T242" i="14"/>
  <c r="R242" i="14"/>
  <c r="P242" i="14"/>
  <c r="BI241" i="14"/>
  <c r="BH241" i="14"/>
  <c r="BG241" i="14"/>
  <c r="BE241" i="14"/>
  <c r="T241" i="14"/>
  <c r="R241" i="14"/>
  <c r="P241" i="14"/>
  <c r="BI240" i="14"/>
  <c r="BH240" i="14"/>
  <c r="BG240" i="14"/>
  <c r="BE240" i="14"/>
  <c r="T240" i="14"/>
  <c r="R240" i="14"/>
  <c r="P240" i="14"/>
  <c r="BI239" i="14"/>
  <c r="BH239" i="14"/>
  <c r="BG239" i="14"/>
  <c r="BE239" i="14"/>
  <c r="T239" i="14"/>
  <c r="R239" i="14"/>
  <c r="P239" i="14"/>
  <c r="BI238" i="14"/>
  <c r="BH238" i="14"/>
  <c r="BG238" i="14"/>
  <c r="BE238" i="14"/>
  <c r="T238" i="14"/>
  <c r="R238" i="14"/>
  <c r="P238" i="14"/>
  <c r="BI237" i="14"/>
  <c r="BH237" i="14"/>
  <c r="BG237" i="14"/>
  <c r="BE237" i="14"/>
  <c r="T237" i="14"/>
  <c r="R237" i="14"/>
  <c r="P237" i="14"/>
  <c r="BI236" i="14"/>
  <c r="BH236" i="14"/>
  <c r="BG236" i="14"/>
  <c r="BE236" i="14"/>
  <c r="T236" i="14"/>
  <c r="R236" i="14"/>
  <c r="P236" i="14"/>
  <c r="BI235" i="14"/>
  <c r="BH235" i="14"/>
  <c r="BG235" i="14"/>
  <c r="BE235" i="14"/>
  <c r="T235" i="14"/>
  <c r="R235" i="14"/>
  <c r="P235" i="14"/>
  <c r="BI234" i="14"/>
  <c r="BH234" i="14"/>
  <c r="BG234" i="14"/>
  <c r="BE234" i="14"/>
  <c r="T234" i="14"/>
  <c r="R234" i="14"/>
  <c r="P234" i="14"/>
  <c r="BI233" i="14"/>
  <c r="BH233" i="14"/>
  <c r="BG233" i="14"/>
  <c r="BE233" i="14"/>
  <c r="T233" i="14"/>
  <c r="R233" i="14"/>
  <c r="P233" i="14"/>
  <c r="BI232" i="14"/>
  <c r="BH232" i="14"/>
  <c r="BG232" i="14"/>
  <c r="BE232" i="14"/>
  <c r="T232" i="14"/>
  <c r="R232" i="14"/>
  <c r="P232" i="14"/>
  <c r="BI231" i="14"/>
  <c r="BH231" i="14"/>
  <c r="BG231" i="14"/>
  <c r="BE231" i="14"/>
  <c r="T231" i="14"/>
  <c r="R231" i="14"/>
  <c r="P231" i="14"/>
  <c r="BI230" i="14"/>
  <c r="BH230" i="14"/>
  <c r="BG230" i="14"/>
  <c r="BE230" i="14"/>
  <c r="T230" i="14"/>
  <c r="R230" i="14"/>
  <c r="P230" i="14"/>
  <c r="BI229" i="14"/>
  <c r="BH229" i="14"/>
  <c r="BG229" i="14"/>
  <c r="BE229" i="14"/>
  <c r="T229" i="14"/>
  <c r="R229" i="14"/>
  <c r="P229" i="14"/>
  <c r="BI227" i="14"/>
  <c r="BH227" i="14"/>
  <c r="BG227" i="14"/>
  <c r="BE227" i="14"/>
  <c r="T227" i="14"/>
  <c r="R227" i="14"/>
  <c r="P227" i="14"/>
  <c r="BI226" i="14"/>
  <c r="BH226" i="14"/>
  <c r="BG226" i="14"/>
  <c r="BE226" i="14"/>
  <c r="T226" i="14"/>
  <c r="R226" i="14"/>
  <c r="P226" i="14"/>
  <c r="BI225" i="14"/>
  <c r="BH225" i="14"/>
  <c r="BG225" i="14"/>
  <c r="BE225" i="14"/>
  <c r="T225" i="14"/>
  <c r="R225" i="14"/>
  <c r="P225" i="14"/>
  <c r="BI224" i="14"/>
  <c r="BH224" i="14"/>
  <c r="BG224" i="14"/>
  <c r="BE224" i="14"/>
  <c r="T224" i="14"/>
  <c r="R224" i="14"/>
  <c r="P224" i="14"/>
  <c r="BI223" i="14"/>
  <c r="BH223" i="14"/>
  <c r="BG223" i="14"/>
  <c r="BE223" i="14"/>
  <c r="T223" i="14"/>
  <c r="R223" i="14"/>
  <c r="P223" i="14"/>
  <c r="BI222" i="14"/>
  <c r="BH222" i="14"/>
  <c r="BG222" i="14"/>
  <c r="BE222" i="14"/>
  <c r="T222" i="14"/>
  <c r="R222" i="14"/>
  <c r="P222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J124" i="14"/>
  <c r="J123" i="14"/>
  <c r="F121" i="14"/>
  <c r="E119" i="14"/>
  <c r="J92" i="14"/>
  <c r="J91" i="14"/>
  <c r="F89" i="14"/>
  <c r="E87" i="14"/>
  <c r="J18" i="14"/>
  <c r="E18" i="14"/>
  <c r="F92" i="14"/>
  <c r="J17" i="14"/>
  <c r="J15" i="14"/>
  <c r="E15" i="14"/>
  <c r="F91" i="14"/>
  <c r="J14" i="14"/>
  <c r="J12" i="14"/>
  <c r="J89" i="14"/>
  <c r="E7" i="14"/>
  <c r="E117" i="14"/>
  <c r="J37" i="13"/>
  <c r="J36" i="13"/>
  <c r="AY106" i="1"/>
  <c r="J35" i="13"/>
  <c r="AX106" i="1"/>
  <c r="BI230" i="13"/>
  <c r="BH230" i="13"/>
  <c r="BG230" i="13"/>
  <c r="BE230" i="13"/>
  <c r="T230" i="13"/>
  <c r="R230" i="13"/>
  <c r="P230" i="13"/>
  <c r="BI229" i="13"/>
  <c r="BH229" i="13"/>
  <c r="BG229" i="13"/>
  <c r="BE229" i="13"/>
  <c r="T229" i="13"/>
  <c r="R229" i="13"/>
  <c r="P229" i="13"/>
  <c r="BI228" i="13"/>
  <c r="BH228" i="13"/>
  <c r="BG228" i="13"/>
  <c r="BE228" i="13"/>
  <c r="T228" i="13"/>
  <c r="R228" i="13"/>
  <c r="P228" i="13"/>
  <c r="BI226" i="13"/>
  <c r="BH226" i="13"/>
  <c r="BG226" i="13"/>
  <c r="BE226" i="13"/>
  <c r="T226" i="13"/>
  <c r="R226" i="13"/>
  <c r="P226" i="13"/>
  <c r="BI225" i="13"/>
  <c r="BH225" i="13"/>
  <c r="BG225" i="13"/>
  <c r="BE225" i="13"/>
  <c r="T225" i="13"/>
  <c r="R225" i="13"/>
  <c r="P225" i="13"/>
  <c r="BI224" i="13"/>
  <c r="BH224" i="13"/>
  <c r="BG224" i="13"/>
  <c r="BE224" i="13"/>
  <c r="T224" i="13"/>
  <c r="R224" i="13"/>
  <c r="P224" i="13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3" i="13"/>
  <c r="BH213" i="13"/>
  <c r="BG213" i="13"/>
  <c r="BE213" i="13"/>
  <c r="T213" i="13"/>
  <c r="R213" i="13"/>
  <c r="P213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09" i="13"/>
  <c r="BH209" i="13"/>
  <c r="BG209" i="13"/>
  <c r="BE209" i="13"/>
  <c r="T209" i="13"/>
  <c r="R209" i="13"/>
  <c r="P209" i="13"/>
  <c r="BI208" i="13"/>
  <c r="BH208" i="13"/>
  <c r="BG208" i="13"/>
  <c r="BE208" i="13"/>
  <c r="T208" i="13"/>
  <c r="R208" i="13"/>
  <c r="P208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5" i="13"/>
  <c r="BH205" i="13"/>
  <c r="BG205" i="13"/>
  <c r="BE205" i="13"/>
  <c r="T205" i="13"/>
  <c r="R205" i="13"/>
  <c r="P205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J124" i="13"/>
  <c r="J123" i="13"/>
  <c r="F121" i="13"/>
  <c r="E119" i="13"/>
  <c r="J92" i="13"/>
  <c r="J91" i="13"/>
  <c r="F89" i="13"/>
  <c r="E87" i="13"/>
  <c r="J18" i="13"/>
  <c r="E18" i="13"/>
  <c r="F92" i="13"/>
  <c r="J17" i="13"/>
  <c r="J15" i="13"/>
  <c r="E15" i="13"/>
  <c r="F123" i="13"/>
  <c r="J14" i="13"/>
  <c r="J12" i="13"/>
  <c r="J89" i="13"/>
  <c r="E7" i="13"/>
  <c r="E117" i="13"/>
  <c r="J37" i="12"/>
  <c r="J36" i="12"/>
  <c r="AY105" i="1"/>
  <c r="J35" i="12"/>
  <c r="AX105" i="1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BI124" i="12"/>
  <c r="BH124" i="12"/>
  <c r="BG124" i="12"/>
  <c r="BE124" i="12"/>
  <c r="T124" i="12"/>
  <c r="R124" i="12"/>
  <c r="P124" i="12"/>
  <c r="BI123" i="12"/>
  <c r="BH123" i="12"/>
  <c r="BG123" i="12"/>
  <c r="BE123" i="12"/>
  <c r="T123" i="12"/>
  <c r="R123" i="12"/>
  <c r="P123" i="12"/>
  <c r="BI122" i="12"/>
  <c r="BH122" i="12"/>
  <c r="BG122" i="12"/>
  <c r="BE122" i="12"/>
  <c r="T122" i="12"/>
  <c r="R122" i="12"/>
  <c r="P122" i="12"/>
  <c r="J116" i="12"/>
  <c r="J115" i="12"/>
  <c r="F113" i="12"/>
  <c r="E111" i="12"/>
  <c r="J92" i="12"/>
  <c r="J91" i="12"/>
  <c r="F89" i="12"/>
  <c r="E87" i="12"/>
  <c r="J18" i="12"/>
  <c r="E18" i="12"/>
  <c r="F116" i="12"/>
  <c r="J17" i="12"/>
  <c r="J15" i="12"/>
  <c r="E15" i="12"/>
  <c r="F91" i="12"/>
  <c r="J14" i="12"/>
  <c r="J12" i="12"/>
  <c r="J113" i="12"/>
  <c r="E7" i="12"/>
  <c r="E109" i="12"/>
  <c r="J37" i="11"/>
  <c r="J36" i="11"/>
  <c r="AY104" i="1"/>
  <c r="J35" i="11"/>
  <c r="AX104" i="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T136" i="11"/>
  <c r="R137" i="11"/>
  <c r="R136" i="11"/>
  <c r="P137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J122" i="11"/>
  <c r="J121" i="11"/>
  <c r="F119" i="11"/>
  <c r="E117" i="11"/>
  <c r="J92" i="11"/>
  <c r="J91" i="11"/>
  <c r="F89" i="11"/>
  <c r="E87" i="11"/>
  <c r="J18" i="11"/>
  <c r="E18" i="11"/>
  <c r="F122" i="11"/>
  <c r="J17" i="11"/>
  <c r="J15" i="11"/>
  <c r="E15" i="11"/>
  <c r="F121" i="11"/>
  <c r="J14" i="11"/>
  <c r="J12" i="11"/>
  <c r="J89" i="11"/>
  <c r="E7" i="11"/>
  <c r="E85" i="11"/>
  <c r="J37" i="10"/>
  <c r="J36" i="10"/>
  <c r="AY103" i="1"/>
  <c r="J35" i="10"/>
  <c r="AX103" i="1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5" i="10"/>
  <c r="BH145" i="10"/>
  <c r="BG145" i="10"/>
  <c r="BE145" i="10"/>
  <c r="T145" i="10"/>
  <c r="T144" i="10"/>
  <c r="R145" i="10"/>
  <c r="R144" i="10"/>
  <c r="P145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J123" i="10"/>
  <c r="J122" i="10"/>
  <c r="F120" i="10"/>
  <c r="E118" i="10"/>
  <c r="J92" i="10"/>
  <c r="J91" i="10"/>
  <c r="F89" i="10"/>
  <c r="E87" i="10"/>
  <c r="J18" i="10"/>
  <c r="E18" i="10"/>
  <c r="F123" i="10"/>
  <c r="J17" i="10"/>
  <c r="J15" i="10"/>
  <c r="E15" i="10"/>
  <c r="F91" i="10"/>
  <c r="J14" i="10"/>
  <c r="J12" i="10"/>
  <c r="J89" i="10"/>
  <c r="E7" i="10"/>
  <c r="E116" i="10"/>
  <c r="J119" i="9"/>
  <c r="J37" i="9"/>
  <c r="J36" i="9"/>
  <c r="AY102" i="1"/>
  <c r="J35" i="9"/>
  <c r="AX102" i="1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J97" i="9"/>
  <c r="J115" i="9"/>
  <c r="J114" i="9"/>
  <c r="F112" i="9"/>
  <c r="E110" i="9"/>
  <c r="J92" i="9"/>
  <c r="J91" i="9"/>
  <c r="F89" i="9"/>
  <c r="E87" i="9"/>
  <c r="J18" i="9"/>
  <c r="E18" i="9"/>
  <c r="F92" i="9"/>
  <c r="J17" i="9"/>
  <c r="J15" i="9"/>
  <c r="E15" i="9"/>
  <c r="F114" i="9"/>
  <c r="J14" i="9"/>
  <c r="J12" i="9"/>
  <c r="J89" i="9"/>
  <c r="E7" i="9"/>
  <c r="E108" i="9"/>
  <c r="J119" i="8"/>
  <c r="J37" i="8"/>
  <c r="J36" i="8"/>
  <c r="AY101" i="1"/>
  <c r="J35" i="8"/>
  <c r="AX101" i="1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J97" i="8"/>
  <c r="J115" i="8"/>
  <c r="J114" i="8"/>
  <c r="F112" i="8"/>
  <c r="E110" i="8"/>
  <c r="J92" i="8"/>
  <c r="J91" i="8"/>
  <c r="F89" i="8"/>
  <c r="E87" i="8"/>
  <c r="J18" i="8"/>
  <c r="E18" i="8"/>
  <c r="F115" i="8"/>
  <c r="J17" i="8"/>
  <c r="J15" i="8"/>
  <c r="E15" i="8"/>
  <c r="F114" i="8"/>
  <c r="J14" i="8"/>
  <c r="J12" i="8"/>
  <c r="J89" i="8"/>
  <c r="E7" i="8"/>
  <c r="E108" i="8"/>
  <c r="J37" i="7"/>
  <c r="J36" i="7"/>
  <c r="AY100" i="1"/>
  <c r="J35" i="7"/>
  <c r="AX100" i="1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J121" i="7"/>
  <c r="J120" i="7"/>
  <c r="F118" i="7"/>
  <c r="E116" i="7"/>
  <c r="J92" i="7"/>
  <c r="J91" i="7"/>
  <c r="F89" i="7"/>
  <c r="E87" i="7"/>
  <c r="J18" i="7"/>
  <c r="E18" i="7"/>
  <c r="F92" i="7"/>
  <c r="J17" i="7"/>
  <c r="J15" i="7"/>
  <c r="E15" i="7"/>
  <c r="F120" i="7"/>
  <c r="J14" i="7"/>
  <c r="J12" i="7"/>
  <c r="J118" i="7"/>
  <c r="E7" i="7"/>
  <c r="E114" i="7"/>
  <c r="J37" i="6"/>
  <c r="J36" i="6"/>
  <c r="AY99" i="1"/>
  <c r="J35" i="6"/>
  <c r="AX99" i="1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1" i="6"/>
  <c r="J120" i="6"/>
  <c r="F118" i="6"/>
  <c r="E116" i="6"/>
  <c r="J92" i="6"/>
  <c r="J91" i="6"/>
  <c r="F89" i="6"/>
  <c r="E87" i="6"/>
  <c r="J18" i="6"/>
  <c r="E18" i="6"/>
  <c r="F121" i="6"/>
  <c r="J17" i="6"/>
  <c r="J15" i="6"/>
  <c r="E15" i="6"/>
  <c r="F91" i="6"/>
  <c r="J14" i="6"/>
  <c r="J12" i="6"/>
  <c r="J118" i="6"/>
  <c r="E7" i="6"/>
  <c r="E114" i="6"/>
  <c r="J37" i="5"/>
  <c r="J36" i="5"/>
  <c r="AY98" i="1"/>
  <c r="J35" i="5"/>
  <c r="AX98" i="1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1" i="5"/>
  <c r="J120" i="5"/>
  <c r="F118" i="5"/>
  <c r="E116" i="5"/>
  <c r="J92" i="5"/>
  <c r="J91" i="5"/>
  <c r="F89" i="5"/>
  <c r="E87" i="5"/>
  <c r="J18" i="5"/>
  <c r="E18" i="5"/>
  <c r="F92" i="5"/>
  <c r="J17" i="5"/>
  <c r="J15" i="5"/>
  <c r="E15" i="5"/>
  <c r="F120" i="5"/>
  <c r="J14" i="5"/>
  <c r="J12" i="5"/>
  <c r="J118" i="5"/>
  <c r="E7" i="5"/>
  <c r="E114" i="5"/>
  <c r="J37" i="4"/>
  <c r="J36" i="4"/>
  <c r="AY97" i="1"/>
  <c r="J35" i="4"/>
  <c r="AX97" i="1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J118" i="4"/>
  <c r="J117" i="4"/>
  <c r="F115" i="4"/>
  <c r="E113" i="4"/>
  <c r="J92" i="4"/>
  <c r="J91" i="4"/>
  <c r="F89" i="4"/>
  <c r="E87" i="4"/>
  <c r="J18" i="4"/>
  <c r="E18" i="4"/>
  <c r="F92" i="4"/>
  <c r="J17" i="4"/>
  <c r="J15" i="4"/>
  <c r="E15" i="4"/>
  <c r="F91" i="4"/>
  <c r="J14" i="4"/>
  <c r="J12" i="4"/>
  <c r="J115" i="4"/>
  <c r="E7" i="4"/>
  <c r="E111" i="4"/>
  <c r="J37" i="3"/>
  <c r="J36" i="3"/>
  <c r="AY96" i="1"/>
  <c r="J35" i="3"/>
  <c r="AX96" i="1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J117" i="3"/>
  <c r="J116" i="3"/>
  <c r="F114" i="3"/>
  <c r="E112" i="3"/>
  <c r="J92" i="3"/>
  <c r="J91" i="3"/>
  <c r="F89" i="3"/>
  <c r="E87" i="3"/>
  <c r="J18" i="3"/>
  <c r="E18" i="3"/>
  <c r="F92" i="3"/>
  <c r="J17" i="3"/>
  <c r="J15" i="3"/>
  <c r="E15" i="3"/>
  <c r="F91" i="3"/>
  <c r="J14" i="3"/>
  <c r="J12" i="3"/>
  <c r="J114" i="3"/>
  <c r="E7" i="3"/>
  <c r="E110" i="3"/>
  <c r="J37" i="2"/>
  <c r="J36" i="2"/>
  <c r="AY95" i="1"/>
  <c r="J35" i="2"/>
  <c r="AX95" i="1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8" i="2"/>
  <c r="BH128" i="2"/>
  <c r="BG128" i="2"/>
  <c r="BE128" i="2"/>
  <c r="T128" i="2"/>
  <c r="T127" i="2"/>
  <c r="R128" i="2"/>
  <c r="R127" i="2"/>
  <c r="P128" i="2"/>
  <c r="P127" i="2"/>
  <c r="BI126" i="2"/>
  <c r="BH126" i="2"/>
  <c r="BG126" i="2"/>
  <c r="BE126" i="2"/>
  <c r="T126" i="2"/>
  <c r="T125" i="2"/>
  <c r="T124" i="2"/>
  <c r="R126" i="2"/>
  <c r="R125" i="2"/>
  <c r="R124" i="2"/>
  <c r="P126" i="2"/>
  <c r="P125" i="2"/>
  <c r="P124" i="2"/>
  <c r="J120" i="2"/>
  <c r="J119" i="2"/>
  <c r="F117" i="2"/>
  <c r="E115" i="2"/>
  <c r="J92" i="2"/>
  <c r="J91" i="2"/>
  <c r="F89" i="2"/>
  <c r="E87" i="2"/>
  <c r="J18" i="2"/>
  <c r="E18" i="2"/>
  <c r="F120" i="2"/>
  <c r="J17" i="2"/>
  <c r="J15" i="2"/>
  <c r="E15" i="2"/>
  <c r="F119" i="2"/>
  <c r="J14" i="2"/>
  <c r="J12" i="2"/>
  <c r="J89" i="2"/>
  <c r="E7" i="2"/>
  <c r="E113" i="2"/>
  <c r="L90" i="1"/>
  <c r="AM90" i="1"/>
  <c r="AM89" i="1"/>
  <c r="L89" i="1"/>
  <c r="AM87" i="1"/>
  <c r="L87" i="1"/>
  <c r="L85" i="1"/>
  <c r="L84" i="1"/>
  <c r="J158" i="2"/>
  <c r="BK170" i="2"/>
  <c r="J176" i="2"/>
  <c r="J146" i="2"/>
  <c r="J153" i="2"/>
  <c r="J177" i="2"/>
  <c r="BK154" i="2"/>
  <c r="BK167" i="2"/>
  <c r="J154" i="2"/>
  <c r="BK137" i="2"/>
  <c r="J147" i="2"/>
  <c r="BK127" i="3"/>
  <c r="J123" i="3"/>
  <c r="BK196" i="4"/>
  <c r="J263" i="4"/>
  <c r="BK188" i="4"/>
  <c r="J237" i="4"/>
  <c r="J162" i="4"/>
  <c r="J259" i="4"/>
  <c r="J185" i="4"/>
  <c r="J131" i="4"/>
  <c r="BK232" i="4"/>
  <c r="J161" i="4"/>
  <c r="J187" i="4"/>
  <c r="J243" i="4"/>
  <c r="J153" i="4"/>
  <c r="J266" i="4"/>
  <c r="BK205" i="4"/>
  <c r="BK137" i="4"/>
  <c r="J213" i="4"/>
  <c r="J173" i="4"/>
  <c r="J143" i="4"/>
  <c r="J260" i="4"/>
  <c r="J174" i="4"/>
  <c r="J265" i="4"/>
  <c r="BK220" i="4"/>
  <c r="BK245" i="4"/>
  <c r="BK199" i="4"/>
  <c r="J163" i="4"/>
  <c r="BK253" i="5"/>
  <c r="BK180" i="5"/>
  <c r="BK146" i="5"/>
  <c r="BK258" i="5"/>
  <c r="BK175" i="5"/>
  <c r="BK214" i="5"/>
  <c r="BK154" i="5"/>
  <c r="J241" i="5"/>
  <c r="BK188" i="5"/>
  <c r="BK211" i="5"/>
  <c r="BK153" i="5"/>
  <c r="BK199" i="5"/>
  <c r="J251" i="6"/>
  <c r="BK176" i="6"/>
  <c r="BK214" i="6"/>
  <c r="BK170" i="6"/>
  <c r="BK246" i="6"/>
  <c r="J197" i="6"/>
  <c r="BK144" i="6"/>
  <c r="J165" i="6"/>
  <c r="BK241" i="6"/>
  <c r="J206" i="6"/>
  <c r="J171" i="6"/>
  <c r="BK263" i="6"/>
  <c r="J236" i="6"/>
  <c r="J208" i="6"/>
  <c r="BK171" i="6"/>
  <c r="J231" i="6"/>
  <c r="BK219" i="6"/>
  <c r="BK184" i="6"/>
  <c r="BK257" i="6"/>
  <c r="BK235" i="6"/>
  <c r="BK188" i="6"/>
  <c r="BK136" i="6"/>
  <c r="J252" i="6"/>
  <c r="BK201" i="6"/>
  <c r="BK132" i="6"/>
  <c r="BK175" i="6"/>
  <c r="BK212" i="6"/>
  <c r="BK160" i="6"/>
  <c r="J139" i="6"/>
  <c r="J152" i="7"/>
  <c r="BK156" i="7"/>
  <c r="BK147" i="7"/>
  <c r="BK143" i="7"/>
  <c r="BK173" i="7"/>
  <c r="BK172" i="7"/>
  <c r="BK194" i="7"/>
  <c r="BK180" i="7"/>
  <c r="J161" i="7"/>
  <c r="J167" i="7"/>
  <c r="BK138" i="7"/>
  <c r="BK133" i="7"/>
  <c r="J121" i="8"/>
  <c r="BK127" i="8"/>
  <c r="BK123" i="8"/>
  <c r="J136" i="9"/>
  <c r="BK133" i="9"/>
  <c r="J126" i="9"/>
  <c r="BK208" i="10"/>
  <c r="J168" i="10"/>
  <c r="BK136" i="10"/>
  <c r="J192" i="10"/>
  <c r="J155" i="10"/>
  <c r="BK195" i="10"/>
  <c r="BK218" i="10"/>
  <c r="BK197" i="10"/>
  <c r="J217" i="10"/>
  <c r="BK165" i="10"/>
  <c r="BK217" i="10"/>
  <c r="BK198" i="10"/>
  <c r="J172" i="10"/>
  <c r="BK236" i="10"/>
  <c r="BK202" i="10"/>
  <c r="J202" i="10"/>
  <c r="J139" i="10"/>
  <c r="J159" i="10"/>
  <c r="J178" i="10"/>
  <c r="BK163" i="10"/>
  <c r="BK179" i="11"/>
  <c r="BK178" i="11"/>
  <c r="J186" i="11"/>
  <c r="J192" i="11"/>
  <c r="BK150" i="11"/>
  <c r="BK186" i="11"/>
  <c r="J185" i="11"/>
  <c r="BK137" i="11"/>
  <c r="J128" i="11"/>
  <c r="J142" i="11"/>
  <c r="BK172" i="11"/>
  <c r="J188" i="11"/>
  <c r="J169" i="11"/>
  <c r="J152" i="11"/>
  <c r="BK217" i="13"/>
  <c r="BK187" i="13"/>
  <c r="BK220" i="13"/>
  <c r="BK199" i="13"/>
  <c r="BK165" i="13"/>
  <c r="BK229" i="13"/>
  <c r="BK173" i="13"/>
  <c r="J215" i="13"/>
  <c r="BK188" i="13"/>
  <c r="J144" i="13"/>
  <c r="J207" i="13"/>
  <c r="J166" i="13"/>
  <c r="J133" i="13"/>
  <c r="BK169" i="13"/>
  <c r="J131" i="13"/>
  <c r="J242" i="14"/>
  <c r="BK199" i="14"/>
  <c r="BK162" i="14"/>
  <c r="J207" i="14"/>
  <c r="BK193" i="14"/>
  <c r="J208" i="14"/>
  <c r="BK227" i="14"/>
  <c r="J148" i="14"/>
  <c r="J222" i="14"/>
  <c r="J138" i="14"/>
  <c r="BK170" i="14"/>
  <c r="J227" i="14"/>
  <c r="BK211" i="14"/>
  <c r="BK152" i="14"/>
  <c r="J216" i="14"/>
  <c r="BK203" i="14"/>
  <c r="BK133" i="14"/>
  <c r="J178" i="14"/>
  <c r="BK149" i="15"/>
  <c r="BK155" i="15"/>
  <c r="J142" i="15"/>
  <c r="J150" i="16"/>
  <c r="J144" i="16"/>
  <c r="J132" i="16"/>
  <c r="J145" i="16"/>
  <c r="J132" i="17"/>
  <c r="J127" i="17"/>
  <c r="J144" i="18"/>
  <c r="BK141" i="18"/>
  <c r="BK170" i="18"/>
  <c r="J172" i="18"/>
  <c r="J141" i="18"/>
  <c r="J146" i="18"/>
  <c r="J156" i="19"/>
  <c r="BK169" i="19"/>
  <c r="BK143" i="19"/>
  <c r="J187" i="19"/>
  <c r="BK147" i="19"/>
  <c r="J154" i="19"/>
  <c r="BK153" i="19"/>
  <c r="J175" i="19"/>
  <c r="BK142" i="19"/>
  <c r="BK139" i="20"/>
  <c r="J127" i="20"/>
  <c r="J162" i="20"/>
  <c r="BK125" i="20"/>
  <c r="J150" i="20"/>
  <c r="J198" i="21"/>
  <c r="BK194" i="21"/>
  <c r="BK178" i="21"/>
  <c r="BK200" i="21"/>
  <c r="BK125" i="21"/>
  <c r="BK203" i="21"/>
  <c r="BK139" i="21"/>
  <c r="BK164" i="21"/>
  <c r="J200" i="21"/>
  <c r="J136" i="21"/>
  <c r="J167" i="21"/>
  <c r="BK173" i="21"/>
  <c r="BK193" i="21"/>
  <c r="BK195" i="21"/>
  <c r="BK145" i="21"/>
  <c r="J150" i="22"/>
  <c r="J185" i="22"/>
  <c r="J158" i="22"/>
  <c r="BK130" i="22"/>
  <c r="BK157" i="22"/>
  <c r="BK156" i="22"/>
  <c r="J172" i="22"/>
  <c r="BK168" i="22"/>
  <c r="J129" i="23"/>
  <c r="BK169" i="2"/>
  <c r="J145" i="2"/>
  <c r="BK145" i="2"/>
  <c r="BK189" i="2"/>
  <c r="J134" i="2"/>
  <c r="BK149" i="2"/>
  <c r="BK178" i="2"/>
  <c r="BK155" i="2"/>
  <c r="BK190" i="2"/>
  <c r="J171" i="2"/>
  <c r="BK165" i="2"/>
  <c r="J137" i="2"/>
  <c r="J129" i="3"/>
  <c r="J235" i="4"/>
  <c r="BK155" i="4"/>
  <c r="BK240" i="4"/>
  <c r="BK189" i="4"/>
  <c r="BK243" i="4"/>
  <c r="BK185" i="4"/>
  <c r="BK146" i="4"/>
  <c r="J240" i="4"/>
  <c r="J175" i="4"/>
  <c r="BK242" i="4"/>
  <c r="BK210" i="4"/>
  <c r="J147" i="4"/>
  <c r="BK143" i="4"/>
  <c r="J195" i="4"/>
  <c r="BK265" i="4"/>
  <c r="J217" i="4"/>
  <c r="BK129" i="4"/>
  <c r="J210" i="4"/>
  <c r="J151" i="4"/>
  <c r="J167" i="4"/>
  <c r="J199" i="4"/>
  <c r="BK141" i="4"/>
  <c r="BK222" i="4"/>
  <c r="BK184" i="4"/>
  <c r="J246" i="5"/>
  <c r="BK144" i="5"/>
  <c r="J189" i="5"/>
  <c r="J132" i="5"/>
  <c r="BK222" i="5"/>
  <c r="BK223" i="5"/>
  <c r="J155" i="5"/>
  <c r="J225" i="5"/>
  <c r="J140" i="5"/>
  <c r="BK232" i="6"/>
  <c r="BK172" i="6"/>
  <c r="J190" i="6"/>
  <c r="J148" i="6"/>
  <c r="BK216" i="6"/>
  <c r="BK143" i="6"/>
  <c r="BK218" i="6"/>
  <c r="J155" i="6"/>
  <c r="J256" i="6"/>
  <c r="J207" i="6"/>
  <c r="BK131" i="6"/>
  <c r="BK234" i="6"/>
  <c r="J196" i="6"/>
  <c r="BK129" i="6"/>
  <c r="J220" i="6"/>
  <c r="J183" i="6"/>
  <c r="J262" i="6"/>
  <c r="J234" i="6"/>
  <c r="BK177" i="6"/>
  <c r="J270" i="6"/>
  <c r="BK189" i="6"/>
  <c r="BK150" i="6"/>
  <c r="BK203" i="6"/>
  <c r="J160" i="6"/>
  <c r="J215" i="6"/>
  <c r="J144" i="6"/>
  <c r="BK155" i="7"/>
  <c r="BK164" i="7"/>
  <c r="BK152" i="7"/>
  <c r="BK160" i="7"/>
  <c r="J163" i="7"/>
  <c r="J173" i="7"/>
  <c r="BK193" i="7"/>
  <c r="BK150" i="7"/>
  <c r="J196" i="7"/>
  <c r="BK196" i="7"/>
  <c r="J149" i="7"/>
  <c r="BK145" i="7"/>
  <c r="J141" i="7"/>
  <c r="J123" i="8"/>
  <c r="BK132" i="8"/>
  <c r="BK135" i="8"/>
  <c r="J129" i="9"/>
  <c r="BK122" i="9"/>
  <c r="J125" i="9"/>
  <c r="BK124" i="9"/>
  <c r="BK186" i="10"/>
  <c r="J151" i="10"/>
  <c r="BK228" i="10"/>
  <c r="BK187" i="10"/>
  <c r="BK171" i="10"/>
  <c r="BK203" i="10"/>
  <c r="BK220" i="10"/>
  <c r="J145" i="10"/>
  <c r="J184" i="10"/>
  <c r="J223" i="10"/>
  <c r="BK196" i="10"/>
  <c r="J148" i="10"/>
  <c r="BK200" i="10"/>
  <c r="J140" i="10"/>
  <c r="BK216" i="10"/>
  <c r="J135" i="10"/>
  <c r="J229" i="10"/>
  <c r="J187" i="10"/>
  <c r="BK176" i="10"/>
  <c r="J191" i="11"/>
  <c r="BK133" i="11"/>
  <c r="BK169" i="11"/>
  <c r="BK195" i="11"/>
  <c r="BK176" i="11"/>
  <c r="BK182" i="11"/>
  <c r="J149" i="11"/>
  <c r="BK153" i="11"/>
  <c r="J199" i="11"/>
  <c r="BK154" i="11"/>
  <c r="J187" i="11"/>
  <c r="BK177" i="11"/>
  <c r="J127" i="12"/>
  <c r="BK127" i="12"/>
  <c r="BK202" i="13"/>
  <c r="BK149" i="13"/>
  <c r="J190" i="13"/>
  <c r="J178" i="13"/>
  <c r="J219" i="13"/>
  <c r="J161" i="13"/>
  <c r="J208" i="13"/>
  <c r="J225" i="13"/>
  <c r="BK219" i="13"/>
  <c r="BK170" i="13"/>
  <c r="J221" i="13"/>
  <c r="BK151" i="13"/>
  <c r="BK159" i="13"/>
  <c r="BK178" i="13"/>
  <c r="J205" i="13"/>
  <c r="BK153" i="13"/>
  <c r="J201" i="13"/>
  <c r="BK235" i="14"/>
  <c r="J198" i="14"/>
  <c r="J241" i="14"/>
  <c r="BK226" i="14"/>
  <c r="BK196" i="14"/>
  <c r="BK135" i="14"/>
  <c r="BK209" i="14"/>
  <c r="BK241" i="14"/>
  <c r="J152" i="14"/>
  <c r="BK130" i="14"/>
  <c r="J145" i="14"/>
  <c r="J230" i="14"/>
  <c r="BK155" i="14"/>
  <c r="J235" i="14"/>
  <c r="BK212" i="14"/>
  <c r="J163" i="14"/>
  <c r="J134" i="14"/>
  <c r="J188" i="14"/>
  <c r="BK243" i="14"/>
  <c r="J149" i="14"/>
  <c r="BK169" i="14"/>
  <c r="J237" i="14"/>
  <c r="BK176" i="14"/>
  <c r="BK139" i="15"/>
  <c r="BK130" i="15"/>
  <c r="J150" i="15"/>
  <c r="J139" i="15"/>
  <c r="J127" i="15"/>
  <c r="J127" i="16"/>
  <c r="BK128" i="16"/>
  <c r="BK134" i="16"/>
  <c r="BK146" i="16"/>
  <c r="J134" i="16"/>
  <c r="BK131" i="16"/>
  <c r="J138" i="17"/>
  <c r="BK143" i="17"/>
  <c r="BK133" i="17"/>
  <c r="J152" i="18"/>
  <c r="BK140" i="18"/>
  <c r="J127" i="18"/>
  <c r="J131" i="18"/>
  <c r="J157" i="18"/>
  <c r="J133" i="18"/>
  <c r="J147" i="18"/>
  <c r="BK187" i="19"/>
  <c r="BK131" i="19"/>
  <c r="J153" i="19"/>
  <c r="J131" i="19"/>
  <c r="J180" i="19"/>
  <c r="BK160" i="19"/>
  <c r="J188" i="19"/>
  <c r="BK136" i="19"/>
  <c r="BK173" i="19"/>
  <c r="J155" i="20"/>
  <c r="J157" i="20"/>
  <c r="BK162" i="20"/>
  <c r="BK129" i="20"/>
  <c r="BK140" i="20"/>
  <c r="BK157" i="20"/>
  <c r="J187" i="21"/>
  <c r="J132" i="21"/>
  <c r="J135" i="21"/>
  <c r="BK163" i="21"/>
  <c r="BK165" i="21"/>
  <c r="BK204" i="21"/>
  <c r="J201" i="21"/>
  <c r="BK135" i="21"/>
  <c r="J212" i="21"/>
  <c r="J143" i="21"/>
  <c r="J209" i="21"/>
  <c r="BK152" i="21"/>
  <c r="BK189" i="21"/>
  <c r="J134" i="21"/>
  <c r="J141" i="21"/>
  <c r="BK140" i="22"/>
  <c r="BK169" i="22"/>
  <c r="BK138" i="22"/>
  <c r="BK132" i="22"/>
  <c r="J169" i="22"/>
  <c r="BK135" i="22"/>
  <c r="J139" i="22"/>
  <c r="BK173" i="22"/>
  <c r="BK159" i="22"/>
  <c r="BK166" i="22"/>
  <c r="BK146" i="22"/>
  <c r="BK123" i="23"/>
  <c r="BK161" i="2"/>
  <c r="J140" i="2"/>
  <c r="BK142" i="2"/>
  <c r="BK152" i="2"/>
  <c r="BK156" i="2"/>
  <c r="J190" i="2"/>
  <c r="J186" i="2"/>
  <c r="J180" i="2"/>
  <c r="J188" i="2"/>
  <c r="BK144" i="4"/>
  <c r="J231" i="4"/>
  <c r="J252" i="4"/>
  <c r="BK225" i="4"/>
  <c r="J178" i="4"/>
  <c r="BK246" i="4"/>
  <c r="J182" i="4"/>
  <c r="J222" i="4"/>
  <c r="J176" i="4"/>
  <c r="J269" i="4"/>
  <c r="J221" i="4"/>
  <c r="J197" i="4"/>
  <c r="J136" i="4"/>
  <c r="BK256" i="4"/>
  <c r="BK206" i="4"/>
  <c r="J156" i="4"/>
  <c r="J268" i="4"/>
  <c r="J215" i="4"/>
  <c r="J166" i="4"/>
  <c r="BK244" i="4"/>
  <c r="J180" i="4"/>
  <c r="J126" i="4"/>
  <c r="BK197" i="4"/>
  <c r="J160" i="4"/>
  <c r="BK249" i="5"/>
  <c r="BK177" i="5"/>
  <c r="J145" i="5"/>
  <c r="J192" i="5"/>
  <c r="J169" i="5"/>
  <c r="BK250" i="5"/>
  <c r="J183" i="5"/>
  <c r="J147" i="5"/>
  <c r="J240" i="5"/>
  <c r="J214" i="5"/>
  <c r="BK139" i="5"/>
  <c r="BK219" i="5"/>
  <c r="J127" i="5"/>
  <c r="J195" i="5"/>
  <c r="BK149" i="5"/>
  <c r="BK243" i="6"/>
  <c r="J239" i="6"/>
  <c r="J185" i="6"/>
  <c r="J150" i="6"/>
  <c r="J230" i="6"/>
  <c r="J188" i="6"/>
  <c r="J213" i="6"/>
  <c r="BK149" i="6"/>
  <c r="J232" i="6"/>
  <c r="J186" i="6"/>
  <c r="J168" i="6"/>
  <c r="J238" i="6"/>
  <c r="J211" i="6"/>
  <c r="J259" i="6"/>
  <c r="BK208" i="6"/>
  <c r="J182" i="6"/>
  <c r="J246" i="6"/>
  <c r="J192" i="6"/>
  <c r="BK269" i="6"/>
  <c r="BK229" i="6"/>
  <c r="BK164" i="6"/>
  <c r="BK139" i="6"/>
  <c r="BK240" i="6"/>
  <c r="BK147" i="6"/>
  <c r="BK213" i="6"/>
  <c r="BK157" i="6"/>
  <c r="J130" i="7"/>
  <c r="J133" i="7"/>
  <c r="J193" i="7"/>
  <c r="J138" i="7"/>
  <c r="J171" i="7"/>
  <c r="BK192" i="7"/>
  <c r="J181" i="7"/>
  <c r="J195" i="7"/>
  <c r="J185" i="7"/>
  <c r="BK142" i="7"/>
  <c r="J165" i="7"/>
  <c r="J125" i="8"/>
  <c r="J134" i="8"/>
  <c r="BK133" i="8"/>
  <c r="BK121" i="8"/>
  <c r="J133" i="9"/>
  <c r="J127" i="9"/>
  <c r="BK123" i="9"/>
  <c r="J196" i="10"/>
  <c r="BK161" i="10"/>
  <c r="BK231" i="10"/>
  <c r="J198" i="10"/>
  <c r="BK175" i="10"/>
  <c r="J227" i="10"/>
  <c r="BK137" i="10"/>
  <c r="BK181" i="10"/>
  <c r="J203" i="10"/>
  <c r="BK233" i="10"/>
  <c r="BK211" i="10"/>
  <c r="BK167" i="10"/>
  <c r="J215" i="10"/>
  <c r="BK160" i="10"/>
  <c r="BK128" i="10"/>
  <c r="BK215" i="10"/>
  <c r="BK223" i="10"/>
  <c r="BK156" i="10"/>
  <c r="J132" i="10"/>
  <c r="J212" i="10"/>
  <c r="J129" i="10"/>
  <c r="BK197" i="11"/>
  <c r="BK134" i="11"/>
  <c r="BK135" i="11"/>
  <c r="J143" i="11"/>
  <c r="BK161" i="11"/>
  <c r="J158" i="11"/>
  <c r="BK196" i="11"/>
  <c r="BK156" i="11"/>
  <c r="J150" i="11"/>
  <c r="BK181" i="11"/>
  <c r="BK139" i="11"/>
  <c r="BK171" i="11"/>
  <c r="J162" i="11"/>
  <c r="BK124" i="12"/>
  <c r="J218" i="13"/>
  <c r="J176" i="13"/>
  <c r="BK133" i="13"/>
  <c r="BK186" i="13"/>
  <c r="J214" i="13"/>
  <c r="BK155" i="13"/>
  <c r="BK192" i="13"/>
  <c r="J151" i="13"/>
  <c r="J191" i="13"/>
  <c r="J193" i="13"/>
  <c r="J199" i="13"/>
  <c r="BK131" i="13"/>
  <c r="J153" i="13"/>
  <c r="J223" i="13"/>
  <c r="BK200" i="13"/>
  <c r="J195" i="13"/>
  <c r="J173" i="13"/>
  <c r="J130" i="13"/>
  <c r="J145" i="13"/>
  <c r="BK205" i="14"/>
  <c r="J139" i="14"/>
  <c r="BK240" i="14"/>
  <c r="J192" i="14"/>
  <c r="BK134" i="14"/>
  <c r="J200" i="14"/>
  <c r="BK186" i="14"/>
  <c r="BK132" i="14"/>
  <c r="BK182" i="14"/>
  <c r="BK238" i="14"/>
  <c r="J153" i="14"/>
  <c r="J226" i="14"/>
  <c r="J190" i="14"/>
  <c r="BK153" i="14"/>
  <c r="J233" i="14"/>
  <c r="BK174" i="14"/>
  <c r="BK207" i="14"/>
  <c r="BK229" i="14"/>
  <c r="BK164" i="14"/>
  <c r="BK216" i="14"/>
  <c r="J174" i="14"/>
  <c r="J136" i="15"/>
  <c r="BK127" i="15"/>
  <c r="J138" i="15"/>
  <c r="BK133" i="15"/>
  <c r="BK144" i="16"/>
  <c r="J139" i="16"/>
  <c r="BK153" i="16"/>
  <c r="BK129" i="16"/>
  <c r="J125" i="16"/>
  <c r="J124" i="16"/>
  <c r="J143" i="17"/>
  <c r="BK139" i="17"/>
  <c r="J136" i="17"/>
  <c r="J167" i="18"/>
  <c r="BK144" i="18"/>
  <c r="BK133" i="18"/>
  <c r="BK136" i="18"/>
  <c r="J169" i="18"/>
  <c r="BK156" i="18"/>
  <c r="BK154" i="18"/>
  <c r="BK151" i="18"/>
  <c r="J151" i="18"/>
  <c r="J164" i="19"/>
  <c r="J174" i="19"/>
  <c r="J137" i="19"/>
  <c r="J134" i="19"/>
  <c r="J149" i="19"/>
  <c r="J159" i="19"/>
  <c r="J161" i="19"/>
  <c r="BK155" i="19"/>
  <c r="BK152" i="19"/>
  <c r="BK160" i="20"/>
  <c r="BK138" i="20"/>
  <c r="J145" i="20"/>
  <c r="BK128" i="20"/>
  <c r="BK126" i="20"/>
  <c r="BK147" i="20"/>
  <c r="J205" i="21"/>
  <c r="J133" i="21"/>
  <c r="J138" i="21"/>
  <c r="BK179" i="21"/>
  <c r="J207" i="21"/>
  <c r="BK142" i="21"/>
  <c r="BK168" i="21"/>
  <c r="BK160" i="21"/>
  <c r="J204" i="21"/>
  <c r="BK148" i="21"/>
  <c r="J180" i="21"/>
  <c r="BK185" i="21"/>
  <c r="BK201" i="21"/>
  <c r="J140" i="21"/>
  <c r="BK180" i="21"/>
  <c r="BK166" i="21"/>
  <c r="BK144" i="22"/>
  <c r="J174" i="22"/>
  <c r="J130" i="22"/>
  <c r="BK145" i="22"/>
  <c r="J170" i="22"/>
  <c r="J149" i="22"/>
  <c r="J147" i="22"/>
  <c r="BK150" i="22"/>
  <c r="BK139" i="22"/>
  <c r="J171" i="22"/>
  <c r="J132" i="22"/>
  <c r="BK127" i="23"/>
  <c r="J184" i="2"/>
  <c r="BK128" i="2"/>
  <c r="J128" i="2"/>
  <c r="J142" i="2"/>
  <c r="J160" i="2"/>
  <c r="J189" i="2"/>
  <c r="BK163" i="2"/>
  <c r="BK180" i="2"/>
  <c r="J178" i="2"/>
  <c r="J150" i="2"/>
  <c r="J149" i="2"/>
  <c r="J127" i="3"/>
  <c r="J186" i="4"/>
  <c r="J250" i="4"/>
  <c r="BK174" i="4"/>
  <c r="J220" i="4"/>
  <c r="BK149" i="4"/>
  <c r="J264" i="4"/>
  <c r="BK159" i="4"/>
  <c r="BK236" i="4"/>
  <c r="J180" i="14"/>
  <c r="BK178" i="14"/>
  <c r="BK218" i="14"/>
  <c r="J132" i="14"/>
  <c r="J183" i="14"/>
  <c r="J141" i="14"/>
  <c r="BK233" i="14"/>
  <c r="J182" i="14"/>
  <c r="BK138" i="14"/>
  <c r="J210" i="14"/>
  <c r="J239" i="14"/>
  <c r="BK242" i="14"/>
  <c r="BK194" i="14"/>
  <c r="J162" i="14"/>
  <c r="J209" i="14"/>
  <c r="J159" i="14"/>
  <c r="J147" i="15"/>
  <c r="J153" i="15"/>
  <c r="BK142" i="15"/>
  <c r="J129" i="15"/>
  <c r="BK137" i="15"/>
  <c r="J142" i="16"/>
  <c r="BK136" i="16"/>
  <c r="J123" i="16"/>
  <c r="J143" i="16"/>
  <c r="J152" i="16"/>
  <c r="J148" i="16"/>
  <c r="BK132" i="17"/>
  <c r="BK129" i="17"/>
  <c r="BK161" i="18"/>
  <c r="J129" i="18"/>
  <c r="BK128" i="18"/>
  <c r="J139" i="18"/>
  <c r="BK168" i="18"/>
  <c r="BK163" i="18"/>
  <c r="J154" i="18"/>
  <c r="J128" i="18"/>
  <c r="BK170" i="19"/>
  <c r="BK180" i="19"/>
  <c r="J141" i="19"/>
  <c r="BK137" i="19"/>
  <c r="BK167" i="19"/>
  <c r="BK161" i="19"/>
  <c r="BK171" i="19"/>
  <c r="BK182" i="19"/>
  <c r="BK179" i="19"/>
  <c r="J178" i="19"/>
  <c r="J160" i="20"/>
  <c r="J140" i="20"/>
  <c r="BK153" i="20"/>
  <c r="BK133" i="20"/>
  <c r="J153" i="20"/>
  <c r="J129" i="20"/>
  <c r="BK207" i="21"/>
  <c r="BK158" i="21"/>
  <c r="J169" i="21"/>
  <c r="J185" i="21"/>
  <c r="J139" i="21"/>
  <c r="J175" i="21"/>
  <c r="J131" i="21"/>
  <c r="J170" i="21"/>
  <c r="J194" i="21"/>
  <c r="BK138" i="21"/>
  <c r="BK137" i="21"/>
  <c r="J193" i="21"/>
  <c r="BK208" i="21"/>
  <c r="BK153" i="21"/>
  <c r="J172" i="21"/>
  <c r="J145" i="21"/>
  <c r="J126" i="21"/>
  <c r="BK175" i="22"/>
  <c r="J142" i="22"/>
  <c r="J144" i="22"/>
  <c r="J175" i="22"/>
  <c r="J161" i="22"/>
  <c r="J162" i="22"/>
  <c r="BK128" i="22"/>
  <c r="J143" i="22"/>
  <c r="BK177" i="22"/>
  <c r="BK153" i="22"/>
  <c r="J124" i="23"/>
  <c r="J130" i="23"/>
  <c r="J168" i="2"/>
  <c r="BK158" i="2"/>
  <c r="J179" i="2"/>
  <c r="BK132" i="2"/>
  <c r="J143" i="2"/>
  <c r="J170" i="2"/>
  <c r="BK147" i="2"/>
  <c r="J152" i="2"/>
  <c r="J161" i="2"/>
  <c r="J151" i="2"/>
  <c r="BK157" i="2"/>
  <c r="BK130" i="3"/>
  <c r="J232" i="4"/>
  <c r="BK169" i="4"/>
  <c r="BK253" i="4"/>
  <c r="J206" i="4"/>
  <c r="BK238" i="4"/>
  <c r="J190" i="4"/>
  <c r="BK147" i="4"/>
  <c r="J196" i="4"/>
  <c r="BK148" i="4"/>
  <c r="BK204" i="4"/>
  <c r="J169" i="4"/>
  <c r="J207" i="4"/>
  <c r="BK177" i="4"/>
  <c r="BK231" i="4"/>
  <c r="BK183" i="4"/>
  <c r="BK124" i="4"/>
  <c r="BK251" i="4"/>
  <c r="BK214" i="4"/>
  <c r="BK151" i="4"/>
  <c r="J247" i="4"/>
  <c r="J179" i="4"/>
  <c r="J144" i="4"/>
  <c r="J236" i="4"/>
  <c r="J168" i="4"/>
  <c r="BK257" i="4"/>
  <c r="J165" i="4"/>
  <c r="J233" i="4"/>
  <c r="J164" i="4"/>
  <c r="J255" i="5"/>
  <c r="BK179" i="5"/>
  <c r="BK260" i="5"/>
  <c r="BK176" i="5"/>
  <c r="BK251" i="5"/>
  <c r="J184" i="5"/>
  <c r="BK156" i="5"/>
  <c r="BK238" i="5"/>
  <c r="J212" i="5"/>
  <c r="J220" i="5"/>
  <c r="J176" i="5"/>
  <c r="BK191" i="5"/>
  <c r="BK252" i="6"/>
  <c r="BK253" i="6"/>
  <c r="J194" i="6"/>
  <c r="BK154" i="6"/>
  <c r="BK247" i="6"/>
  <c r="BK228" i="6"/>
  <c r="BK230" i="6"/>
  <c r="J134" i="6"/>
  <c r="J233" i="6"/>
  <c r="BK178" i="6"/>
  <c r="J140" i="6"/>
  <c r="BK221" i="6"/>
  <c r="BK173" i="6"/>
  <c r="BK227" i="6"/>
  <c r="BK206" i="6"/>
  <c r="J201" i="6"/>
  <c r="BK248" i="6"/>
  <c r="J189" i="6"/>
  <c r="J137" i="6"/>
  <c r="BK233" i="6"/>
  <c r="BK169" i="6"/>
  <c r="J261" i="6"/>
  <c r="J178" i="6"/>
  <c r="J195" i="6"/>
  <c r="BK158" i="6"/>
  <c r="BK135" i="6"/>
  <c r="J145" i="7"/>
  <c r="J187" i="7"/>
  <c r="BK131" i="7"/>
  <c r="J178" i="7"/>
  <c r="J168" i="7"/>
  <c r="J137" i="7"/>
  <c r="BK144" i="7"/>
  <c r="BK165" i="7"/>
  <c r="J140" i="7"/>
  <c r="BK163" i="7"/>
  <c r="BK182" i="7"/>
  <c r="BK131" i="8"/>
  <c r="BK124" i="8"/>
  <c r="J132" i="8"/>
  <c r="BK135" i="9"/>
  <c r="BK137" i="9"/>
  <c r="J124" i="9"/>
  <c r="J206" i="10"/>
  <c r="J167" i="10"/>
  <c r="J232" i="10"/>
  <c r="J201" i="10"/>
  <c r="BK184" i="10"/>
  <c r="BK158" i="10"/>
  <c r="J200" i="10"/>
  <c r="J231" i="10"/>
  <c r="BK135" i="10"/>
  <c r="J189" i="10"/>
  <c r="BK214" i="10"/>
  <c r="J149" i="10"/>
  <c r="BK201" i="10"/>
  <c r="J171" i="10"/>
  <c r="J238" i="10"/>
  <c r="J209" i="10"/>
  <c r="J158" i="10"/>
  <c r="J225" i="10"/>
  <c r="J207" i="10"/>
  <c r="J197" i="11"/>
  <c r="J154" i="11"/>
  <c r="BK162" i="11"/>
  <c r="BK144" i="11"/>
  <c r="J175" i="11"/>
  <c r="J183" i="11"/>
  <c r="BK170" i="11"/>
  <c r="J164" i="11"/>
  <c r="BK149" i="11"/>
  <c r="BK189" i="11"/>
  <c r="BK151" i="11"/>
  <c r="BK173" i="11"/>
  <c r="J163" i="11"/>
  <c r="BK128" i="12"/>
  <c r="J122" i="12"/>
  <c r="J157" i="13"/>
  <c r="BK214" i="13"/>
  <c r="J212" i="13"/>
  <c r="BK228" i="13"/>
  <c r="J159" i="13"/>
  <c r="BK207" i="13"/>
  <c r="J132" i="13"/>
  <c r="J202" i="13"/>
  <c r="J226" i="13"/>
  <c r="J156" i="13"/>
  <c r="BK194" i="13"/>
  <c r="BK190" i="13"/>
  <c r="BK203" i="13"/>
  <c r="BK175" i="13"/>
  <c r="J141" i="13"/>
  <c r="BK157" i="13"/>
  <c r="BK223" i="14"/>
  <c r="J191" i="14"/>
  <c r="J238" i="14"/>
  <c r="BK219" i="14"/>
  <c r="BK177" i="14"/>
  <c r="J224" i="14"/>
  <c r="J135" i="14"/>
  <c r="BK159" i="14"/>
  <c r="J131" i="14"/>
  <c r="BK142" i="14"/>
  <c r="J196" i="14"/>
  <c r="J144" i="14"/>
  <c r="BK232" i="14"/>
  <c r="BK185" i="14"/>
  <c r="J160" i="14"/>
  <c r="J211" i="14"/>
  <c r="BK148" i="14"/>
  <c r="BK202" i="14"/>
  <c r="BK230" i="14"/>
  <c r="BK180" i="14"/>
  <c r="BK210" i="14"/>
  <c r="BK150" i="14"/>
  <c r="BK146" i="15"/>
  <c r="BK129" i="15"/>
  <c r="BK145" i="15"/>
  <c r="BK141" i="15"/>
  <c r="BK145" i="16"/>
  <c r="J137" i="16"/>
  <c r="BK151" i="16"/>
  <c r="J126" i="16"/>
  <c r="BK130" i="16"/>
  <c r="J133" i="17"/>
  <c r="BK137" i="17"/>
  <c r="J176" i="18"/>
  <c r="BK175" i="18"/>
  <c r="J159" i="18"/>
  <c r="J137" i="18"/>
  <c r="J163" i="18"/>
  <c r="BK176" i="18"/>
  <c r="BK142" i="18"/>
  <c r="BK129" i="18"/>
  <c r="J138" i="18"/>
  <c r="BK127" i="18"/>
  <c r="J173" i="19"/>
  <c r="J171" i="19"/>
  <c r="J160" i="19"/>
  <c r="BK183" i="19"/>
  <c r="BK157" i="19"/>
  <c r="J181" i="19"/>
  <c r="J177" i="19"/>
  <c r="J169" i="19"/>
  <c r="J146" i="19"/>
  <c r="J170" i="19"/>
  <c r="J137" i="20"/>
  <c r="J158" i="20"/>
  <c r="J130" i="20"/>
  <c r="J154" i="20"/>
  <c r="BK136" i="20"/>
  <c r="BK155" i="20"/>
  <c r="BK135" i="20"/>
  <c r="J195" i="21"/>
  <c r="J144" i="21"/>
  <c r="J168" i="21"/>
  <c r="BK150" i="21"/>
  <c r="BK154" i="21"/>
  <c r="BK196" i="21"/>
  <c r="J189" i="21"/>
  <c r="J173" i="21"/>
  <c r="BK190" i="21"/>
  <c r="BK133" i="21"/>
  <c r="J153" i="21"/>
  <c r="J156" i="21"/>
  <c r="J184" i="21"/>
  <c r="BK126" i="21"/>
  <c r="BK140" i="21"/>
  <c r="J137" i="22"/>
  <c r="J163" i="22"/>
  <c r="BK161" i="22"/>
  <c r="J179" i="22"/>
  <c r="J164" i="22"/>
  <c r="J152" i="22"/>
  <c r="J160" i="22"/>
  <c r="BK185" i="22"/>
  <c r="J165" i="22"/>
  <c r="J133" i="22"/>
  <c r="J123" i="23"/>
  <c r="BK124" i="23"/>
  <c r="BK153" i="2"/>
  <c r="J139" i="2"/>
  <c r="BK151" i="2"/>
  <c r="BK172" i="2"/>
  <c r="BK138" i="2"/>
  <c r="J167" i="2"/>
  <c r="BK175" i="2"/>
  <c r="BK176" i="2"/>
  <c r="J164" i="2"/>
  <c r="BK164" i="2"/>
  <c r="BK140" i="2"/>
  <c r="BK131" i="3"/>
  <c r="BK200" i="4"/>
  <c r="BK133" i="4"/>
  <c r="BK216" i="4"/>
  <c r="BK135" i="4"/>
  <c r="J192" i="4"/>
  <c r="BK154" i="4"/>
  <c r="J140" i="4"/>
  <c r="BK234" i="4"/>
  <c r="BK179" i="4"/>
  <c r="J150" i="4"/>
  <c r="J241" i="4"/>
  <c r="BK198" i="4"/>
  <c r="J225" i="4"/>
  <c r="J245" i="4"/>
  <c r="BK171" i="4"/>
  <c r="J125" i="4"/>
  <c r="BK228" i="4"/>
  <c r="BK158" i="4"/>
  <c r="BK268" i="4"/>
  <c r="BK269" i="4"/>
  <c r="J212" i="4"/>
  <c r="J137" i="4"/>
  <c r="BK215" i="4"/>
  <c r="BK161" i="4"/>
  <c r="BK226" i="4"/>
  <c r="BK156" i="4"/>
  <c r="J242" i="5"/>
  <c r="BK178" i="5"/>
  <c r="J249" i="5"/>
  <c r="J245" i="5"/>
  <c r="BK244" i="5"/>
  <c r="BK237" i="5"/>
  <c r="BK227" i="5"/>
  <c r="J226" i="5"/>
  <c r="J218" i="5"/>
  <c r="J205" i="5"/>
  <c r="BK201" i="5"/>
  <c r="BK197" i="5"/>
  <c r="BK195" i="5"/>
  <c r="BK161" i="5"/>
  <c r="J158" i="5"/>
  <c r="J157" i="5"/>
  <c r="BK137" i="5"/>
  <c r="J258" i="5"/>
  <c r="BK242" i="5"/>
  <c r="J231" i="5"/>
  <c r="J210" i="5"/>
  <c r="J204" i="5"/>
  <c r="J191" i="5"/>
  <c r="J170" i="5"/>
  <c r="J154" i="5"/>
  <c r="J134" i="5"/>
  <c r="BK128" i="5"/>
  <c r="BK243" i="5"/>
  <c r="J188" i="5"/>
  <c r="J177" i="5"/>
  <c r="BK158" i="5"/>
  <c r="J260" i="5"/>
  <c r="BK245" i="5"/>
  <c r="J227" i="5"/>
  <c r="BK200" i="5"/>
  <c r="BK186" i="5"/>
  <c r="J168" i="5"/>
  <c r="BK134" i="5"/>
  <c r="BK131" i="5"/>
  <c r="BK231" i="5"/>
  <c r="J223" i="5"/>
  <c r="BK209" i="5"/>
  <c r="J206" i="5"/>
  <c r="J199" i="5"/>
  <c r="J187" i="5"/>
  <c r="BK172" i="5"/>
  <c r="J164" i="5"/>
  <c r="BK141" i="5"/>
  <c r="J131" i="5"/>
  <c r="BK239" i="5"/>
  <c r="BK207" i="5"/>
  <c r="J165" i="5"/>
  <c r="J261" i="5"/>
  <c r="J251" i="5"/>
  <c r="BK241" i="5"/>
  <c r="J239" i="5"/>
  <c r="J224" i="5"/>
  <c r="BK210" i="5"/>
  <c r="BK184" i="5"/>
  <c r="BK174" i="5"/>
  <c r="J238" i="5"/>
  <c r="BK148" i="5"/>
  <c r="BK229" i="5"/>
  <c r="BK170" i="5"/>
  <c r="BK225" i="5"/>
  <c r="J163" i="5"/>
  <c r="BK221" i="5"/>
  <c r="BK181" i="5"/>
  <c r="J226" i="6"/>
  <c r="BK187" i="6"/>
  <c r="J223" i="6"/>
  <c r="J167" i="6"/>
  <c r="BK245" i="6"/>
  <c r="BK165" i="6"/>
  <c r="BK250" i="6"/>
  <c r="J179" i="6"/>
  <c r="J250" i="6"/>
  <c r="J161" i="6"/>
  <c r="J249" i="6"/>
  <c r="J157" i="6"/>
  <c r="J263" i="6"/>
  <c r="BK134" i="6"/>
  <c r="J187" i="6"/>
  <c r="J153" i="6"/>
  <c r="J183" i="7"/>
  <c r="BK157" i="7"/>
  <c r="BK127" i="7"/>
  <c r="J128" i="7"/>
  <c r="BK183" i="7"/>
  <c r="J153" i="7"/>
  <c r="J191" i="7"/>
  <c r="J166" i="7"/>
  <c r="BK149" i="7"/>
  <c r="J197" i="7"/>
  <c r="BK154" i="7"/>
  <c r="J127" i="8"/>
  <c r="J126" i="8"/>
  <c r="J129" i="8"/>
  <c r="BK128" i="8"/>
  <c r="BK136" i="9"/>
  <c r="BK130" i="9"/>
  <c r="BK128" i="9"/>
  <c r="J195" i="10"/>
  <c r="BK143" i="10"/>
  <c r="BK207" i="10"/>
  <c r="J182" i="10"/>
  <c r="J228" i="10"/>
  <c r="J176" i="10"/>
  <c r="J161" i="10"/>
  <c r="BK190" i="10"/>
  <c r="J224" i="10"/>
  <c r="BK199" i="10"/>
  <c r="BK227" i="10"/>
  <c r="J185" i="10"/>
  <c r="BK149" i="10"/>
  <c r="J210" i="10"/>
  <c r="BK210" i="10"/>
  <c r="J147" i="10"/>
  <c r="J143" i="10"/>
  <c r="BK151" i="10"/>
  <c r="J128" i="10"/>
  <c r="BK193" i="11"/>
  <c r="BK143" i="11"/>
  <c r="BK148" i="11"/>
  <c r="J184" i="11"/>
  <c r="BK166" i="11"/>
  <c r="BK131" i="11"/>
  <c r="J155" i="11"/>
  <c r="BK152" i="11"/>
  <c r="J133" i="11"/>
  <c r="J153" i="11"/>
  <c r="J176" i="11"/>
  <c r="BK165" i="11"/>
  <c r="BK142" i="11"/>
  <c r="BK126" i="12"/>
  <c r="J200" i="13"/>
  <c r="J138" i="13"/>
  <c r="BK206" i="13"/>
  <c r="BK209" i="13"/>
  <c r="BK135" i="13"/>
  <c r="J183" i="13"/>
  <c r="J230" i="13"/>
  <c r="J192" i="13"/>
  <c r="BK221" i="13"/>
  <c r="J140" i="13"/>
  <c r="BK184" i="13"/>
  <c r="BK143" i="13"/>
  <c r="J158" i="13"/>
  <c r="BK147" i="13"/>
  <c r="J181" i="13"/>
  <c r="J137" i="13"/>
  <c r="J182" i="13"/>
  <c r="BK217" i="14"/>
  <c r="BK179" i="14"/>
  <c r="J206" i="14"/>
  <c r="BK200" i="14"/>
  <c r="BK140" i="14"/>
  <c r="J218" i="14"/>
  <c r="J185" i="14"/>
  <c r="J168" i="14"/>
  <c r="J232" i="14"/>
  <c r="BK139" i="14"/>
  <c r="J204" i="14"/>
  <c r="BK171" i="14"/>
  <c r="J244" i="14"/>
  <c r="BK224" i="14"/>
  <c r="J179" i="14"/>
  <c r="J221" i="14"/>
  <c r="J249" i="14"/>
  <c r="BK247" i="14"/>
  <c r="J199" i="14"/>
  <c r="J147" i="14"/>
  <c r="J193" i="14"/>
  <c r="BK151" i="15"/>
  <c r="J148" i="15"/>
  <c r="BK156" i="15"/>
  <c r="J137" i="15"/>
  <c r="BK138" i="15"/>
  <c r="J151" i="16"/>
  <c r="BK141" i="16"/>
  <c r="BK132" i="16"/>
  <c r="BK126" i="16"/>
  <c r="J147" i="16"/>
  <c r="J129" i="16"/>
  <c r="J134" i="17"/>
  <c r="BK142" i="17"/>
  <c r="BK171" i="18"/>
  <c r="BK164" i="18"/>
  <c r="BK148" i="18"/>
  <c r="J170" i="18"/>
  <c r="BK155" i="18"/>
  <c r="J143" i="18"/>
  <c r="BK146" i="18"/>
  <c r="BK139" i="18"/>
  <c r="BK148" i="19"/>
  <c r="BK146" i="19"/>
  <c r="BK141" i="19"/>
  <c r="BK156" i="19"/>
  <c r="J172" i="19"/>
  <c r="J129" i="19"/>
  <c r="BK162" i="19"/>
  <c r="BK172" i="19"/>
  <c r="J139" i="20"/>
  <c r="BK132" i="20"/>
  <c r="J136" i="20"/>
  <c r="J134" i="20"/>
  <c r="BK154" i="20"/>
  <c r="J144" i="20"/>
  <c r="J179" i="21"/>
  <c r="BK191" i="21"/>
  <c r="BK182" i="21"/>
  <c r="J208" i="21"/>
  <c r="J137" i="21"/>
  <c r="J158" i="21"/>
  <c r="J188" i="21"/>
  <c r="BK136" i="21"/>
  <c r="BK134" i="21"/>
  <c r="BK156" i="21"/>
  <c r="BK212" i="21"/>
  <c r="J183" i="21"/>
  <c r="BK199" i="21"/>
  <c r="J146" i="21"/>
  <c r="BK162" i="21"/>
  <c r="J151" i="22"/>
  <c r="BK158" i="22"/>
  <c r="J167" i="22"/>
  <c r="BK167" i="22"/>
  <c r="J156" i="22"/>
  <c r="J153" i="22"/>
  <c r="BK149" i="22"/>
  <c r="BK147" i="22"/>
  <c r="J127" i="23"/>
  <c r="J128" i="23"/>
  <c r="BK182" i="2"/>
  <c r="BK146" i="2"/>
  <c r="BK144" i="2"/>
  <c r="BK160" i="2"/>
  <c r="J131" i="2"/>
  <c r="AS94" i="1"/>
  <c r="BK159" i="2"/>
  <c r="BK123" i="3"/>
  <c r="J216" i="4"/>
  <c r="J152" i="4"/>
  <c r="BK224" i="4"/>
  <c r="J193" i="4"/>
  <c r="J251" i="4"/>
  <c r="BK208" i="4"/>
  <c r="BK167" i="4"/>
  <c r="J145" i="4"/>
  <c r="J242" i="4"/>
  <c r="J184" i="4"/>
  <c r="BK132" i="4"/>
  <c r="BK237" i="4"/>
  <c r="J208" i="4"/>
  <c r="J177" i="4"/>
  <c r="J249" i="4"/>
  <c r="BK262" i="4"/>
  <c r="BK219" i="4"/>
  <c r="BK168" i="4"/>
  <c r="J258" i="4"/>
  <c r="BK157" i="4"/>
  <c r="BK230" i="4"/>
  <c r="BK145" i="4"/>
  <c r="BK266" i="4"/>
  <c r="BK213" i="4"/>
  <c r="J158" i="4"/>
  <c r="J254" i="4"/>
  <c r="J133" i="4"/>
  <c r="BK194" i="4"/>
  <c r="BK125" i="4"/>
  <c r="BK220" i="5"/>
  <c r="J141" i="5"/>
  <c r="BK159" i="5"/>
  <c r="J203" i="5"/>
  <c r="J128" i="5"/>
  <c r="BK216" i="5"/>
  <c r="BK135" i="5"/>
  <c r="BK205" i="5"/>
  <c r="J139" i="5"/>
  <c r="J219" i="5"/>
  <c r="BK169" i="5"/>
  <c r="BK244" i="6"/>
  <c r="BK242" i="6"/>
  <c r="BK181" i="6"/>
  <c r="BK130" i="6"/>
  <c r="J229" i="6"/>
  <c r="BK190" i="6"/>
  <c r="J200" i="6"/>
  <c r="J257" i="6"/>
  <c r="BK215" i="6"/>
  <c r="J175" i="6"/>
  <c r="BK167" i="6"/>
  <c r="J237" i="6"/>
  <c r="BK210" i="6"/>
  <c r="BK183" i="6"/>
  <c r="J131" i="6"/>
  <c r="J241" i="6"/>
  <c r="BK211" i="6"/>
  <c r="BK200" i="6"/>
  <c r="BK268" i="6"/>
  <c r="BK226" i="6"/>
  <c r="J158" i="6"/>
  <c r="J268" i="6"/>
  <c r="BK224" i="6"/>
  <c r="J149" i="6"/>
  <c r="BK207" i="6"/>
  <c r="BK258" i="6"/>
  <c r="J170" i="6"/>
  <c r="J143" i="6"/>
  <c r="J164" i="7"/>
  <c r="J142" i="7"/>
  <c r="BK171" i="7"/>
  <c r="J192" i="7"/>
  <c r="BK176" i="7"/>
  <c r="BK141" i="7"/>
  <c r="J158" i="7"/>
  <c r="BK197" i="7"/>
  <c r="BK134" i="7"/>
  <c r="BK166" i="7"/>
  <c r="J175" i="7"/>
  <c r="BK153" i="7"/>
  <c r="J137" i="8"/>
  <c r="J128" i="8"/>
  <c r="BK122" i="8"/>
  <c r="J122" i="8"/>
  <c r="J137" i="9"/>
  <c r="BK129" i="9"/>
  <c r="J123" i="9"/>
  <c r="BK132" i="9"/>
  <c r="J152" i="10"/>
  <c r="J220" i="10"/>
  <c r="BK188" i="10"/>
  <c r="J138" i="10"/>
  <c r="J199" i="10"/>
  <c r="J235" i="10"/>
  <c r="BK162" i="10"/>
  <c r="J233" i="10"/>
  <c r="J160" i="10"/>
  <c r="BK213" i="10"/>
  <c r="J164" i="10"/>
  <c r="J204" i="10"/>
  <c r="J174" i="10"/>
  <c r="BK230" i="10"/>
  <c r="J177" i="10"/>
  <c r="J193" i="10"/>
  <c r="J163" i="10"/>
  <c r="BK173" i="10"/>
  <c r="J157" i="10"/>
  <c r="J195" i="11"/>
  <c r="BK183" i="11"/>
  <c r="J159" i="11"/>
  <c r="J134" i="11"/>
  <c r="J174" i="11"/>
  <c r="J173" i="11"/>
  <c r="J165" i="11"/>
  <c r="J166" i="11"/>
  <c r="J179" i="11"/>
  <c r="BK128" i="11"/>
  <c r="J132" i="11"/>
  <c r="J156" i="11"/>
  <c r="BK158" i="11"/>
  <c r="J123" i="12"/>
  <c r="J128" i="12"/>
  <c r="BK195" i="13"/>
  <c r="J148" i="13"/>
  <c r="J187" i="13"/>
  <c r="BK213" i="13"/>
  <c r="BK134" i="13"/>
  <c r="BK177" i="13"/>
  <c r="J147" i="13"/>
  <c r="BK193" i="13"/>
  <c r="J224" i="13"/>
  <c r="J196" i="13"/>
  <c r="BK230" i="13"/>
  <c r="BK171" i="13"/>
  <c r="J172" i="13"/>
  <c r="BK197" i="13"/>
  <c r="BK140" i="13"/>
  <c r="J189" i="13"/>
  <c r="BK152" i="13"/>
  <c r="J197" i="13"/>
  <c r="BK141" i="13"/>
  <c r="BK208" i="14"/>
  <c r="J229" i="14"/>
  <c r="J201" i="14"/>
  <c r="BK175" i="14"/>
  <c r="J214" i="14"/>
  <c r="BK246" i="14"/>
  <c r="J161" i="14"/>
  <c r="J146" i="14"/>
  <c r="J165" i="14"/>
  <c r="BK239" i="14"/>
  <c r="J166" i="14"/>
  <c r="BK236" i="14"/>
  <c r="J202" i="14"/>
  <c r="J140" i="14"/>
  <c r="BK225" i="14"/>
  <c r="J247" i="14"/>
  <c r="J150" i="14"/>
  <c r="BK222" i="14"/>
  <c r="BK145" i="14"/>
  <c r="BK197" i="14"/>
  <c r="J155" i="15"/>
  <c r="BK128" i="15"/>
  <c r="BK157" i="15"/>
  <c r="J141" i="15"/>
  <c r="BK140" i="15"/>
  <c r="J130" i="16"/>
  <c r="BK152" i="16"/>
  <c r="J135" i="16"/>
  <c r="BK140" i="16"/>
  <c r="BK149" i="16"/>
  <c r="J131" i="17"/>
  <c r="BK127" i="17"/>
  <c r="J126" i="17"/>
  <c r="BK172" i="18"/>
  <c r="BK160" i="18"/>
  <c r="J153" i="18"/>
  <c r="J158" i="18"/>
  <c r="J171" i="18"/>
  <c r="J174" i="18"/>
  <c r="J155" i="18"/>
  <c r="J165" i="18"/>
  <c r="BK145" i="18"/>
  <c r="BK149" i="19"/>
  <c r="BK185" i="19"/>
  <c r="BK166" i="19"/>
  <c r="J143" i="19"/>
  <c r="J183" i="19"/>
  <c r="J182" i="19"/>
  <c r="BK186" i="19"/>
  <c r="J166" i="19"/>
  <c r="J167" i="19"/>
  <c r="BK159" i="20"/>
  <c r="BK137" i="20"/>
  <c r="J131" i="20"/>
  <c r="J141" i="20"/>
  <c r="J159" i="20"/>
  <c r="J147" i="20"/>
  <c r="BK159" i="21"/>
  <c r="BK129" i="21"/>
  <c r="J190" i="21"/>
  <c r="J162" i="21"/>
  <c r="BK141" i="21"/>
  <c r="J151" i="21"/>
  <c r="BK157" i="21"/>
  <c r="J127" i="21"/>
  <c r="J147" i="21"/>
  <c r="BK181" i="21"/>
  <c r="J181" i="21"/>
  <c r="J154" i="21"/>
  <c r="J125" i="21"/>
  <c r="BK167" i="21"/>
  <c r="BK174" i="21"/>
  <c r="BK128" i="21"/>
  <c r="J138" i="22"/>
  <c r="BK137" i="22"/>
  <c r="BK183" i="22"/>
  <c r="BK142" i="22"/>
  <c r="BK186" i="22"/>
  <c r="J140" i="22"/>
  <c r="J184" i="22"/>
  <c r="BK170" i="22"/>
  <c r="J132" i="23"/>
  <c r="BK132" i="23"/>
  <c r="BK181" i="2"/>
  <c r="BK186" i="2"/>
  <c r="BK191" i="2"/>
  <c r="BK135" i="2"/>
  <c r="BK166" i="2"/>
  <c r="BK179" i="2"/>
  <c r="BK185" i="2"/>
  <c r="J165" i="2"/>
  <c r="J135" i="2"/>
  <c r="J144" i="2"/>
  <c r="J124" i="3"/>
  <c r="BK126" i="3"/>
  <c r="BK187" i="4"/>
  <c r="J262" i="4"/>
  <c r="J218" i="4"/>
  <c r="J148" i="4"/>
  <c r="BK209" i="4"/>
  <c r="BK173" i="4"/>
  <c r="J257" i="4"/>
  <c r="BK254" i="4"/>
  <c r="BK248" i="4"/>
  <c r="J226" i="4"/>
  <c r="BK176" i="4"/>
  <c r="BK235" i="4"/>
  <c r="BK201" i="4"/>
  <c r="J142" i="4"/>
  <c r="BK249" i="4"/>
  <c r="J214" i="4"/>
  <c r="BK131" i="4"/>
  <c r="BK263" i="4"/>
  <c r="J219" i="4"/>
  <c r="BK163" i="4"/>
  <c r="J238" i="4"/>
  <c r="J201" i="4"/>
  <c r="J141" i="4"/>
  <c r="J255" i="4"/>
  <c r="J172" i="4"/>
  <c r="J124" i="4"/>
  <c r="J239" i="4"/>
  <c r="BK162" i="4"/>
  <c r="BK239" i="4"/>
  <c r="J198" i="4"/>
  <c r="J159" i="4"/>
  <c r="J232" i="5"/>
  <c r="J149" i="5"/>
  <c r="J250" i="5"/>
  <c r="BK164" i="5"/>
  <c r="BK204" i="5"/>
  <c r="BK167" i="5"/>
  <c r="J129" i="5"/>
  <c r="J213" i="5"/>
  <c r="J252" i="5"/>
  <c r="BK190" i="5"/>
  <c r="BK228" i="5"/>
  <c r="J186" i="5"/>
  <c r="J227" i="6"/>
  <c r="J193" i="6"/>
  <c r="J199" i="6"/>
  <c r="J162" i="6"/>
  <c r="J244" i="6"/>
  <c r="BK192" i="6"/>
  <c r="BK128" i="6"/>
  <c r="BK166" i="6"/>
  <c r="J146" i="6"/>
  <c r="BK217" i="6"/>
  <c r="BK202" i="6"/>
  <c r="J129" i="6"/>
  <c r="BK222" i="6"/>
  <c r="J177" i="6"/>
  <c r="BK255" i="6"/>
  <c r="J222" i="6"/>
  <c r="J205" i="6"/>
  <c r="BK270" i="6"/>
  <c r="J224" i="6"/>
  <c r="J265" i="6"/>
  <c r="BK204" i="6"/>
  <c r="J145" i="6"/>
  <c r="J242" i="6"/>
  <c r="J132" i="6"/>
  <c r="J174" i="6"/>
  <c r="BK145" i="6"/>
  <c r="J176" i="7"/>
  <c r="BK181" i="7"/>
  <c r="J148" i="7"/>
  <c r="BK195" i="7"/>
  <c r="BK139" i="7"/>
  <c r="BK158" i="7"/>
  <c r="BK161" i="7"/>
  <c r="BK175" i="7"/>
  <c r="BK191" i="7"/>
  <c r="BK178" i="7"/>
  <c r="BK179" i="7"/>
  <c r="BK128" i="7"/>
  <c r="BK151" i="7"/>
  <c r="J136" i="8"/>
  <c r="BK136" i="8"/>
  <c r="BK125" i="8"/>
  <c r="J134" i="9"/>
  <c r="BK127" i="9"/>
  <c r="J121" i="9"/>
  <c r="J131" i="9"/>
  <c r="J237" i="10"/>
  <c r="J170" i="10"/>
  <c r="J130" i="10"/>
  <c r="J216" i="10"/>
  <c r="BK185" i="10"/>
  <c r="J230" i="10"/>
  <c r="J194" i="10"/>
  <c r="BK232" i="10"/>
  <c r="BK155" i="10"/>
  <c r="BK225" i="10"/>
  <c r="J221" i="10"/>
  <c r="J188" i="10"/>
  <c r="J156" i="10"/>
  <c r="J214" i="10"/>
  <c r="BK191" i="10"/>
  <c r="BK229" i="10"/>
  <c r="BK168" i="10"/>
  <c r="J190" i="10"/>
  <c r="BK209" i="10"/>
  <c r="BK226" i="10"/>
  <c r="J165" i="10"/>
  <c r="BK185" i="11"/>
  <c r="J157" i="11"/>
  <c r="J144" i="11"/>
  <c r="J160" i="11"/>
  <c r="J141" i="11"/>
  <c r="J127" i="11"/>
  <c r="J172" i="11"/>
  <c r="BK167" i="11"/>
  <c r="BK132" i="11"/>
  <c r="J167" i="11"/>
  <c r="BK191" i="11"/>
  <c r="BK160" i="11"/>
  <c r="J147" i="11"/>
  <c r="J124" i="12"/>
  <c r="J204" i="13"/>
  <c r="J164" i="13"/>
  <c r="BK137" i="13"/>
  <c r="BK226" i="13"/>
  <c r="BK130" i="13"/>
  <c r="BK166" i="13"/>
  <c r="J217" i="13"/>
  <c r="J186" i="13"/>
  <c r="BK160" i="13"/>
  <c r="J213" i="13"/>
  <c r="J152" i="13"/>
  <c r="BK215" i="13"/>
  <c r="J146" i="13"/>
  <c r="J163" i="13"/>
  <c r="BK211" i="13"/>
  <c r="BK174" i="13"/>
  <c r="J134" i="13"/>
  <c r="BK142" i="13"/>
  <c r="J212" i="14"/>
  <c r="J169" i="14"/>
  <c r="J203" i="14"/>
  <c r="J194" i="14"/>
  <c r="J219" i="14"/>
  <c r="J181" i="14"/>
  <c r="J215" i="14"/>
  <c r="J151" i="14"/>
  <c r="J187" i="14"/>
  <c r="BK245" i="14"/>
  <c r="J195" i="14"/>
  <c r="J142" i="14"/>
  <c r="BK234" i="14"/>
  <c r="J170" i="14"/>
  <c r="BK251" i="14"/>
  <c r="BK187" i="14"/>
  <c r="J236" i="14"/>
  <c r="J243" i="14"/>
  <c r="BK188" i="14"/>
  <c r="BK144" i="14"/>
  <c r="BK198" i="14"/>
  <c r="J133" i="14"/>
  <c r="BK150" i="15"/>
  <c r="J128" i="15"/>
  <c r="BK152" i="15"/>
  <c r="BK148" i="15"/>
  <c r="J133" i="15"/>
  <c r="BK142" i="16"/>
  <c r="BK127" i="16"/>
  <c r="J149" i="16"/>
  <c r="BK123" i="16"/>
  <c r="J146" i="16"/>
  <c r="BK144" i="17"/>
  <c r="BK138" i="17"/>
  <c r="J139" i="17"/>
  <c r="BK165" i="18"/>
  <c r="J136" i="18"/>
  <c r="BK162" i="18"/>
  <c r="J173" i="18"/>
  <c r="J161" i="18"/>
  <c r="BK137" i="18"/>
  <c r="J164" i="18"/>
  <c r="BK138" i="18"/>
  <c r="J152" i="19"/>
  <c r="BK140" i="19"/>
  <c r="BK129" i="19"/>
  <c r="BK164" i="19"/>
  <c r="BK163" i="19"/>
  <c r="J157" i="19"/>
  <c r="J165" i="19"/>
  <c r="J168" i="19"/>
  <c r="BK142" i="20"/>
  <c r="J135" i="20"/>
  <c r="J132" i="20"/>
  <c r="BK145" i="20"/>
  <c r="BK149" i="20"/>
  <c r="J146" i="20"/>
  <c r="BK149" i="21"/>
  <c r="BK143" i="21"/>
  <c r="BK175" i="21"/>
  <c r="J177" i="21"/>
  <c r="BK210" i="21"/>
  <c r="BK127" i="21"/>
  <c r="BK184" i="21"/>
  <c r="BK205" i="21"/>
  <c r="J163" i="21"/>
  <c r="J182" i="21"/>
  <c r="BK197" i="21"/>
  <c r="J191" i="21"/>
  <c r="J128" i="21"/>
  <c r="J157" i="21"/>
  <c r="BK188" i="21"/>
  <c r="BK179" i="22"/>
  <c r="BK172" i="22"/>
  <c r="BK129" i="22"/>
  <c r="BK182" i="22"/>
  <c r="J168" i="22"/>
  <c r="BK131" i="22"/>
  <c r="BK160" i="22"/>
  <c r="BK171" i="22"/>
  <c r="J173" i="22"/>
  <c r="BK133" i="22"/>
  <c r="BK130" i="23"/>
  <c r="J126" i="23"/>
  <c r="BK171" i="2"/>
  <c r="BK126" i="2"/>
  <c r="J155" i="2"/>
  <c r="BK173" i="2"/>
  <c r="J136" i="2"/>
  <c r="J169" i="2"/>
  <c r="J181" i="2"/>
  <c r="J172" i="2"/>
  <c r="J183" i="2"/>
  <c r="J182" i="2"/>
  <c r="BK143" i="2"/>
  <c r="J126" i="3"/>
  <c r="BK252" i="4"/>
  <c r="BK170" i="4"/>
  <c r="BK255" i="4"/>
  <c r="J194" i="4"/>
  <c r="BK250" i="4"/>
  <c r="BK207" i="4"/>
  <c r="BK150" i="4"/>
  <c r="J204" i="4"/>
  <c r="J135" i="4"/>
  <c r="J205" i="4"/>
  <c r="J154" i="4"/>
  <c r="BK259" i="4"/>
  <c r="BK190" i="4"/>
  <c r="J261" i="4"/>
  <c r="J183" i="4"/>
  <c r="J146" i="4"/>
  <c r="J229" i="4"/>
  <c r="BK193" i="4"/>
  <c r="BK153" i="4"/>
  <c r="J217" i="5"/>
  <c r="J200" i="5"/>
  <c r="J196" i="5"/>
  <c r="J167" i="5"/>
  <c r="J159" i="5"/>
  <c r="BK147" i="5"/>
  <c r="BK261" i="5"/>
  <c r="J236" i="5"/>
  <c r="J209" i="5"/>
  <c r="J194" i="5"/>
  <c r="J178" i="5"/>
  <c r="BK165" i="5"/>
  <c r="J148" i="5"/>
  <c r="J256" i="5"/>
  <c r="BK226" i="5"/>
  <c r="J185" i="5"/>
  <c r="J173" i="5"/>
  <c r="J135" i="5"/>
  <c r="BK202" i="5"/>
  <c r="BK198" i="5"/>
  <c r="J156" i="5"/>
  <c r="BK132" i="5"/>
  <c r="BK254" i="5"/>
  <c r="J229" i="5"/>
  <c r="J222" i="5"/>
  <c r="J207" i="5"/>
  <c r="J202" i="5"/>
  <c r="J180" i="5"/>
  <c r="BK163" i="5"/>
  <c r="BK140" i="5"/>
  <c r="BK246" i="5"/>
  <c r="J221" i="5"/>
  <c r="J175" i="5"/>
  <c r="BK145" i="5"/>
  <c r="BK130" i="5"/>
  <c r="J259" i="5"/>
  <c r="J248" i="5"/>
  <c r="BK240" i="5"/>
  <c r="J234" i="5"/>
  <c r="J211" i="5"/>
  <c r="J254" i="5"/>
  <c r="J162" i="5"/>
  <c r="J228" i="5"/>
  <c r="BK171" i="5"/>
  <c r="BK233" i="5"/>
  <c r="J198" i="5"/>
  <c r="BK213" i="5"/>
  <c r="J255" i="6"/>
  <c r="BK195" i="6"/>
  <c r="J135" i="6"/>
  <c r="J176" i="6"/>
  <c r="BK251" i="6"/>
  <c r="BK209" i="6"/>
  <c r="J154" i="6"/>
  <c r="J225" i="6"/>
  <c r="BK162" i="6"/>
  <c r="J127" i="6"/>
  <c r="J181" i="6"/>
  <c r="BK259" i="6"/>
  <c r="J209" i="6"/>
  <c r="J163" i="6"/>
  <c r="BK239" i="6"/>
  <c r="J204" i="6"/>
  <c r="BK271" i="6"/>
  <c r="J245" i="6"/>
  <c r="BK174" i="6"/>
  <c r="J253" i="6"/>
  <c r="J173" i="6"/>
  <c r="BK262" i="6"/>
  <c r="BK156" i="6"/>
  <c r="BK182" i="6"/>
  <c r="BK146" i="6"/>
  <c r="BK174" i="7"/>
  <c r="J182" i="7"/>
  <c r="J170" i="7"/>
  <c r="BK137" i="7"/>
  <c r="J143" i="7"/>
  <c r="J131" i="7"/>
  <c r="J174" i="7"/>
  <c r="BK170" i="7"/>
  <c r="J150" i="7"/>
  <c r="BK140" i="7"/>
  <c r="J133" i="8"/>
  <c r="J124" i="8"/>
  <c r="BK125" i="9"/>
  <c r="J128" i="9"/>
  <c r="J132" i="9"/>
  <c r="J142" i="10"/>
  <c r="J211" i="10"/>
  <c r="J183" i="10"/>
  <c r="BK159" i="10"/>
  <c r="J218" i="10"/>
  <c r="BK166" i="10"/>
  <c r="J213" i="10"/>
  <c r="BK224" i="10"/>
  <c r="BK139" i="10"/>
  <c r="BK174" i="10"/>
  <c r="BK212" i="10"/>
  <c r="J150" i="10"/>
  <c r="J222" i="10"/>
  <c r="J136" i="10"/>
  <c r="BK164" i="10"/>
  <c r="J205" i="10"/>
  <c r="BK131" i="10"/>
  <c r="J137" i="11"/>
  <c r="BK199" i="11"/>
  <c r="J182" i="11"/>
  <c r="J193" i="11"/>
  <c r="J198" i="11"/>
  <c r="BK190" i="11"/>
  <c r="BK180" i="11"/>
  <c r="BK147" i="11"/>
  <c r="J177" i="11"/>
  <c r="BK188" i="11"/>
  <c r="J181" i="11"/>
  <c r="BK155" i="11"/>
  <c r="BK122" i="12"/>
  <c r="BK123" i="12"/>
  <c r="J165" i="13"/>
  <c r="BK132" i="13"/>
  <c r="J222" i="13"/>
  <c r="BK180" i="13"/>
  <c r="BK222" i="13"/>
  <c r="BK212" i="13"/>
  <c r="BK181" i="13"/>
  <c r="BK185" i="13"/>
  <c r="J171" i="13"/>
  <c r="BK225" i="13"/>
  <c r="J149" i="13"/>
  <c r="J175" i="13"/>
  <c r="BK182" i="13"/>
  <c r="J156" i="2"/>
  <c r="BK150" i="2"/>
  <c r="BK177" i="2"/>
  <c r="J148" i="2"/>
  <c r="BK162" i="2"/>
  <c r="BK184" i="2"/>
  <c r="BK134" i="2"/>
  <c r="BK188" i="2"/>
  <c r="BK148" i="2"/>
  <c r="J132" i="2"/>
  <c r="J131" i="3"/>
  <c r="BK124" i="3"/>
  <c r="J132" i="4"/>
  <c r="J234" i="4"/>
  <c r="BK192" i="4"/>
  <c r="BK229" i="4"/>
  <c r="J191" i="4"/>
  <c r="J202" i="4"/>
  <c r="J129" i="4"/>
  <c r="J209" i="4"/>
  <c r="BK164" i="4"/>
  <c r="J224" i="4"/>
  <c r="BK186" i="4"/>
  <c r="J244" i="4"/>
  <c r="BK191" i="4"/>
  <c r="J134" i="4"/>
  <c r="J267" i="4"/>
  <c r="J227" i="4"/>
  <c r="J181" i="4"/>
  <c r="BK126" i="4"/>
  <c r="BK212" i="4"/>
  <c r="J188" i="4"/>
  <c r="BK134" i="4"/>
  <c r="BK247" i="4"/>
  <c r="BK181" i="4"/>
  <c r="BK267" i="4"/>
  <c r="J189" i="4"/>
  <c r="BK160" i="4"/>
  <c r="BK221" i="4"/>
  <c r="BK175" i="4"/>
  <c r="BK259" i="5"/>
  <c r="J215" i="5"/>
  <c r="BK150" i="5"/>
  <c r="BK262" i="5"/>
  <c r="BK182" i="5"/>
  <c r="J262" i="5"/>
  <c r="BK196" i="5"/>
  <c r="J150" i="5"/>
  <c r="BK234" i="5"/>
  <c r="J143" i="5"/>
  <c r="BK194" i="5"/>
  <c r="J137" i="5"/>
  <c r="J190" i="5"/>
  <c r="BK256" i="6"/>
  <c r="BK194" i="6"/>
  <c r="BK225" i="6"/>
  <c r="BK159" i="6"/>
  <c r="J240" i="6"/>
  <c r="J191" i="6"/>
  <c r="BK231" i="6"/>
  <c r="BK163" i="6"/>
  <c r="BK168" i="6"/>
  <c r="BK140" i="6"/>
  <c r="J258" i="6"/>
  <c r="J180" i="6"/>
  <c r="BK141" i="6"/>
  <c r="J243" i="6"/>
  <c r="J184" i="6"/>
  <c r="BK223" i="6"/>
  <c r="J169" i="6"/>
  <c r="BK127" i="6"/>
  <c r="J151" i="7"/>
  <c r="J194" i="7"/>
  <c r="BK146" i="7"/>
  <c r="BK130" i="7"/>
  <c r="J172" i="7"/>
  <c r="J147" i="7"/>
  <c r="J188" i="7"/>
  <c r="J190" i="7"/>
  <c r="J139" i="7"/>
  <c r="J179" i="7"/>
  <c r="BK148" i="7"/>
  <c r="BK169" i="7"/>
  <c r="J146" i="7"/>
  <c r="J130" i="8"/>
  <c r="BK121" i="9"/>
  <c r="J166" i="10"/>
  <c r="J236" i="10"/>
  <c r="BK189" i="10"/>
  <c r="BK169" i="10"/>
  <c r="BK204" i="10"/>
  <c r="BK238" i="10"/>
  <c r="BK235" i="10"/>
  <c r="J181" i="10"/>
  <c r="BK142" i="10"/>
  <c r="J173" i="10"/>
  <c r="J131" i="10"/>
  <c r="J175" i="10"/>
  <c r="BK150" i="10"/>
  <c r="J162" i="10"/>
  <c r="J179" i="10"/>
  <c r="BK145" i="10"/>
  <c r="J178" i="11"/>
  <c r="J211" i="13"/>
  <c r="BK156" i="13"/>
  <c r="J229" i="13"/>
  <c r="BK183" i="13"/>
  <c r="BK208" i="13"/>
  <c r="BK164" i="13"/>
  <c r="BK224" i="13"/>
  <c r="J177" i="13"/>
  <c r="BK204" i="13"/>
  <c r="BK148" i="13"/>
  <c r="J160" i="13"/>
  <c r="J188" i="13"/>
  <c r="BK138" i="13"/>
  <c r="J184" i="13"/>
  <c r="J135" i="13"/>
  <c r="BK161" i="13"/>
  <c r="BK231" i="14"/>
  <c r="BK181" i="14"/>
  <c r="J234" i="14"/>
  <c r="J205" i="14"/>
  <c r="BK141" i="14"/>
  <c r="BK213" i="14"/>
  <c r="J136" i="14"/>
  <c r="BK214" i="14"/>
  <c r="BK147" i="14"/>
  <c r="BK183" i="14"/>
  <c r="BK131" i="14"/>
  <c r="J186" i="14"/>
  <c r="J251" i="14"/>
  <c r="J189" i="14"/>
  <c r="BK157" i="14"/>
  <c r="BK244" i="14"/>
  <c r="J250" i="14"/>
  <c r="BK160" i="14"/>
  <c r="J213" i="14"/>
  <c r="BK168" i="14"/>
  <c r="J231" i="14"/>
  <c r="J177" i="14"/>
  <c r="J152" i="15"/>
  <c r="J156" i="15"/>
  <c r="J151" i="15"/>
  <c r="BK136" i="15"/>
  <c r="J136" i="16"/>
  <c r="J153" i="16"/>
  <c r="BK148" i="16"/>
  <c r="BK124" i="16"/>
  <c r="J144" i="17"/>
  <c r="BK131" i="17"/>
  <c r="J137" i="17"/>
  <c r="BK169" i="18"/>
  <c r="BK158" i="18"/>
  <c r="BK152" i="18"/>
  <c r="BK143" i="18"/>
  <c r="BK157" i="18"/>
  <c r="J162" i="18"/>
  <c r="BK131" i="18"/>
  <c r="J160" i="18"/>
  <c r="J149" i="18"/>
  <c r="J185" i="19"/>
  <c r="J162" i="19"/>
  <c r="BK154" i="19"/>
  <c r="J140" i="19"/>
  <c r="J186" i="19"/>
  <c r="J148" i="19"/>
  <c r="BK178" i="19"/>
  <c r="BK159" i="19"/>
  <c r="J147" i="19"/>
  <c r="BK165" i="19"/>
  <c r="J143" i="20"/>
  <c r="BK146" i="20"/>
  <c r="J161" i="20"/>
  <c r="BK144" i="20"/>
  <c r="BK134" i="20"/>
  <c r="BK143" i="20"/>
  <c r="BK141" i="20"/>
  <c r="J196" i="21"/>
  <c r="J210" i="21"/>
  <c r="BK198" i="21"/>
  <c r="BK130" i="21"/>
  <c r="J159" i="21"/>
  <c r="BK187" i="21"/>
  <c r="J150" i="21"/>
  <c r="J166" i="21"/>
  <c r="J199" i="21"/>
  <c r="J165" i="21"/>
  <c r="BK172" i="21"/>
  <c r="BK151" i="21"/>
  <c r="BK183" i="21"/>
  <c r="J160" i="21"/>
  <c r="BK143" i="22"/>
  <c r="J157" i="22"/>
  <c r="J129" i="22"/>
  <c r="J159" i="22"/>
  <c r="BK174" i="22"/>
  <c r="J146" i="22"/>
  <c r="BK184" i="22"/>
  <c r="J145" i="22"/>
  <c r="BK164" i="22"/>
  <c r="BK162" i="22"/>
  <c r="J135" i="22"/>
  <c r="J163" i="2"/>
  <c r="J185" i="2"/>
  <c r="J175" i="2"/>
  <c r="J157" i="2"/>
  <c r="BK183" i="2"/>
  <c r="J138" i="2"/>
  <c r="J126" i="2"/>
  <c r="BK139" i="2"/>
  <c r="BK131" i="2"/>
  <c r="BK133" i="2"/>
  <c r="BK129" i="3"/>
  <c r="J246" i="4"/>
  <c r="BK178" i="4"/>
  <c r="BK260" i="4"/>
  <c r="BK223" i="4"/>
  <c r="BK136" i="4"/>
  <c r="J228" i="4"/>
  <c r="BK172" i="4"/>
  <c r="BK258" i="4"/>
  <c r="J256" i="4"/>
  <c r="J253" i="4"/>
  <c r="BK241" i="4"/>
  <c r="J223" i="4"/>
  <c r="BK180" i="4"/>
  <c r="BK130" i="4"/>
  <c r="BK211" i="4"/>
  <c r="BK182" i="4"/>
  <c r="BK140" i="4"/>
  <c r="J200" i="4"/>
  <c r="J248" i="4"/>
  <c r="BK218" i="4"/>
  <c r="J127" i="4"/>
  <c r="BK233" i="4"/>
  <c r="BK203" i="4"/>
  <c r="BK127" i="4"/>
  <c r="J211" i="4"/>
  <c r="J170" i="4"/>
  <c r="J130" i="4"/>
  <c r="J203" i="4"/>
  <c r="J157" i="4"/>
  <c r="BK227" i="4"/>
  <c r="BK166" i="4"/>
  <c r="BK202" i="4"/>
  <c r="J171" i="4"/>
  <c r="BK152" i="4"/>
  <c r="J233" i="5"/>
  <c r="BK160" i="5"/>
  <c r="BK143" i="5"/>
  <c r="J181" i="5"/>
  <c r="J247" i="5"/>
  <c r="J182" i="5"/>
  <c r="J153" i="5"/>
  <c r="BK215" i="5"/>
  <c r="J146" i="5"/>
  <c r="BK218" i="5"/>
  <c r="BK166" i="5"/>
  <c r="BK232" i="5"/>
  <c r="BK187" i="5"/>
  <c r="J210" i="6"/>
  <c r="J128" i="6"/>
  <c r="BK198" i="6"/>
  <c r="J156" i="6"/>
  <c r="J248" i="6"/>
  <c r="J198" i="6"/>
  <c r="BK264" i="6"/>
  <c r="BK180" i="6"/>
  <c r="BK153" i="6"/>
  <c r="J235" i="6"/>
  <c r="BK205" i="6"/>
  <c r="BK249" i="6"/>
  <c r="BK197" i="6"/>
  <c r="J164" i="6"/>
  <c r="J228" i="6"/>
  <c r="J212" i="6"/>
  <c r="BK196" i="6"/>
  <c r="J247" i="6"/>
  <c r="BK193" i="6"/>
  <c r="J271" i="6"/>
  <c r="BK254" i="6"/>
  <c r="BK179" i="6"/>
  <c r="BK267" i="6"/>
  <c r="BK191" i="6"/>
  <c r="BK161" i="6"/>
  <c r="J203" i="6"/>
  <c r="J159" i="6"/>
  <c r="BK184" i="7"/>
  <c r="J184" i="7"/>
  <c r="J157" i="7"/>
  <c r="J159" i="7"/>
  <c r="J162" i="7"/>
  <c r="BK159" i="7"/>
  <c r="J160" i="7"/>
  <c r="J134" i="7"/>
  <c r="J156" i="7"/>
  <c r="BK168" i="7"/>
  <c r="BK190" i="7"/>
  <c r="BK185" i="7"/>
  <c r="BK130" i="8"/>
  <c r="BK137" i="8"/>
  <c r="J131" i="8"/>
  <c r="BK134" i="8"/>
  <c r="BK131" i="9"/>
  <c r="BK126" i="9"/>
  <c r="J130" i="9"/>
  <c r="J122" i="9"/>
  <c r="BK194" i="10"/>
  <c r="BK157" i="10"/>
  <c r="BK221" i="10"/>
  <c r="J186" i="10"/>
  <c r="BK170" i="10"/>
  <c r="BK205" i="10"/>
  <c r="J219" i="10"/>
  <c r="BK132" i="10"/>
  <c r="BK183" i="10"/>
  <c r="BK193" i="10"/>
  <c r="BK140" i="10"/>
  <c r="J197" i="10"/>
  <c r="BK148" i="10"/>
  <c r="BK179" i="10"/>
  <c r="BK192" i="10"/>
  <c r="J208" i="10"/>
  <c r="BK177" i="10"/>
  <c r="J137" i="10"/>
  <c r="BK163" i="11"/>
  <c r="J135" i="11"/>
  <c r="J139" i="11"/>
  <c r="J196" i="11"/>
  <c r="J140" i="11"/>
  <c r="BK184" i="11"/>
  <c r="BK175" i="11"/>
  <c r="J189" i="11"/>
  <c r="J148" i="11"/>
  <c r="BK157" i="11"/>
  <c r="BK174" i="11"/>
  <c r="BK127" i="11"/>
  <c r="BK141" i="11"/>
  <c r="J126" i="12"/>
  <c r="J203" i="13"/>
  <c r="BK163" i="13"/>
  <c r="J228" i="13"/>
  <c r="J216" i="13"/>
  <c r="J174" i="13"/>
  <c r="BK196" i="13"/>
  <c r="BK218" i="13"/>
  <c r="BK172" i="13"/>
  <c r="BK216" i="13"/>
  <c r="J169" i="13"/>
  <c r="BK205" i="13"/>
  <c r="BK176" i="13"/>
  <c r="J206" i="13"/>
  <c r="J143" i="13"/>
  <c r="J185" i="13"/>
  <c r="BK144" i="13"/>
  <c r="BK198" i="13"/>
  <c r="J246" i="14"/>
  <c r="BK189" i="14"/>
  <c r="J220" i="14"/>
  <c r="BK204" i="14"/>
  <c r="J176" i="14"/>
  <c r="J245" i="14"/>
  <c r="BK190" i="14"/>
  <c r="BK237" i="14"/>
  <c r="J157" i="14"/>
  <c r="BK166" i="14"/>
  <c r="J130" i="14"/>
  <c r="J184" i="14"/>
  <c r="BK136" i="14"/>
  <c r="J225" i="14"/>
  <c r="J164" i="14"/>
  <c r="BK249" i="14"/>
  <c r="BK165" i="14"/>
  <c r="BK201" i="14"/>
  <c r="BK221" i="14"/>
  <c r="BK163" i="14"/>
  <c r="BK215" i="14"/>
  <c r="J155" i="14"/>
  <c r="J145" i="15"/>
  <c r="BK147" i="15"/>
  <c r="BK153" i="15"/>
  <c r="BK143" i="15"/>
  <c r="J149" i="15"/>
  <c r="BK147" i="16"/>
  <c r="BK137" i="16"/>
  <c r="BK125" i="16"/>
  <c r="J141" i="16"/>
  <c r="J131" i="16"/>
  <c r="BK139" i="16"/>
  <c r="BK150" i="16"/>
  <c r="J142" i="17"/>
  <c r="BK126" i="17"/>
  <c r="J129" i="17"/>
  <c r="BK159" i="18"/>
  <c r="BK147" i="18"/>
  <c r="J140" i="18"/>
  <c r="BK167" i="18"/>
  <c r="BK153" i="18"/>
  <c r="J145" i="18"/>
  <c r="J148" i="18"/>
  <c r="J163" i="19"/>
  <c r="BK168" i="19"/>
  <c r="BK139" i="19"/>
  <c r="BK177" i="19"/>
  <c r="J139" i="19"/>
  <c r="BK188" i="19"/>
  <c r="BK175" i="19"/>
  <c r="BK181" i="19"/>
  <c r="BK158" i="20"/>
  <c r="J128" i="20"/>
  <c r="BK150" i="20"/>
  <c r="J149" i="20"/>
  <c r="BK161" i="20"/>
  <c r="J138" i="20"/>
  <c r="BK130" i="20"/>
  <c r="J125" i="20"/>
  <c r="BK211" i="21"/>
  <c r="J148" i="21"/>
  <c r="BK171" i="21"/>
  <c r="J174" i="21"/>
  <c r="BK176" i="21"/>
  <c r="J211" i="21"/>
  <c r="BK209" i="21"/>
  <c r="J149" i="21"/>
  <c r="BK170" i="21"/>
  <c r="BK144" i="21"/>
  <c r="BK186" i="21"/>
  <c r="BK169" i="21"/>
  <c r="J186" i="21"/>
  <c r="BK131" i="21"/>
  <c r="J171" i="21"/>
  <c r="BK192" i="21"/>
  <c r="BK154" i="22"/>
  <c r="BK152" i="22"/>
  <c r="J166" i="22"/>
  <c r="J131" i="22"/>
  <c r="BK163" i="22"/>
  <c r="BK176" i="22"/>
  <c r="J183" i="22"/>
  <c r="J154" i="22"/>
  <c r="BK151" i="22"/>
  <c r="BK148" i="22"/>
  <c r="BK129" i="23"/>
  <c r="J162" i="2"/>
  <c r="J191" i="2"/>
  <c r="J166" i="2"/>
  <c r="J133" i="2"/>
  <c r="BK141" i="2"/>
  <c r="J159" i="2"/>
  <c r="BK168" i="2"/>
  <c r="J141" i="2"/>
  <c r="J173" i="2"/>
  <c r="BK136" i="2"/>
  <c r="J130" i="3"/>
  <c r="BK264" i="4"/>
  <c r="BK165" i="4"/>
  <c r="BK261" i="4"/>
  <c r="BK195" i="4"/>
  <c r="J149" i="4"/>
  <c r="BK217" i="4"/>
  <c r="J155" i="4"/>
  <c r="BK142" i="4"/>
  <c r="J230" i="4"/>
  <c r="BK255" i="5"/>
  <c r="J230" i="5"/>
  <c r="J208" i="5"/>
  <c r="J193" i="5"/>
  <c r="J172" i="5"/>
  <c r="BK162" i="5"/>
  <c r="BK129" i="5"/>
  <c r="BK248" i="5"/>
  <c r="BK189" i="5"/>
  <c r="J174" i="5"/>
  <c r="J144" i="5"/>
  <c r="BK256" i="5"/>
  <c r="J235" i="5"/>
  <c r="J201" i="5"/>
  <c r="BK192" i="5"/>
  <c r="J179" i="5"/>
  <c r="J160" i="5"/>
  <c r="BK155" i="5"/>
  <c r="J130" i="5"/>
  <c r="BK236" i="5"/>
  <c r="BK224" i="5"/>
  <c r="BK217" i="5"/>
  <c r="BK208" i="5"/>
  <c r="BK203" i="5"/>
  <c r="J197" i="5"/>
  <c r="BK185" i="5"/>
  <c r="BK173" i="5"/>
  <c r="J171" i="5"/>
  <c r="BK157" i="5"/>
  <c r="BK247" i="5"/>
  <c r="BK212" i="5"/>
  <c r="BK206" i="5"/>
  <c r="BK168" i="5"/>
  <c r="J136" i="5"/>
  <c r="BK127" i="5"/>
  <c r="BK252" i="5"/>
  <c r="J243" i="5"/>
  <c r="J237" i="5"/>
  <c r="BK235" i="5"/>
  <c r="J216" i="5"/>
  <c r="BK193" i="5"/>
  <c r="BK183" i="5"/>
  <c r="J253" i="5"/>
  <c r="J166" i="5"/>
  <c r="J244" i="5"/>
  <c r="J161" i="5"/>
  <c r="BK230" i="5"/>
  <c r="BK136" i="5"/>
  <c r="BK260" i="6"/>
  <c r="J221" i="6"/>
  <c r="BK238" i="6"/>
  <c r="BK186" i="6"/>
  <c r="BK155" i="6"/>
  <c r="J217" i="6"/>
  <c r="BK137" i="6"/>
  <c r="J147" i="6"/>
  <c r="J214" i="6"/>
  <c r="J172" i="6"/>
  <c r="J260" i="6"/>
  <c r="BK148" i="6"/>
  <c r="J141" i="6"/>
  <c r="J136" i="6"/>
  <c r="J269" i="6"/>
  <c r="J267" i="6"/>
  <c r="J264" i="6"/>
  <c r="J254" i="6"/>
  <c r="BK237" i="6"/>
  <c r="BK236" i="6"/>
  <c r="J219" i="6"/>
  <c r="J216" i="6"/>
  <c r="J202" i="6"/>
  <c r="J130" i="6"/>
  <c r="J218" i="6"/>
  <c r="BK261" i="6"/>
  <c r="BK199" i="6"/>
  <c r="BK265" i="6"/>
  <c r="BK185" i="6"/>
  <c r="BK220" i="6"/>
  <c r="J166" i="6"/>
  <c r="J180" i="7"/>
  <c r="BK167" i="7"/>
  <c r="J169" i="7"/>
  <c r="J154" i="7"/>
  <c r="J144" i="7"/>
  <c r="J155" i="7"/>
  <c r="BK187" i="7"/>
  <c r="BK188" i="7"/>
  <c r="BK186" i="7"/>
  <c r="J186" i="7"/>
  <c r="J127" i="7"/>
  <c r="BK162" i="7"/>
  <c r="BK129" i="8"/>
  <c r="J135" i="8"/>
  <c r="BK126" i="8"/>
  <c r="J135" i="9"/>
  <c r="BK134" i="9"/>
  <c r="J239" i="10"/>
  <c r="J169" i="10"/>
  <c r="BK239" i="10"/>
  <c r="BK178" i="10"/>
  <c r="BK219" i="10"/>
  <c r="BK129" i="10"/>
  <c r="BK182" i="10"/>
  <c r="BK237" i="10"/>
  <c r="BK222" i="10"/>
  <c r="BK172" i="10"/>
  <c r="BK206" i="10"/>
  <c r="BK152" i="10"/>
  <c r="J226" i="10"/>
  <c r="BK147" i="10"/>
  <c r="J191" i="10"/>
  <c r="BK130" i="10"/>
  <c r="BK138" i="10"/>
  <c r="BK164" i="11"/>
  <c r="BK198" i="11"/>
  <c r="J161" i="11"/>
  <c r="BK187" i="11"/>
  <c r="J171" i="11"/>
  <c r="J180" i="11"/>
  <c r="BK192" i="11"/>
  <c r="J151" i="11"/>
  <c r="J190" i="11"/>
  <c r="BK159" i="11"/>
  <c r="J131" i="11"/>
  <c r="J170" i="11"/>
  <c r="BK140" i="11"/>
  <c r="BK223" i="13"/>
  <c r="BK201" i="13"/>
  <c r="BK145" i="13"/>
  <c r="BK191" i="13"/>
  <c r="BK189" i="13"/>
  <c r="J198" i="13"/>
  <c r="BK158" i="13"/>
  <c r="J209" i="13"/>
  <c r="J180" i="13"/>
  <c r="J220" i="13"/>
  <c r="BK179" i="13"/>
  <c r="J155" i="13"/>
  <c r="J170" i="13"/>
  <c r="J179" i="13"/>
  <c r="J194" i="13"/>
  <c r="J142" i="13"/>
  <c r="BK146" i="13"/>
  <c r="BK195" i="14"/>
  <c r="J156" i="14"/>
  <c r="BK206" i="14"/>
  <c r="BK156" i="14"/>
  <c r="J240" i="14"/>
  <c r="BK191" i="14"/>
  <c r="J217" i="14"/>
  <c r="BK149" i="14"/>
  <c r="BK184" i="14"/>
  <c r="J197" i="14"/>
  <c r="J175" i="14"/>
  <c r="BK220" i="14"/>
  <c r="BK161" i="14"/>
  <c r="BK250" i="14"/>
  <c r="J171" i="14"/>
  <c r="BK151" i="14"/>
  <c r="J223" i="14"/>
  <c r="BK146" i="14"/>
  <c r="BK192" i="14"/>
  <c r="J146" i="15"/>
  <c r="J143" i="15"/>
  <c r="J140" i="15"/>
  <c r="J157" i="15"/>
  <c r="J130" i="15"/>
  <c r="BK135" i="16"/>
  <c r="BK143" i="16"/>
  <c r="J128" i="16"/>
  <c r="J140" i="16"/>
  <c r="BK136" i="17"/>
  <c r="BK134" i="17"/>
  <c r="J168" i="18"/>
  <c r="J142" i="18"/>
  <c r="BK173" i="18"/>
  <c r="J175" i="18"/>
  <c r="J156" i="18"/>
  <c r="BK174" i="18"/>
  <c r="BK149" i="18"/>
  <c r="J179" i="19"/>
  <c r="BK134" i="19"/>
  <c r="J158" i="19"/>
  <c r="J142" i="19"/>
  <c r="J184" i="19"/>
  <c r="BK158" i="19"/>
  <c r="BK184" i="19"/>
  <c r="J155" i="19"/>
  <c r="BK174" i="19"/>
  <c r="J136" i="19"/>
  <c r="J133" i="20"/>
  <c r="BK131" i="20"/>
  <c r="J126" i="20"/>
  <c r="BK127" i="20"/>
  <c r="J142" i="20"/>
  <c r="J197" i="21"/>
  <c r="J164" i="21"/>
  <c r="J176" i="21"/>
  <c r="J178" i="21"/>
  <c r="BK146" i="21"/>
  <c r="J130" i="21"/>
  <c r="BK177" i="21"/>
  <c r="BK132" i="21"/>
  <c r="J192" i="21"/>
  <c r="J142" i="21"/>
  <c r="J203" i="21"/>
  <c r="J129" i="21"/>
  <c r="J152" i="21"/>
  <c r="BK147" i="21"/>
  <c r="J128" i="22"/>
  <c r="BK165" i="22"/>
  <c r="J177" i="22"/>
  <c r="J148" i="22"/>
  <c r="J176" i="22"/>
  <c r="J186" i="22"/>
  <c r="J182" i="22"/>
  <c r="BK128" i="23"/>
  <c r="BK126" i="23"/>
  <c r="E43" i="24" l="1"/>
  <c r="T122" i="3"/>
  <c r="P128" i="4"/>
  <c r="P133" i="5"/>
  <c r="T142" i="5"/>
  <c r="P152" i="6"/>
  <c r="R126" i="7"/>
  <c r="R129" i="7"/>
  <c r="T177" i="7"/>
  <c r="R180" i="10"/>
  <c r="P130" i="11"/>
  <c r="P138" i="11"/>
  <c r="P129" i="11" s="1"/>
  <c r="BK194" i="11"/>
  <c r="J194" i="11"/>
  <c r="J105" i="11"/>
  <c r="T125" i="12"/>
  <c r="R129" i="13"/>
  <c r="R168" i="13"/>
  <c r="P227" i="13"/>
  <c r="BK137" i="14"/>
  <c r="J137" i="14"/>
  <c r="J99" i="14"/>
  <c r="BK154" i="14"/>
  <c r="J154" i="14"/>
  <c r="J101" i="14"/>
  <c r="BK228" i="14"/>
  <c r="J228" i="14"/>
  <c r="J106" i="14"/>
  <c r="P144" i="15"/>
  <c r="BK125" i="17"/>
  <c r="T141" i="17"/>
  <c r="T140" i="17"/>
  <c r="P150" i="18"/>
  <c r="BK151" i="19"/>
  <c r="J151" i="19"/>
  <c r="J106" i="19"/>
  <c r="BK148" i="20"/>
  <c r="J148" i="20"/>
  <c r="J99" i="20"/>
  <c r="BK161" i="21"/>
  <c r="J161" i="21"/>
  <c r="J100" i="21"/>
  <c r="T130" i="2"/>
  <c r="R125" i="3"/>
  <c r="BK123" i="4"/>
  <c r="J123" i="4"/>
  <c r="J98" i="4"/>
  <c r="T126" i="5"/>
  <c r="P138" i="5"/>
  <c r="BK257" i="5"/>
  <c r="J257" i="5"/>
  <c r="J104" i="5"/>
  <c r="T152" i="6"/>
  <c r="T132" i="7"/>
  <c r="T189" i="7"/>
  <c r="T120" i="9"/>
  <c r="T118" i="9"/>
  <c r="R127" i="10"/>
  <c r="P141" i="10"/>
  <c r="T146" i="10"/>
  <c r="R234" i="10"/>
  <c r="T126" i="11"/>
  <c r="R146" i="11"/>
  <c r="T139" i="13"/>
  <c r="BK154" i="13"/>
  <c r="J154" i="13"/>
  <c r="J102" i="13"/>
  <c r="R210" i="13"/>
  <c r="R173" i="14"/>
  <c r="BK126" i="15"/>
  <c r="BK154" i="15"/>
  <c r="J154" i="15"/>
  <c r="J104" i="15"/>
  <c r="P133" i="16"/>
  <c r="T130" i="17"/>
  <c r="BK150" i="18"/>
  <c r="J150" i="18"/>
  <c r="J103" i="18"/>
  <c r="T138" i="19"/>
  <c r="T145" i="19"/>
  <c r="T144" i="19"/>
  <c r="R124" i="20"/>
  <c r="P152" i="20"/>
  <c r="BK124" i="21"/>
  <c r="J124" i="21"/>
  <c r="J98" i="21"/>
  <c r="T206" i="21"/>
  <c r="P174" i="2"/>
  <c r="BK128" i="3"/>
  <c r="J128" i="3"/>
  <c r="J100" i="3"/>
  <c r="R139" i="4"/>
  <c r="R138" i="4"/>
  <c r="BK152" i="5"/>
  <c r="J152" i="5"/>
  <c r="J103" i="5"/>
  <c r="BK152" i="6"/>
  <c r="J152" i="6"/>
  <c r="J103" i="6"/>
  <c r="T126" i="7"/>
  <c r="P129" i="7"/>
  <c r="R132" i="7"/>
  <c r="P189" i="7"/>
  <c r="P134" i="10"/>
  <c r="BK154" i="10"/>
  <c r="J154" i="10"/>
  <c r="J104" i="10"/>
  <c r="T234" i="10"/>
  <c r="R130" i="11"/>
  <c r="BK138" i="11"/>
  <c r="J138" i="11"/>
  <c r="J101" i="11"/>
  <c r="T138" i="11"/>
  <c r="P194" i="11"/>
  <c r="BK125" i="12"/>
  <c r="J125" i="12"/>
  <c r="J99" i="12"/>
  <c r="P168" i="13"/>
  <c r="T227" i="13"/>
  <c r="BK173" i="14"/>
  <c r="J173" i="14"/>
  <c r="J105" i="14"/>
  <c r="T126" i="15"/>
  <c r="T125" i="15"/>
  <c r="R138" i="16"/>
  <c r="T125" i="17"/>
  <c r="T135" i="17"/>
  <c r="T124" i="17" s="1"/>
  <c r="T123" i="17" s="1"/>
  <c r="T166" i="18"/>
  <c r="P135" i="19"/>
  <c r="BK176" i="19"/>
  <c r="J176" i="19"/>
  <c r="J107" i="19"/>
  <c r="P148" i="20"/>
  <c r="T161" i="21"/>
  <c r="BK136" i="22"/>
  <c r="J136" i="22"/>
  <c r="J100" i="22"/>
  <c r="R136" i="22"/>
  <c r="P181" i="22"/>
  <c r="P180" i="22"/>
  <c r="BK174" i="2"/>
  <c r="J174" i="2"/>
  <c r="J102" i="2"/>
  <c r="BK125" i="3"/>
  <c r="J125" i="3"/>
  <c r="J99" i="3"/>
  <c r="R128" i="4"/>
  <c r="BK133" i="5"/>
  <c r="J133" i="5"/>
  <c r="J99" i="5"/>
  <c r="BK138" i="5"/>
  <c r="J138" i="5"/>
  <c r="J100" i="5"/>
  <c r="R257" i="5"/>
  <c r="BK133" i="6"/>
  <c r="J133" i="6"/>
  <c r="J99" i="6"/>
  <c r="T138" i="6"/>
  <c r="P266" i="6"/>
  <c r="BK129" i="7"/>
  <c r="J129" i="7"/>
  <c r="J99" i="7"/>
  <c r="P132" i="7"/>
  <c r="BK189" i="7"/>
  <c r="J189" i="7"/>
  <c r="J104" i="7"/>
  <c r="T120" i="8"/>
  <c r="T118" i="8"/>
  <c r="P120" i="9"/>
  <c r="P118" i="9"/>
  <c r="AU102" i="1"/>
  <c r="T127" i="10"/>
  <c r="T154" i="10"/>
  <c r="T168" i="11"/>
  <c r="BK121" i="12"/>
  <c r="J121" i="12"/>
  <c r="J98" i="12"/>
  <c r="R139" i="13"/>
  <c r="R150" i="13"/>
  <c r="BK162" i="13"/>
  <c r="J162" i="13"/>
  <c r="J103" i="13"/>
  <c r="R162" i="13"/>
  <c r="BK227" i="13"/>
  <c r="J227" i="13"/>
  <c r="J107" i="13"/>
  <c r="P129" i="14"/>
  <c r="P137" i="14"/>
  <c r="R154" i="14"/>
  <c r="T228" i="14"/>
  <c r="BK135" i="15"/>
  <c r="J135" i="15"/>
  <c r="J102" i="15"/>
  <c r="R154" i="15"/>
  <c r="BK122" i="16"/>
  <c r="T133" i="16"/>
  <c r="BK141" i="17"/>
  <c r="BK140" i="17"/>
  <c r="J140" i="17"/>
  <c r="J102" i="17"/>
  <c r="P126" i="18"/>
  <c r="P125" i="18"/>
  <c r="BK135" i="18"/>
  <c r="J135" i="18"/>
  <c r="J102" i="18"/>
  <c r="P151" i="19"/>
  <c r="T148" i="20"/>
  <c r="R124" i="21"/>
  <c r="P206" i="21"/>
  <c r="R141" i="22"/>
  <c r="T174" i="2"/>
  <c r="R128" i="3"/>
  <c r="P123" i="4"/>
  <c r="P122" i="4"/>
  <c r="T152" i="5"/>
  <c r="R152" i="6"/>
  <c r="P126" i="7"/>
  <c r="P125" i="7"/>
  <c r="BK132" i="7"/>
  <c r="J132" i="7"/>
  <c r="J100" i="7"/>
  <c r="R177" i="7"/>
  <c r="R120" i="9"/>
  <c r="R118" i="9"/>
  <c r="T134" i="10"/>
  <c r="P154" i="10"/>
  <c r="BK168" i="11"/>
  <c r="J168" i="11"/>
  <c r="J104" i="11"/>
  <c r="T121" i="12"/>
  <c r="T120" i="12"/>
  <c r="T119" i="12"/>
  <c r="P136" i="13"/>
  <c r="BK150" i="13"/>
  <c r="J150" i="13"/>
  <c r="J101" i="13"/>
  <c r="T150" i="13"/>
  <c r="P162" i="13"/>
  <c r="T162" i="13"/>
  <c r="R227" i="13"/>
  <c r="R143" i="14"/>
  <c r="P158" i="14"/>
  <c r="BK167" i="14"/>
  <c r="J167" i="14"/>
  <c r="J103" i="14"/>
  <c r="BK248" i="14"/>
  <c r="J248" i="14"/>
  <c r="J107" i="14"/>
  <c r="T144" i="15"/>
  <c r="T138" i="16"/>
  <c r="R125" i="17"/>
  <c r="P135" i="17"/>
  <c r="T126" i="18"/>
  <c r="T125" i="18"/>
  <c r="BK166" i="18"/>
  <c r="J166" i="18"/>
  <c r="J104" i="18"/>
  <c r="BK135" i="19"/>
  <c r="J135" i="19"/>
  <c r="J101" i="19"/>
  <c r="R145" i="19"/>
  <c r="R144" i="19"/>
  <c r="R152" i="20"/>
  <c r="R161" i="21"/>
  <c r="T127" i="22"/>
  <c r="P136" i="22"/>
  <c r="T136" i="22"/>
  <c r="T181" i="22"/>
  <c r="T180" i="22"/>
  <c r="P187" i="2"/>
  <c r="P125" i="3"/>
  <c r="BK139" i="4"/>
  <c r="J139" i="4"/>
  <c r="J101" i="4"/>
  <c r="P126" i="5"/>
  <c r="BK142" i="5"/>
  <c r="J142" i="5"/>
  <c r="J101" i="5"/>
  <c r="P133" i="6"/>
  <c r="T142" i="6"/>
  <c r="BK136" i="7"/>
  <c r="R189" i="7"/>
  <c r="R120" i="8"/>
  <c r="R118" i="8"/>
  <c r="P127" i="10"/>
  <c r="R141" i="10"/>
  <c r="P146" i="10"/>
  <c r="BK234" i="10"/>
  <c r="J234" i="10"/>
  <c r="J106" i="10"/>
  <c r="R126" i="11"/>
  <c r="P146" i="11"/>
  <c r="P121" i="12"/>
  <c r="P120" i="12"/>
  <c r="P129" i="13"/>
  <c r="P139" i="13"/>
  <c r="P154" i="13"/>
  <c r="P210" i="13"/>
  <c r="BK129" i="14"/>
  <c r="J129" i="14"/>
  <c r="J98" i="14"/>
  <c r="T143" i="14"/>
  <c r="T158" i="14"/>
  <c r="T167" i="14"/>
  <c r="P248" i="14"/>
  <c r="P135" i="15"/>
  <c r="P134" i="15"/>
  <c r="R122" i="16"/>
  <c r="P125" i="17"/>
  <c r="R135" i="17"/>
  <c r="R150" i="18"/>
  <c r="R151" i="19"/>
  <c r="P124" i="20"/>
  <c r="P156" i="20"/>
  <c r="P123" i="20" s="1"/>
  <c r="P122" i="20" s="1"/>
  <c r="AU113" i="1" s="1"/>
  <c r="R155" i="21"/>
  <c r="P202" i="21"/>
  <c r="P127" i="22"/>
  <c r="T141" i="22"/>
  <c r="BK130" i="2"/>
  <c r="BK129" i="2" s="1"/>
  <c r="J129" i="2" s="1"/>
  <c r="J100" i="2" s="1"/>
  <c r="J130" i="2"/>
  <c r="J101" i="2" s="1"/>
  <c r="R122" i="3"/>
  <c r="R121" i="3"/>
  <c r="R120" i="3"/>
  <c r="T139" i="4"/>
  <c r="T138" i="4"/>
  <c r="R152" i="5"/>
  <c r="R151" i="5"/>
  <c r="P126" i="6"/>
  <c r="BK142" i="6"/>
  <c r="J142" i="6"/>
  <c r="J101" i="6"/>
  <c r="R136" i="7"/>
  <c r="R135" i="7"/>
  <c r="R134" i="10"/>
  <c r="R154" i="10"/>
  <c r="R153" i="10"/>
  <c r="T130" i="11"/>
  <c r="T129" i="11"/>
  <c r="R138" i="11"/>
  <c r="T194" i="11"/>
  <c r="R136" i="13"/>
  <c r="P150" i="13"/>
  <c r="T154" i="13"/>
  <c r="T210" i="13"/>
  <c r="T173" i="14"/>
  <c r="T172" i="14"/>
  <c r="R126" i="15"/>
  <c r="R125" i="15"/>
  <c r="T154" i="15"/>
  <c r="P138" i="16"/>
  <c r="R141" i="17"/>
  <c r="R140" i="17"/>
  <c r="P135" i="18"/>
  <c r="BK138" i="19"/>
  <c r="J138" i="19"/>
  <c r="J102" i="19"/>
  <c r="P176" i="19"/>
  <c r="BK156" i="20"/>
  <c r="J156" i="20"/>
  <c r="J102" i="20"/>
  <c r="P161" i="21"/>
  <c r="BK141" i="22"/>
  <c r="J141" i="22"/>
  <c r="J101" i="22"/>
  <c r="R181" i="22"/>
  <c r="R180" i="22"/>
  <c r="R187" i="2"/>
  <c r="R123" i="4"/>
  <c r="R122" i="4"/>
  <c r="P152" i="5"/>
  <c r="R133" i="6"/>
  <c r="P142" i="6"/>
  <c r="T136" i="7"/>
  <c r="T135" i="7"/>
  <c r="P180" i="10"/>
  <c r="BK168" i="13"/>
  <c r="J168" i="13"/>
  <c r="J105" i="13"/>
  <c r="BK143" i="14"/>
  <c r="J143" i="14"/>
  <c r="J100" i="14"/>
  <c r="R158" i="14"/>
  <c r="R167" i="14"/>
  <c r="T248" i="14"/>
  <c r="BK144" i="15"/>
  <c r="J144" i="15"/>
  <c r="J103" i="15"/>
  <c r="BK138" i="16"/>
  <c r="J138" i="16"/>
  <c r="J100" i="16"/>
  <c r="BK135" i="17"/>
  <c r="J135" i="17"/>
  <c r="J101" i="17"/>
  <c r="BK126" i="18"/>
  <c r="J126" i="18"/>
  <c r="J98" i="18"/>
  <c r="R135" i="18"/>
  <c r="R138" i="19"/>
  <c r="BK145" i="19"/>
  <c r="J145" i="19"/>
  <c r="J104" i="19"/>
  <c r="R148" i="20"/>
  <c r="P155" i="21"/>
  <c r="R202" i="21"/>
  <c r="BK127" i="22"/>
  <c r="J127" i="22"/>
  <c r="J98" i="22"/>
  <c r="P141" i="22"/>
  <c r="BK181" i="22"/>
  <c r="BK180" i="22" s="1"/>
  <c r="J180" i="22" s="1"/>
  <c r="J104" i="22" s="1"/>
  <c r="R130" i="2"/>
  <c r="P122" i="3"/>
  <c r="T128" i="3"/>
  <c r="T128" i="4"/>
  <c r="T133" i="5"/>
  <c r="T138" i="5"/>
  <c r="P257" i="5"/>
  <c r="P151" i="5" s="1"/>
  <c r="BK126" i="6"/>
  <c r="J126" i="6"/>
  <c r="J98" i="6"/>
  <c r="P138" i="6"/>
  <c r="R266" i="6"/>
  <c r="P136" i="7"/>
  <c r="P120" i="8"/>
  <c r="P118" i="8"/>
  <c r="AU101" i="1"/>
  <c r="BK180" i="10"/>
  <c r="J180" i="10"/>
  <c r="J105" i="10"/>
  <c r="BK126" i="11"/>
  <c r="J126" i="11"/>
  <c r="J97" i="11"/>
  <c r="P168" i="11"/>
  <c r="BK136" i="13"/>
  <c r="J136" i="13"/>
  <c r="J99" i="13"/>
  <c r="P173" i="14"/>
  <c r="T135" i="15"/>
  <c r="T134" i="15"/>
  <c r="R133" i="16"/>
  <c r="BK130" i="17"/>
  <c r="J130" i="17"/>
  <c r="J100" i="17"/>
  <c r="P166" i="18"/>
  <c r="P138" i="19"/>
  <c r="P132" i="19" s="1"/>
  <c r="P145" i="19"/>
  <c r="P144" i="19"/>
  <c r="T124" i="20"/>
  <c r="T152" i="20"/>
  <c r="T155" i="21"/>
  <c r="T202" i="21"/>
  <c r="P155" i="22"/>
  <c r="T187" i="2"/>
  <c r="T125" i="3"/>
  <c r="P139" i="4"/>
  <c r="P138" i="4"/>
  <c r="P121" i="4"/>
  <c r="AU97" i="1"/>
  <c r="BK126" i="5"/>
  <c r="J126" i="5"/>
  <c r="J98" i="5"/>
  <c r="P142" i="5"/>
  <c r="T126" i="6"/>
  <c r="R138" i="6"/>
  <c r="T266" i="6"/>
  <c r="BK126" i="7"/>
  <c r="J126" i="7"/>
  <c r="J98" i="7"/>
  <c r="BK177" i="7"/>
  <c r="J177" i="7"/>
  <c r="J103" i="7"/>
  <c r="BK120" i="9"/>
  <c r="J120" i="9"/>
  <c r="J98" i="9"/>
  <c r="T180" i="10"/>
  <c r="BK130" i="11"/>
  <c r="J130" i="11"/>
  <c r="J99" i="11"/>
  <c r="T146" i="11"/>
  <c r="T145" i="11"/>
  <c r="R121" i="12"/>
  <c r="R120" i="12"/>
  <c r="BK129" i="13"/>
  <c r="J129" i="13"/>
  <c r="J98" i="13"/>
  <c r="T168" i="13"/>
  <c r="T167" i="13"/>
  <c r="T129" i="14"/>
  <c r="T137" i="14"/>
  <c r="T154" i="14"/>
  <c r="P228" i="14"/>
  <c r="P126" i="15"/>
  <c r="P125" i="15"/>
  <c r="P154" i="15"/>
  <c r="P124" i="15" s="1"/>
  <c r="AU108" i="1" s="1"/>
  <c r="BK133" i="16"/>
  <c r="J133" i="16"/>
  <c r="J99" i="16"/>
  <c r="R130" i="17"/>
  <c r="T135" i="18"/>
  <c r="T135" i="19"/>
  <c r="T132" i="19"/>
  <c r="R176" i="19"/>
  <c r="BK124" i="20"/>
  <c r="J124" i="20"/>
  <c r="J98" i="20"/>
  <c r="T156" i="20"/>
  <c r="P124" i="21"/>
  <c r="P123" i="21"/>
  <c r="P122" i="21"/>
  <c r="AU114" i="1"/>
  <c r="BK206" i="21"/>
  <c r="J206" i="21"/>
  <c r="J102" i="21"/>
  <c r="R155" i="22"/>
  <c r="R174" i="2"/>
  <c r="P128" i="3"/>
  <c r="BK128" i="4"/>
  <c r="J128" i="4"/>
  <c r="J99" i="4"/>
  <c r="R133" i="5"/>
  <c r="R142" i="5"/>
  <c r="T133" i="6"/>
  <c r="R142" i="6"/>
  <c r="T129" i="7"/>
  <c r="P177" i="7"/>
  <c r="BK120" i="8"/>
  <c r="J120" i="8"/>
  <c r="J98" i="8"/>
  <c r="BK134" i="10"/>
  <c r="T141" i="10"/>
  <c r="R146" i="10"/>
  <c r="P234" i="10"/>
  <c r="R168" i="11"/>
  <c r="P125" i="12"/>
  <c r="T129" i="13"/>
  <c r="T136" i="13"/>
  <c r="T128" i="13" s="1"/>
  <c r="T127" i="13" s="1"/>
  <c r="R154" i="13"/>
  <c r="BK210" i="13"/>
  <c r="J210" i="13"/>
  <c r="J106" i="13"/>
  <c r="P143" i="14"/>
  <c r="BK158" i="14"/>
  <c r="J158" i="14"/>
  <c r="J102" i="14"/>
  <c r="P167" i="14"/>
  <c r="R248" i="14"/>
  <c r="R135" i="15"/>
  <c r="T122" i="16"/>
  <c r="T121" i="16"/>
  <c r="T120" i="16"/>
  <c r="P130" i="17"/>
  <c r="R166" i="18"/>
  <c r="R135" i="19"/>
  <c r="R132" i="19"/>
  <c r="T176" i="19"/>
  <c r="R156" i="20"/>
  <c r="T124" i="21"/>
  <c r="T123" i="21"/>
  <c r="T122" i="21"/>
  <c r="R206" i="21"/>
  <c r="R127" i="22"/>
  <c r="R126" i="22"/>
  <c r="R125" i="22"/>
  <c r="BK155" i="22"/>
  <c r="J155" i="22"/>
  <c r="J102" i="22"/>
  <c r="T122" i="23"/>
  <c r="P130" i="2"/>
  <c r="P129" i="2"/>
  <c r="P123" i="2"/>
  <c r="AU95" i="1"/>
  <c r="BK187" i="2"/>
  <c r="J187" i="2"/>
  <c r="J103" i="2"/>
  <c r="BK122" i="3"/>
  <c r="J122" i="3"/>
  <c r="J98" i="3"/>
  <c r="T123" i="4"/>
  <c r="T122" i="4"/>
  <c r="R126" i="5"/>
  <c r="R138" i="5"/>
  <c r="R125" i="5" s="1"/>
  <c r="R124" i="5" s="1"/>
  <c r="T257" i="5"/>
  <c r="R126" i="6"/>
  <c r="R125" i="6"/>
  <c r="BK138" i="6"/>
  <c r="J138" i="6"/>
  <c r="J100" i="6"/>
  <c r="BK266" i="6"/>
  <c r="J266" i="6"/>
  <c r="J104" i="6"/>
  <c r="BK127" i="10"/>
  <c r="BK141" i="10"/>
  <c r="J141" i="10"/>
  <c r="J100" i="10"/>
  <c r="BK146" i="10"/>
  <c r="J146" i="10"/>
  <c r="J102" i="10"/>
  <c r="P126" i="11"/>
  <c r="BK146" i="11"/>
  <c r="J146" i="11"/>
  <c r="J103" i="11"/>
  <c r="R194" i="11"/>
  <c r="R125" i="12"/>
  <c r="BK139" i="13"/>
  <c r="J139" i="13"/>
  <c r="J100" i="13"/>
  <c r="R129" i="14"/>
  <c r="R137" i="14"/>
  <c r="R128" i="14" s="1"/>
  <c r="P154" i="14"/>
  <c r="R228" i="14"/>
  <c r="R144" i="15"/>
  <c r="P122" i="16"/>
  <c r="P121" i="16"/>
  <c r="P120" i="16"/>
  <c r="AU109" i="1"/>
  <c r="P141" i="17"/>
  <c r="P140" i="17"/>
  <c r="R126" i="18"/>
  <c r="R125" i="18"/>
  <c r="T150" i="18"/>
  <c r="T151" i="19"/>
  <c r="T150" i="19"/>
  <c r="T127" i="19" s="1"/>
  <c r="BK152" i="20"/>
  <c r="J152" i="20"/>
  <c r="J101" i="20"/>
  <c r="BK155" i="21"/>
  <c r="J155" i="21"/>
  <c r="J99" i="21"/>
  <c r="BK202" i="21"/>
  <c r="J202" i="21"/>
  <c r="J101" i="21"/>
  <c r="T155" i="22"/>
  <c r="BK122" i="23"/>
  <c r="J122" i="23"/>
  <c r="J98" i="23"/>
  <c r="P122" i="23"/>
  <c r="R122" i="23"/>
  <c r="BK125" i="23"/>
  <c r="J125" i="23"/>
  <c r="J99" i="23"/>
  <c r="P125" i="23"/>
  <c r="R125" i="23"/>
  <c r="T125" i="23"/>
  <c r="BK136" i="11"/>
  <c r="J136" i="11"/>
  <c r="J100" i="11"/>
  <c r="BK128" i="17"/>
  <c r="J128" i="17"/>
  <c r="J99" i="17"/>
  <c r="BK130" i="19"/>
  <c r="J130" i="19"/>
  <c r="J98" i="19"/>
  <c r="BK132" i="15"/>
  <c r="J132" i="15"/>
  <c r="J100" i="15"/>
  <c r="BK128" i="19"/>
  <c r="BK178" i="22"/>
  <c r="J178" i="22"/>
  <c r="J103" i="22"/>
  <c r="BK144" i="10"/>
  <c r="J144" i="10"/>
  <c r="J101" i="10"/>
  <c r="BK125" i="2"/>
  <c r="J125" i="2"/>
  <c r="J98" i="2"/>
  <c r="BK130" i="18"/>
  <c r="J130" i="18"/>
  <c r="J99" i="18"/>
  <c r="BK133" i="19"/>
  <c r="J133" i="19"/>
  <c r="J100" i="19"/>
  <c r="BK127" i="2"/>
  <c r="J127" i="2"/>
  <c r="J99" i="2" s="1"/>
  <c r="BK132" i="18"/>
  <c r="J132" i="18"/>
  <c r="J100" i="18"/>
  <c r="BK134" i="22"/>
  <c r="J134" i="22"/>
  <c r="J99" i="22"/>
  <c r="BK131" i="23"/>
  <c r="J131" i="23"/>
  <c r="J100" i="23"/>
  <c r="F116" i="23"/>
  <c r="BK126" i="22"/>
  <c r="J126" i="22"/>
  <c r="J97" i="22"/>
  <c r="E110" i="23"/>
  <c r="J117" i="23"/>
  <c r="BF126" i="23"/>
  <c r="BF124" i="23"/>
  <c r="BF129" i="23"/>
  <c r="BF127" i="23"/>
  <c r="J114" i="23"/>
  <c r="J91" i="23"/>
  <c r="BF128" i="23"/>
  <c r="BF130" i="23"/>
  <c r="F117" i="23"/>
  <c r="BF123" i="23"/>
  <c r="BF132" i="23"/>
  <c r="BF149" i="22"/>
  <c r="BF151" i="22"/>
  <c r="E115" i="22"/>
  <c r="BF128" i="22"/>
  <c r="BF131" i="22"/>
  <c r="BF140" i="22"/>
  <c r="BF145" i="22"/>
  <c r="BF159" i="22"/>
  <c r="BF176" i="22"/>
  <c r="F121" i="22"/>
  <c r="BF132" i="22"/>
  <c r="BF146" i="22"/>
  <c r="BF152" i="22"/>
  <c r="BF156" i="22"/>
  <c r="BF162" i="22"/>
  <c r="BF174" i="22"/>
  <c r="BF182" i="22"/>
  <c r="F92" i="22"/>
  <c r="BF129" i="22"/>
  <c r="BF130" i="22"/>
  <c r="BF135" i="22"/>
  <c r="BF147" i="22"/>
  <c r="BF161" i="22"/>
  <c r="BF179" i="22"/>
  <c r="BF183" i="22"/>
  <c r="BF185" i="22"/>
  <c r="BK123" i="21"/>
  <c r="J123" i="21"/>
  <c r="J97" i="21"/>
  <c r="J92" i="22"/>
  <c r="BF144" i="22"/>
  <c r="BF172" i="22"/>
  <c r="BF186" i="22"/>
  <c r="BF143" i="22"/>
  <c r="BF177" i="22"/>
  <c r="BF184" i="22"/>
  <c r="J121" i="22"/>
  <c r="BF137" i="22"/>
  <c r="BF153" i="22"/>
  <c r="BF157" i="22"/>
  <c r="BF171" i="22"/>
  <c r="BF133" i="22"/>
  <c r="BF142" i="22"/>
  <c r="BF150" i="22"/>
  <c r="BF160" i="22"/>
  <c r="BF168" i="22"/>
  <c r="BF154" i="22"/>
  <c r="BF163" i="22"/>
  <c r="BF167" i="22"/>
  <c r="BF175" i="22"/>
  <c r="J119" i="22"/>
  <c r="BF148" i="22"/>
  <c r="BF165" i="22"/>
  <c r="BF169" i="22"/>
  <c r="BF139" i="22"/>
  <c r="BF166" i="22"/>
  <c r="BF170" i="22"/>
  <c r="BF138" i="22"/>
  <c r="BF158" i="22"/>
  <c r="BF164" i="22"/>
  <c r="BF173" i="22"/>
  <c r="J119" i="21"/>
  <c r="BF134" i="21"/>
  <c r="BF136" i="21"/>
  <c r="BF143" i="21"/>
  <c r="BF167" i="21"/>
  <c r="BF185" i="21"/>
  <c r="BF189" i="21"/>
  <c r="BF193" i="21"/>
  <c r="BF129" i="21"/>
  <c r="BF131" i="21"/>
  <c r="BF137" i="21"/>
  <c r="BF148" i="21"/>
  <c r="BF176" i="21"/>
  <c r="BF181" i="21"/>
  <c r="BF194" i="21"/>
  <c r="BF197" i="21"/>
  <c r="BF200" i="21"/>
  <c r="BF126" i="21"/>
  <c r="BF132" i="21"/>
  <c r="BF142" i="21"/>
  <c r="BF168" i="21"/>
  <c r="BF179" i="21"/>
  <c r="BF187" i="21"/>
  <c r="BF195" i="21"/>
  <c r="BF198" i="21"/>
  <c r="BF207" i="21"/>
  <c r="F92" i="21"/>
  <c r="J116" i="21"/>
  <c r="BF135" i="21"/>
  <c r="BF154" i="21"/>
  <c r="BF162" i="21"/>
  <c r="BF175" i="21"/>
  <c r="BF182" i="21"/>
  <c r="BK123" i="20"/>
  <c r="BK122" i="20"/>
  <c r="J122" i="20"/>
  <c r="BF149" i="21"/>
  <c r="BF157" i="21"/>
  <c r="BF158" i="21"/>
  <c r="BF163" i="21"/>
  <c r="BF183" i="21"/>
  <c r="BF191" i="21"/>
  <c r="BF196" i="21"/>
  <c r="BF208" i="21"/>
  <c r="BF212" i="21"/>
  <c r="E112" i="21"/>
  <c r="BF141" i="21"/>
  <c r="BF184" i="21"/>
  <c r="BF192" i="21"/>
  <c r="BF125" i="21"/>
  <c r="BF130" i="21"/>
  <c r="BF133" i="21"/>
  <c r="BF140" i="21"/>
  <c r="BF146" i="21"/>
  <c r="BF153" i="21"/>
  <c r="BF170" i="21"/>
  <c r="BF173" i="21"/>
  <c r="BF190" i="21"/>
  <c r="F91" i="21"/>
  <c r="J118" i="21"/>
  <c r="BF144" i="21"/>
  <c r="BF159" i="21"/>
  <c r="BF199" i="21"/>
  <c r="BF205" i="21"/>
  <c r="BF209" i="21"/>
  <c r="BF150" i="21"/>
  <c r="BF152" i="21"/>
  <c r="BF172" i="21"/>
  <c r="BF211" i="21"/>
  <c r="BF151" i="21"/>
  <c r="BF160" i="21"/>
  <c r="BF166" i="21"/>
  <c r="BF169" i="21"/>
  <c r="BF171" i="21"/>
  <c r="BF180" i="21"/>
  <c r="BF204" i="21"/>
  <c r="BF128" i="21"/>
  <c r="BF139" i="21"/>
  <c r="BF147" i="21"/>
  <c r="BF156" i="21"/>
  <c r="BF165" i="21"/>
  <c r="BF174" i="21"/>
  <c r="BF177" i="21"/>
  <c r="BF178" i="21"/>
  <c r="BF186" i="21"/>
  <c r="BF127" i="21"/>
  <c r="BF138" i="21"/>
  <c r="BF145" i="21"/>
  <c r="BF164" i="21"/>
  <c r="BF188" i="21"/>
  <c r="BF201" i="21"/>
  <c r="BF203" i="21"/>
  <c r="BF210" i="21"/>
  <c r="J89" i="20"/>
  <c r="F118" i="20"/>
  <c r="BF149" i="20"/>
  <c r="F92" i="20"/>
  <c r="BF125" i="20"/>
  <c r="BF129" i="20"/>
  <c r="BF136" i="20"/>
  <c r="BF143" i="20"/>
  <c r="BF145" i="20"/>
  <c r="BF154" i="20"/>
  <c r="BK150" i="19"/>
  <c r="J150" i="19"/>
  <c r="J105" i="19"/>
  <c r="BF127" i="20"/>
  <c r="BF134" i="20"/>
  <c r="BF137" i="20"/>
  <c r="BF153" i="20"/>
  <c r="BF157" i="20"/>
  <c r="BF160" i="20"/>
  <c r="J128" i="19"/>
  <c r="J97" i="19"/>
  <c r="BK144" i="19"/>
  <c r="J144" i="19"/>
  <c r="J103" i="19"/>
  <c r="BF132" i="20"/>
  <c r="BF135" i="20"/>
  <c r="BF162" i="20"/>
  <c r="J92" i="20"/>
  <c r="BF130" i="20"/>
  <c r="BF139" i="20"/>
  <c r="BF142" i="20"/>
  <c r="BF146" i="20"/>
  <c r="BF128" i="20"/>
  <c r="BF140" i="20"/>
  <c r="BF155" i="20"/>
  <c r="E112" i="20"/>
  <c r="BF159" i="20"/>
  <c r="BF138" i="20"/>
  <c r="BF141" i="20"/>
  <c r="BF147" i="20"/>
  <c r="BF144" i="20"/>
  <c r="J91" i="20"/>
  <c r="BF131" i="20"/>
  <c r="BF150" i="20"/>
  <c r="BF126" i="20"/>
  <c r="BF133" i="20"/>
  <c r="BF158" i="20"/>
  <c r="BF161" i="20"/>
  <c r="BK134" i="18"/>
  <c r="J134" i="18"/>
  <c r="J101" i="18"/>
  <c r="J92" i="19"/>
  <c r="J123" i="19"/>
  <c r="BF153" i="19"/>
  <c r="BF129" i="19"/>
  <c r="BF140" i="19"/>
  <c r="BF143" i="19"/>
  <c r="BF152" i="19"/>
  <c r="BF172" i="19"/>
  <c r="BF182" i="19"/>
  <c r="BF186" i="19"/>
  <c r="BF141" i="19"/>
  <c r="BF160" i="19"/>
  <c r="BF180" i="19"/>
  <c r="BF188" i="19"/>
  <c r="BK125" i="18"/>
  <c r="BK124" i="18"/>
  <c r="J124" i="18"/>
  <c r="J96" i="18"/>
  <c r="J89" i="19"/>
  <c r="BF136" i="19"/>
  <c r="BF149" i="19"/>
  <c r="BF158" i="19"/>
  <c r="BF169" i="19"/>
  <c r="BF179" i="19"/>
  <c r="BF183" i="19"/>
  <c r="BF184" i="19"/>
  <c r="E85" i="19"/>
  <c r="F124" i="19"/>
  <c r="BF134" i="19"/>
  <c r="BF146" i="19"/>
  <c r="BF178" i="19"/>
  <c r="BF155" i="19"/>
  <c r="BF162" i="19"/>
  <c r="BF165" i="19"/>
  <c r="BF170" i="19"/>
  <c r="BF177" i="19"/>
  <c r="F91" i="19"/>
  <c r="BF147" i="19"/>
  <c r="BF154" i="19"/>
  <c r="BF161" i="19"/>
  <c r="BF163" i="19"/>
  <c r="BF164" i="19"/>
  <c r="BF168" i="19"/>
  <c r="BF173" i="19"/>
  <c r="BF175" i="19"/>
  <c r="BF181" i="19"/>
  <c r="BF185" i="19"/>
  <c r="BF187" i="19"/>
  <c r="BF148" i="19"/>
  <c r="BF159" i="19"/>
  <c r="BF137" i="19"/>
  <c r="BF139" i="19"/>
  <c r="BF142" i="19"/>
  <c r="BF157" i="19"/>
  <c r="BF166" i="19"/>
  <c r="BF174" i="19"/>
  <c r="BF131" i="19"/>
  <c r="BF156" i="19"/>
  <c r="BF167" i="19"/>
  <c r="BF171" i="19"/>
  <c r="J89" i="18"/>
  <c r="BF136" i="18"/>
  <c r="BF140" i="18"/>
  <c r="J125" i="17"/>
  <c r="J98" i="17"/>
  <c r="BF158" i="18"/>
  <c r="F91" i="18"/>
  <c r="BF159" i="18"/>
  <c r="BF165" i="18"/>
  <c r="BF168" i="18"/>
  <c r="BF147" i="18"/>
  <c r="BF164" i="18"/>
  <c r="BF173" i="18"/>
  <c r="BF174" i="18"/>
  <c r="E114" i="18"/>
  <c r="F121" i="18"/>
  <c r="BF129" i="18"/>
  <c r="BF131" i="18"/>
  <c r="BF133" i="18"/>
  <c r="BF141" i="18"/>
  <c r="BF148" i="18"/>
  <c r="BF170" i="18"/>
  <c r="BF171" i="18"/>
  <c r="J141" i="17"/>
  <c r="J103" i="17"/>
  <c r="J92" i="18"/>
  <c r="BF137" i="18"/>
  <c r="BF142" i="18"/>
  <c r="BF161" i="18"/>
  <c r="BF144" i="18"/>
  <c r="BF146" i="18"/>
  <c r="BF149" i="18"/>
  <c r="BF152" i="18"/>
  <c r="BF155" i="18"/>
  <c r="BF156" i="18"/>
  <c r="BF160" i="18"/>
  <c r="BF138" i="18"/>
  <c r="BF143" i="18"/>
  <c r="BF157" i="18"/>
  <c r="J91" i="18"/>
  <c r="BF127" i="18"/>
  <c r="BF128" i="18"/>
  <c r="BF145" i="18"/>
  <c r="BF153" i="18"/>
  <c r="BF163" i="18"/>
  <c r="BF167" i="18"/>
  <c r="BF169" i="18"/>
  <c r="BF172" i="18"/>
  <c r="BF176" i="18"/>
  <c r="BF139" i="18"/>
  <c r="BF151" i="18"/>
  <c r="BF154" i="18"/>
  <c r="BF162" i="18"/>
  <c r="BF175" i="18"/>
  <c r="E85" i="17"/>
  <c r="J122" i="16"/>
  <c r="J98" i="16"/>
  <c r="J89" i="17"/>
  <c r="F120" i="17"/>
  <c r="BF131" i="17"/>
  <c r="BF132" i="17"/>
  <c r="BF136" i="17"/>
  <c r="BF138" i="17"/>
  <c r="BF126" i="17"/>
  <c r="BF137" i="17"/>
  <c r="J120" i="17"/>
  <c r="BF129" i="17"/>
  <c r="BF133" i="17"/>
  <c r="BF134" i="17"/>
  <c r="J91" i="17"/>
  <c r="BF127" i="17"/>
  <c r="F91" i="17"/>
  <c r="BF139" i="17"/>
  <c r="BF142" i="17"/>
  <c r="BF143" i="17"/>
  <c r="BF144" i="17"/>
  <c r="J89" i="16"/>
  <c r="F116" i="16"/>
  <c r="F117" i="16"/>
  <c r="BF128" i="16"/>
  <c r="BF129" i="16"/>
  <c r="BF144" i="16"/>
  <c r="E110" i="16"/>
  <c r="BF132" i="16"/>
  <c r="BF141" i="16"/>
  <c r="BF151" i="16"/>
  <c r="BF152" i="16"/>
  <c r="BF153" i="16"/>
  <c r="BK134" i="15"/>
  <c r="J134" i="15"/>
  <c r="J101" i="15"/>
  <c r="BF137" i="16"/>
  <c r="BF123" i="16"/>
  <c r="BF140" i="16"/>
  <c r="BF136" i="16"/>
  <c r="BF149" i="16"/>
  <c r="BF124" i="16"/>
  <c r="BF125" i="16"/>
  <c r="BF127" i="16"/>
  <c r="BF135" i="16"/>
  <c r="BF143" i="16"/>
  <c r="BF148" i="16"/>
  <c r="BF131" i="16"/>
  <c r="BF146" i="16"/>
  <c r="J126" i="15"/>
  <c r="J98" i="15"/>
  <c r="BF126" i="16"/>
  <c r="BF130" i="16"/>
  <c r="BF134" i="16"/>
  <c r="BF142" i="16"/>
  <c r="BF145" i="16"/>
  <c r="BF147" i="16"/>
  <c r="BF150" i="16"/>
  <c r="BF139" i="16"/>
  <c r="BF128" i="15"/>
  <c r="E114" i="15"/>
  <c r="BF133" i="15"/>
  <c r="BF141" i="15"/>
  <c r="BF145" i="15"/>
  <c r="BF127" i="15"/>
  <c r="BF142" i="15"/>
  <c r="BF129" i="15"/>
  <c r="BF136" i="15"/>
  <c r="BF152" i="15"/>
  <c r="F120" i="15"/>
  <c r="BF138" i="15"/>
  <c r="BK172" i="14"/>
  <c r="J172" i="14"/>
  <c r="J104" i="14"/>
  <c r="BF139" i="15"/>
  <c r="BF148" i="15"/>
  <c r="BF150" i="15"/>
  <c r="BF151" i="15"/>
  <c r="BF155" i="15"/>
  <c r="F92" i="15"/>
  <c r="BF143" i="15"/>
  <c r="BF147" i="15"/>
  <c r="BF153" i="15"/>
  <c r="J89" i="15"/>
  <c r="BF146" i="15"/>
  <c r="BF149" i="15"/>
  <c r="BF156" i="15"/>
  <c r="BF157" i="15"/>
  <c r="BF130" i="15"/>
  <c r="BK128" i="14"/>
  <c r="BK127" i="14"/>
  <c r="J127" i="14"/>
  <c r="J96" i="14"/>
  <c r="BF137" i="15"/>
  <c r="BF140" i="15"/>
  <c r="E85" i="14"/>
  <c r="J121" i="14"/>
  <c r="BF131" i="14"/>
  <c r="BF139" i="14"/>
  <c r="BF146" i="14"/>
  <c r="BF160" i="14"/>
  <c r="BF162" i="14"/>
  <c r="BF164" i="14"/>
  <c r="BF166" i="14"/>
  <c r="BF185" i="14"/>
  <c r="BF203" i="14"/>
  <c r="BF211" i="14"/>
  <c r="BF214" i="14"/>
  <c r="BF234" i="14"/>
  <c r="F123" i="14"/>
  <c r="BF136" i="14"/>
  <c r="BF174" i="14"/>
  <c r="BF189" i="14"/>
  <c r="BF191" i="14"/>
  <c r="BF195" i="14"/>
  <c r="BF196" i="14"/>
  <c r="BF206" i="14"/>
  <c r="BF219" i="14"/>
  <c r="BF226" i="14"/>
  <c r="BF229" i="14"/>
  <c r="BF235" i="14"/>
  <c r="BF250" i="14"/>
  <c r="F124" i="14"/>
  <c r="BF132" i="14"/>
  <c r="BF152" i="14"/>
  <c r="BF161" i="14"/>
  <c r="BF175" i="14"/>
  <c r="BF181" i="14"/>
  <c r="BF208" i="14"/>
  <c r="BF227" i="14"/>
  <c r="BF237" i="14"/>
  <c r="BF246" i="14"/>
  <c r="BF141" i="14"/>
  <c r="BF149" i="14"/>
  <c r="BF159" i="14"/>
  <c r="BF168" i="14"/>
  <c r="BF199" i="14"/>
  <c r="BF201" i="14"/>
  <c r="BF204" i="14"/>
  <c r="BF231" i="14"/>
  <c r="BF236" i="14"/>
  <c r="BF240" i="14"/>
  <c r="BK167" i="13"/>
  <c r="J167" i="13"/>
  <c r="J104" i="13"/>
  <c r="BF135" i="14"/>
  <c r="BF144" i="14"/>
  <c r="BF183" i="14"/>
  <c r="BF213" i="14"/>
  <c r="BF215" i="14"/>
  <c r="BF238" i="14"/>
  <c r="BF241" i="14"/>
  <c r="BF247" i="14"/>
  <c r="BF249" i="14"/>
  <c r="BF251" i="14"/>
  <c r="BF134" i="14"/>
  <c r="BF145" i="14"/>
  <c r="BF148" i="14"/>
  <c r="BF151" i="14"/>
  <c r="BF156" i="14"/>
  <c r="BF176" i="14"/>
  <c r="BF190" i="14"/>
  <c r="BF202" i="14"/>
  <c r="BF205" i="14"/>
  <c r="BF209" i="14"/>
  <c r="BF217" i="14"/>
  <c r="BF222" i="14"/>
  <c r="BF230" i="14"/>
  <c r="BF133" i="14"/>
  <c r="BF150" i="14"/>
  <c r="BF169" i="14"/>
  <c r="BF177" i="14"/>
  <c r="BF233" i="14"/>
  <c r="BF239" i="14"/>
  <c r="BF243" i="14"/>
  <c r="BK128" i="13"/>
  <c r="BK127" i="13"/>
  <c r="J127" i="13"/>
  <c r="J96" i="13"/>
  <c r="BF140" i="14"/>
  <c r="BF155" i="14"/>
  <c r="BF179" i="14"/>
  <c r="BF184" i="14"/>
  <c r="BF193" i="14"/>
  <c r="BF198" i="14"/>
  <c r="BF200" i="14"/>
  <c r="BF220" i="14"/>
  <c r="BF223" i="14"/>
  <c r="BF232" i="14"/>
  <c r="BF242" i="14"/>
  <c r="BF130" i="14"/>
  <c r="BF178" i="14"/>
  <c r="BF182" i="14"/>
  <c r="BF188" i="14"/>
  <c r="BF192" i="14"/>
  <c r="BF194" i="14"/>
  <c r="BF197" i="14"/>
  <c r="BF225" i="14"/>
  <c r="BF138" i="14"/>
  <c r="BF157" i="14"/>
  <c r="BF170" i="14"/>
  <c r="BF180" i="14"/>
  <c r="BF186" i="14"/>
  <c r="BF210" i="14"/>
  <c r="BF212" i="14"/>
  <c r="BF245" i="14"/>
  <c r="BF207" i="14"/>
  <c r="BF244" i="14"/>
  <c r="BF142" i="14"/>
  <c r="BF147" i="14"/>
  <c r="BF153" i="14"/>
  <c r="BF163" i="14"/>
  <c r="BF165" i="14"/>
  <c r="BF171" i="14"/>
  <c r="BF187" i="14"/>
  <c r="BF216" i="14"/>
  <c r="BF218" i="14"/>
  <c r="BF221" i="14"/>
  <c r="BF224" i="14"/>
  <c r="F124" i="13"/>
  <c r="BF137" i="13"/>
  <c r="BF143" i="13"/>
  <c r="BF149" i="13"/>
  <c r="BF163" i="13"/>
  <c r="BF171" i="13"/>
  <c r="BF179" i="13"/>
  <c r="BF188" i="13"/>
  <c r="BF160" i="13"/>
  <c r="BF187" i="13"/>
  <c r="BF198" i="13"/>
  <c r="BK120" i="12"/>
  <c r="J120" i="12"/>
  <c r="J97" i="12"/>
  <c r="BF157" i="13"/>
  <c r="BF158" i="13"/>
  <c r="BF176" i="13"/>
  <c r="BF183" i="13"/>
  <c r="BF203" i="13"/>
  <c r="BF214" i="13"/>
  <c r="E85" i="13"/>
  <c r="J121" i="13"/>
  <c r="BF161" i="13"/>
  <c r="BF219" i="13"/>
  <c r="BF224" i="13"/>
  <c r="BF226" i="13"/>
  <c r="F91" i="13"/>
  <c r="BF138" i="13"/>
  <c r="BF141" i="13"/>
  <c r="BF164" i="13"/>
  <c r="BF172" i="13"/>
  <c r="BF182" i="13"/>
  <c r="BF185" i="13"/>
  <c r="BF193" i="13"/>
  <c r="BF195" i="13"/>
  <c r="BF206" i="13"/>
  <c r="BF216" i="13"/>
  <c r="BF132" i="13"/>
  <c r="BF135" i="13"/>
  <c r="BF142" i="13"/>
  <c r="BF144" i="13"/>
  <c r="BF146" i="13"/>
  <c r="BF152" i="13"/>
  <c r="BF155" i="13"/>
  <c r="BF156" i="13"/>
  <c r="BF165" i="13"/>
  <c r="BF175" i="13"/>
  <c r="BF189" i="13"/>
  <c r="BF191" i="13"/>
  <c r="BF205" i="13"/>
  <c r="BF194" i="13"/>
  <c r="BF197" i="13"/>
  <c r="BF199" i="13"/>
  <c r="BF208" i="13"/>
  <c r="BF211" i="13"/>
  <c r="BF212" i="13"/>
  <c r="BF215" i="13"/>
  <c r="BF218" i="13"/>
  <c r="BF134" i="13"/>
  <c r="BF145" i="13"/>
  <c r="BF148" i="13"/>
  <c r="BF169" i="13"/>
  <c r="BF174" i="13"/>
  <c r="BF177" i="13"/>
  <c r="BF201" i="13"/>
  <c r="BF204" i="13"/>
  <c r="BF213" i="13"/>
  <c r="BF222" i="13"/>
  <c r="BF228" i="13"/>
  <c r="BF173" i="13"/>
  <c r="BF181" i="13"/>
  <c r="BF184" i="13"/>
  <c r="BF186" i="13"/>
  <c r="BF200" i="13"/>
  <c r="BF209" i="13"/>
  <c r="BF131" i="13"/>
  <c r="BF133" i="13"/>
  <c r="BF140" i="13"/>
  <c r="BF147" i="13"/>
  <c r="BF151" i="13"/>
  <c r="BF153" i="13"/>
  <c r="BF159" i="13"/>
  <c r="BF190" i="13"/>
  <c r="BF196" i="13"/>
  <c r="BF220" i="13"/>
  <c r="BF223" i="13"/>
  <c r="BF225" i="13"/>
  <c r="BF202" i="13"/>
  <c r="BF207" i="13"/>
  <c r="BF217" i="13"/>
  <c r="BF229" i="13"/>
  <c r="BF230" i="13"/>
  <c r="BF130" i="13"/>
  <c r="BF166" i="13"/>
  <c r="BF170" i="13"/>
  <c r="BF178" i="13"/>
  <c r="BF180" i="13"/>
  <c r="BF192" i="13"/>
  <c r="BF221" i="13"/>
  <c r="BK129" i="11"/>
  <c r="J129" i="11"/>
  <c r="J98" i="11"/>
  <c r="F92" i="12"/>
  <c r="F115" i="12"/>
  <c r="BF126" i="12"/>
  <c r="E85" i="12"/>
  <c r="BK145" i="11"/>
  <c r="J145" i="11"/>
  <c r="J102" i="11"/>
  <c r="BF122" i="12"/>
  <c r="BF128" i="12"/>
  <c r="J89" i="12"/>
  <c r="BF123" i="12"/>
  <c r="BF124" i="12"/>
  <c r="BF127" i="12"/>
  <c r="F92" i="11"/>
  <c r="J119" i="11"/>
  <c r="BF150" i="11"/>
  <c r="BF166" i="11"/>
  <c r="BF179" i="11"/>
  <c r="BF182" i="11"/>
  <c r="BF187" i="11"/>
  <c r="BK153" i="10"/>
  <c r="J153" i="10"/>
  <c r="J103" i="10"/>
  <c r="BF161" i="11"/>
  <c r="J127" i="10"/>
  <c r="J97" i="10"/>
  <c r="BF140" i="11"/>
  <c r="BF147" i="11"/>
  <c r="BF160" i="11"/>
  <c r="BF172" i="11"/>
  <c r="BF184" i="11"/>
  <c r="BF195" i="11"/>
  <c r="BF197" i="11"/>
  <c r="E115" i="11"/>
  <c r="BF135" i="11"/>
  <c r="BF137" i="11"/>
  <c r="BF142" i="11"/>
  <c r="BF144" i="11"/>
  <c r="BF155" i="11"/>
  <c r="BF159" i="11"/>
  <c r="BF162" i="11"/>
  <c r="BF173" i="11"/>
  <c r="J134" i="10"/>
  <c r="J99" i="10"/>
  <c r="BF139" i="11"/>
  <c r="BF176" i="11"/>
  <c r="BF186" i="11"/>
  <c r="BF178" i="11"/>
  <c r="BF185" i="11"/>
  <c r="BF193" i="11"/>
  <c r="F91" i="11"/>
  <c r="BF134" i="11"/>
  <c r="BF143" i="11"/>
  <c r="BF153" i="11"/>
  <c r="BF177" i="11"/>
  <c r="BF180" i="11"/>
  <c r="BF189" i="11"/>
  <c r="BF131" i="11"/>
  <c r="BF164" i="11"/>
  <c r="BF188" i="11"/>
  <c r="BF198" i="11"/>
  <c r="BF163" i="11"/>
  <c r="BF165" i="11"/>
  <c r="BF174" i="11"/>
  <c r="BF183" i="11"/>
  <c r="BF196" i="11"/>
  <c r="BF128" i="11"/>
  <c r="BF132" i="11"/>
  <c r="BF133" i="11"/>
  <c r="BF148" i="11"/>
  <c r="BF152" i="11"/>
  <c r="BF156" i="11"/>
  <c r="BF169" i="11"/>
  <c r="BF190" i="11"/>
  <c r="BF192" i="11"/>
  <c r="BF141" i="11"/>
  <c r="BF151" i="11"/>
  <c r="BF158" i="11"/>
  <c r="BF167" i="11"/>
  <c r="BF171" i="11"/>
  <c r="BF181" i="11"/>
  <c r="BF191" i="11"/>
  <c r="BF127" i="11"/>
  <c r="BF149" i="11"/>
  <c r="BF154" i="11"/>
  <c r="BF157" i="11"/>
  <c r="BF170" i="11"/>
  <c r="BF175" i="11"/>
  <c r="BF199" i="11"/>
  <c r="BF132" i="10"/>
  <c r="BF151" i="10"/>
  <c r="BF178" i="10"/>
  <c r="BF185" i="10"/>
  <c r="BF188" i="10"/>
  <c r="BF194" i="10"/>
  <c r="BF131" i="10"/>
  <c r="BF136" i="10"/>
  <c r="BF139" i="10"/>
  <c r="BF152" i="10"/>
  <c r="BF155" i="10"/>
  <c r="BF157" i="10"/>
  <c r="BF158" i="10"/>
  <c r="BF169" i="10"/>
  <c r="BF190" i="10"/>
  <c r="BF192" i="10"/>
  <c r="BF195" i="10"/>
  <c r="BF200" i="10"/>
  <c r="BF203" i="10"/>
  <c r="BF214" i="10"/>
  <c r="BF220" i="10"/>
  <c r="BF227" i="10"/>
  <c r="BK118" i="9"/>
  <c r="J118" i="9"/>
  <c r="BF135" i="10"/>
  <c r="BF150" i="10"/>
  <c r="BF166" i="10"/>
  <c r="BF198" i="10"/>
  <c r="BF204" i="10"/>
  <c r="BF205" i="10"/>
  <c r="BF210" i="10"/>
  <c r="BF211" i="10"/>
  <c r="BF216" i="10"/>
  <c r="BF218" i="10"/>
  <c r="BF223" i="10"/>
  <c r="BF230" i="10"/>
  <c r="BF232" i="10"/>
  <c r="E85" i="10"/>
  <c r="J120" i="10"/>
  <c r="BF199" i="10"/>
  <c r="BF236" i="10"/>
  <c r="BF239" i="10"/>
  <c r="BF137" i="10"/>
  <c r="BF143" i="10"/>
  <c r="BF148" i="10"/>
  <c r="BF181" i="10"/>
  <c r="BF184" i="10"/>
  <c r="BF197" i="10"/>
  <c r="BF206" i="10"/>
  <c r="BF224" i="10"/>
  <c r="F92" i="10"/>
  <c r="BF142" i="10"/>
  <c r="BF161" i="10"/>
  <c r="BF163" i="10"/>
  <c r="BF176" i="10"/>
  <c r="BF179" i="10"/>
  <c r="BF193" i="10"/>
  <c r="BF222" i="10"/>
  <c r="BF138" i="10"/>
  <c r="BF168" i="10"/>
  <c r="BF175" i="10"/>
  <c r="BF231" i="10"/>
  <c r="BF140" i="10"/>
  <c r="BF156" i="10"/>
  <c r="BF165" i="10"/>
  <c r="BF171" i="10"/>
  <c r="BF174" i="10"/>
  <c r="BF177" i="10"/>
  <c r="BF186" i="10"/>
  <c r="BF226" i="10"/>
  <c r="BF129" i="10"/>
  <c r="BF147" i="10"/>
  <c r="BF201" i="10"/>
  <c r="BF229" i="10"/>
  <c r="BF237" i="10"/>
  <c r="F122" i="10"/>
  <c r="BF162" i="10"/>
  <c r="BF167" i="10"/>
  <c r="BF170" i="10"/>
  <c r="BF172" i="10"/>
  <c r="BF173" i="10"/>
  <c r="BF182" i="10"/>
  <c r="BF187" i="10"/>
  <c r="BF207" i="10"/>
  <c r="BF209" i="10"/>
  <c r="BF212" i="10"/>
  <c r="BF215" i="10"/>
  <c r="BF235" i="10"/>
  <c r="BF128" i="10"/>
  <c r="BF130" i="10"/>
  <c r="BF149" i="10"/>
  <c r="BF160" i="10"/>
  <c r="BF164" i="10"/>
  <c r="BF196" i="10"/>
  <c r="BF202" i="10"/>
  <c r="BF208" i="10"/>
  <c r="BF217" i="10"/>
  <c r="BF225" i="10"/>
  <c r="BF233" i="10"/>
  <c r="BF145" i="10"/>
  <c r="BF159" i="10"/>
  <c r="BF183" i="10"/>
  <c r="BF189" i="10"/>
  <c r="BF191" i="10"/>
  <c r="BF213" i="10"/>
  <c r="BF219" i="10"/>
  <c r="BF221" i="10"/>
  <c r="BF228" i="10"/>
  <c r="BF238" i="10"/>
  <c r="BF128" i="9"/>
  <c r="E85" i="9"/>
  <c r="J112" i="9"/>
  <c r="BF126" i="9"/>
  <c r="BF129" i="9"/>
  <c r="F115" i="9"/>
  <c r="BF133" i="9"/>
  <c r="BF122" i="9"/>
  <c r="BF130" i="9"/>
  <c r="BF134" i="9"/>
  <c r="BF136" i="9"/>
  <c r="F91" i="9"/>
  <c r="BF124" i="9"/>
  <c r="BF127" i="9"/>
  <c r="BF131" i="9"/>
  <c r="BF137" i="9"/>
  <c r="BK118" i="8"/>
  <c r="J118" i="8"/>
  <c r="J96" i="8"/>
  <c r="BF121" i="9"/>
  <c r="BF125" i="9"/>
  <c r="BF123" i="9"/>
  <c r="BF132" i="9"/>
  <c r="BF135" i="9"/>
  <c r="J136" i="7"/>
  <c r="J102" i="7"/>
  <c r="J112" i="8"/>
  <c r="BF127" i="8"/>
  <c r="BF129" i="8"/>
  <c r="BF123" i="8"/>
  <c r="BF132" i="8"/>
  <c r="E85" i="8"/>
  <c r="BF133" i="8"/>
  <c r="BF131" i="8"/>
  <c r="BF134" i="8"/>
  <c r="BF136" i="8"/>
  <c r="F91" i="8"/>
  <c r="F92" i="8"/>
  <c r="BF121" i="8"/>
  <c r="BF124" i="8"/>
  <c r="BF125" i="8"/>
  <c r="BF128" i="8"/>
  <c r="BF130" i="8"/>
  <c r="BF137" i="8"/>
  <c r="BF122" i="8"/>
  <c r="BF126" i="8"/>
  <c r="BF135" i="8"/>
  <c r="F121" i="7"/>
  <c r="BF134" i="7"/>
  <c r="BF142" i="7"/>
  <c r="BF147" i="7"/>
  <c r="BF148" i="7"/>
  <c r="BF155" i="7"/>
  <c r="BF166" i="7"/>
  <c r="BF178" i="7"/>
  <c r="BF183" i="7"/>
  <c r="BF139" i="7"/>
  <c r="BF159" i="7"/>
  <c r="BF194" i="7"/>
  <c r="BF143" i="7"/>
  <c r="BF154" i="7"/>
  <c r="BF172" i="7"/>
  <c r="BF174" i="7"/>
  <c r="BF182" i="7"/>
  <c r="BF196" i="7"/>
  <c r="BF197" i="7"/>
  <c r="BF128" i="7"/>
  <c r="BF137" i="7"/>
  <c r="BF145" i="7"/>
  <c r="BF151" i="7"/>
  <c r="BF168" i="7"/>
  <c r="BF175" i="7"/>
  <c r="BF144" i="7"/>
  <c r="BF149" i="7"/>
  <c r="BF153" i="7"/>
  <c r="BF163" i="7"/>
  <c r="BF167" i="7"/>
  <c r="BF169" i="7"/>
  <c r="BF173" i="7"/>
  <c r="BF176" i="7"/>
  <c r="BF191" i="7"/>
  <c r="BF193" i="7"/>
  <c r="F91" i="7"/>
  <c r="BF156" i="7"/>
  <c r="BF171" i="7"/>
  <c r="BK125" i="6"/>
  <c r="J125" i="6"/>
  <c r="J97" i="6"/>
  <c r="BK151" i="6"/>
  <c r="J151" i="6"/>
  <c r="J102" i="6"/>
  <c r="BF131" i="7"/>
  <c r="BF138" i="7"/>
  <c r="BF157" i="7"/>
  <c r="BF160" i="7"/>
  <c r="BF164" i="7"/>
  <c r="BF184" i="7"/>
  <c r="BF188" i="7"/>
  <c r="BF192" i="7"/>
  <c r="J89" i="7"/>
  <c r="BF127" i="7"/>
  <c r="BF141" i="7"/>
  <c r="BF180" i="7"/>
  <c r="BF187" i="7"/>
  <c r="BF190" i="7"/>
  <c r="BF146" i="7"/>
  <c r="BF152" i="7"/>
  <c r="E85" i="7"/>
  <c r="BF130" i="7"/>
  <c r="BF170" i="7"/>
  <c r="BF185" i="7"/>
  <c r="BF195" i="7"/>
  <c r="BF140" i="7"/>
  <c r="BF150" i="7"/>
  <c r="BF158" i="7"/>
  <c r="BF161" i="7"/>
  <c r="BF179" i="7"/>
  <c r="BF133" i="7"/>
  <c r="BF162" i="7"/>
  <c r="BF165" i="7"/>
  <c r="BF181" i="7"/>
  <c r="BF186" i="7"/>
  <c r="J89" i="6"/>
  <c r="BF140" i="6"/>
  <c r="BF155" i="6"/>
  <c r="BF171" i="6"/>
  <c r="BF184" i="6"/>
  <c r="BF190" i="6"/>
  <c r="BF193" i="6"/>
  <c r="BF197" i="6"/>
  <c r="BF217" i="6"/>
  <c r="BF225" i="6"/>
  <c r="BF249" i="6"/>
  <c r="BF254" i="6"/>
  <c r="BF128" i="6"/>
  <c r="BF130" i="6"/>
  <c r="BF137" i="6"/>
  <c r="BF144" i="6"/>
  <c r="BF148" i="6"/>
  <c r="BF173" i="6"/>
  <c r="BF186" i="6"/>
  <c r="BF204" i="6"/>
  <c r="BF213" i="6"/>
  <c r="BF216" i="6"/>
  <c r="BF264" i="6"/>
  <c r="BF265" i="6"/>
  <c r="BF269" i="6"/>
  <c r="BF127" i="6"/>
  <c r="BF153" i="6"/>
  <c r="BF194" i="6"/>
  <c r="BF207" i="6"/>
  <c r="BF221" i="6"/>
  <c r="BF227" i="6"/>
  <c r="BF236" i="6"/>
  <c r="BF243" i="6"/>
  <c r="BF245" i="6"/>
  <c r="BF250" i="6"/>
  <c r="BF259" i="6"/>
  <c r="BF262" i="6"/>
  <c r="BF267" i="6"/>
  <c r="BK125" i="5"/>
  <c r="J125" i="5"/>
  <c r="J97" i="5"/>
  <c r="BK151" i="5"/>
  <c r="J151" i="5"/>
  <c r="J102" i="5"/>
  <c r="F120" i="6"/>
  <c r="BF134" i="6"/>
  <c r="BF147" i="6"/>
  <c r="BF154" i="6"/>
  <c r="BF156" i="6"/>
  <c r="BF159" i="6"/>
  <c r="BF167" i="6"/>
  <c r="BF172" i="6"/>
  <c r="BF178" i="6"/>
  <c r="BF199" i="6"/>
  <c r="BF231" i="6"/>
  <c r="BF240" i="6"/>
  <c r="BF252" i="6"/>
  <c r="BF131" i="6"/>
  <c r="BF141" i="6"/>
  <c r="BF163" i="6"/>
  <c r="BF166" i="6"/>
  <c r="BF261" i="6"/>
  <c r="BF268" i="6"/>
  <c r="BF270" i="6"/>
  <c r="BF271" i="6"/>
  <c r="F92" i="6"/>
  <c r="BF146" i="6"/>
  <c r="BF149" i="6"/>
  <c r="BF158" i="6"/>
  <c r="BF175" i="6"/>
  <c r="BF180" i="6"/>
  <c r="BF189" i="6"/>
  <c r="BF198" i="6"/>
  <c r="BF212" i="6"/>
  <c r="BF234" i="6"/>
  <c r="BF235" i="6"/>
  <c r="BF242" i="6"/>
  <c r="BF244" i="6"/>
  <c r="BF247" i="6"/>
  <c r="BF136" i="6"/>
  <c r="BF161" i="6"/>
  <c r="BF165" i="6"/>
  <c r="BF188" i="6"/>
  <c r="BF192" i="6"/>
  <c r="BF206" i="6"/>
  <c r="BF224" i="6"/>
  <c r="BF241" i="6"/>
  <c r="BF251" i="6"/>
  <c r="BF256" i="6"/>
  <c r="BF143" i="6"/>
  <c r="BF145" i="6"/>
  <c r="BF169" i="6"/>
  <c r="BF176" i="6"/>
  <c r="BF182" i="6"/>
  <c r="BF187" i="6"/>
  <c r="BF200" i="6"/>
  <c r="BF210" i="6"/>
  <c r="BF230" i="6"/>
  <c r="BF238" i="6"/>
  <c r="BF248" i="6"/>
  <c r="BF260" i="6"/>
  <c r="E85" i="6"/>
  <c r="BF135" i="6"/>
  <c r="BF150" i="6"/>
  <c r="BF195" i="6"/>
  <c r="BF203" i="6"/>
  <c r="BF209" i="6"/>
  <c r="BF220" i="6"/>
  <c r="BF232" i="6"/>
  <c r="BF258" i="6"/>
  <c r="BF168" i="6"/>
  <c r="BF201" i="6"/>
  <c r="BF205" i="6"/>
  <c r="BF214" i="6"/>
  <c r="BF218" i="6"/>
  <c r="BF223" i="6"/>
  <c r="BF226" i="6"/>
  <c r="BF237" i="6"/>
  <c r="BF255" i="6"/>
  <c r="BF157" i="6"/>
  <c r="BF164" i="6"/>
  <c r="BF174" i="6"/>
  <c r="BF183" i="6"/>
  <c r="BF191" i="6"/>
  <c r="BF202" i="6"/>
  <c r="BF211" i="6"/>
  <c r="BF263" i="6"/>
  <c r="BF129" i="6"/>
  <c r="BF132" i="6"/>
  <c r="BF139" i="6"/>
  <c r="BF160" i="6"/>
  <c r="BF162" i="6"/>
  <c r="BF170" i="6"/>
  <c r="BF177" i="6"/>
  <c r="BF179" i="6"/>
  <c r="BF181" i="6"/>
  <c r="BF185" i="6"/>
  <c r="BF196" i="6"/>
  <c r="BF208" i="6"/>
  <c r="BF215" i="6"/>
  <c r="BF219" i="6"/>
  <c r="BF222" i="6"/>
  <c r="BF228" i="6"/>
  <c r="BF229" i="6"/>
  <c r="BF233" i="6"/>
  <c r="BF239" i="6"/>
  <c r="BF246" i="6"/>
  <c r="BF253" i="6"/>
  <c r="BF257" i="6"/>
  <c r="BK122" i="4"/>
  <c r="J122" i="4"/>
  <c r="J97" i="4"/>
  <c r="F121" i="5"/>
  <c r="BF130" i="5"/>
  <c r="BF136" i="5"/>
  <c r="BF146" i="5"/>
  <c r="BF155" i="5"/>
  <c r="BF158" i="5"/>
  <c r="BF160" i="5"/>
  <c r="BF162" i="5"/>
  <c r="BF174" i="5"/>
  <c r="BF183" i="5"/>
  <c r="BF188" i="5"/>
  <c r="BF196" i="5"/>
  <c r="BF222" i="5"/>
  <c r="J89" i="5"/>
  <c r="BF134" i="5"/>
  <c r="BF140" i="5"/>
  <c r="BF159" i="5"/>
  <c r="BF177" i="5"/>
  <c r="BF187" i="5"/>
  <c r="BF191" i="5"/>
  <c r="BF200" i="5"/>
  <c r="BF202" i="5"/>
  <c r="BF206" i="5"/>
  <c r="BF208" i="5"/>
  <c r="BF215" i="5"/>
  <c r="BF228" i="5"/>
  <c r="BF231" i="5"/>
  <c r="BF242" i="5"/>
  <c r="E85" i="5"/>
  <c r="BF131" i="5"/>
  <c r="BF149" i="5"/>
  <c r="BF185" i="5"/>
  <c r="BF186" i="5"/>
  <c r="BF204" i="5"/>
  <c r="BF223" i="5"/>
  <c r="BF230" i="5"/>
  <c r="BF235" i="5"/>
  <c r="BF248" i="5"/>
  <c r="BF258" i="5"/>
  <c r="BF259" i="5"/>
  <c r="BF144" i="5"/>
  <c r="BF172" i="5"/>
  <c r="BF197" i="5"/>
  <c r="BF199" i="5"/>
  <c r="BF219" i="5"/>
  <c r="BF245" i="5"/>
  <c r="BF255" i="5"/>
  <c r="BF129" i="5"/>
  <c r="BF150" i="5"/>
  <c r="BF154" i="5"/>
  <c r="BF156" i="5"/>
  <c r="BF167" i="5"/>
  <c r="BF170" i="5"/>
  <c r="BF189" i="5"/>
  <c r="BF194" i="5"/>
  <c r="BF201" i="5"/>
  <c r="BF225" i="5"/>
  <c r="BF249" i="5"/>
  <c r="BF254" i="5"/>
  <c r="BF139" i="5"/>
  <c r="BF141" i="5"/>
  <c r="BF176" i="5"/>
  <c r="BF210" i="5"/>
  <c r="BF213" i="5"/>
  <c r="BF217" i="5"/>
  <c r="BF229" i="5"/>
  <c r="BF241" i="5"/>
  <c r="BF132" i="5"/>
  <c r="BF137" i="5"/>
  <c r="BF147" i="5"/>
  <c r="BF226" i="5"/>
  <c r="BF234" i="5"/>
  <c r="BF243" i="5"/>
  <c r="BF247" i="5"/>
  <c r="F91" i="5"/>
  <c r="BF127" i="5"/>
  <c r="BF135" i="5"/>
  <c r="BF180" i="5"/>
  <c r="BF233" i="5"/>
  <c r="BF236" i="5"/>
  <c r="BF145" i="5"/>
  <c r="BF148" i="5"/>
  <c r="BF164" i="5"/>
  <c r="BF168" i="5"/>
  <c r="BF171" i="5"/>
  <c r="BF178" i="5"/>
  <c r="BF192" i="5"/>
  <c r="BF195" i="5"/>
  <c r="BF203" i="5"/>
  <c r="BF209" i="5"/>
  <c r="BF220" i="5"/>
  <c r="BF227" i="5"/>
  <c r="BF237" i="5"/>
  <c r="BF239" i="5"/>
  <c r="BF246" i="5"/>
  <c r="BF250" i="5"/>
  <c r="BF252" i="5"/>
  <c r="BF260" i="5"/>
  <c r="BF157" i="5"/>
  <c r="BF163" i="5"/>
  <c r="BF166" i="5"/>
  <c r="BF179" i="5"/>
  <c r="BF182" i="5"/>
  <c r="BF211" i="5"/>
  <c r="BF214" i="5"/>
  <c r="BF221" i="5"/>
  <c r="BF224" i="5"/>
  <c r="BF232" i="5"/>
  <c r="BF238" i="5"/>
  <c r="BF253" i="5"/>
  <c r="BK138" i="4"/>
  <c r="J138" i="4"/>
  <c r="J100" i="4"/>
  <c r="BF143" i="5"/>
  <c r="BF169" i="5"/>
  <c r="BF175" i="5"/>
  <c r="BF190" i="5"/>
  <c r="BF207" i="5"/>
  <c r="BF212" i="5"/>
  <c r="BF256" i="5"/>
  <c r="BF261" i="5"/>
  <c r="BF262" i="5"/>
  <c r="BF128" i="5"/>
  <c r="BF153" i="5"/>
  <c r="BF161" i="5"/>
  <c r="BF165" i="5"/>
  <c r="BF173" i="5"/>
  <c r="BF181" i="5"/>
  <c r="BF184" i="5"/>
  <c r="BF193" i="5"/>
  <c r="BF198" i="5"/>
  <c r="BF205" i="5"/>
  <c r="BF216" i="5"/>
  <c r="BF218" i="5"/>
  <c r="BF240" i="5"/>
  <c r="BF244" i="5"/>
  <c r="BF251" i="5"/>
  <c r="F118" i="4"/>
  <c r="BF135" i="4"/>
  <c r="BF142" i="4"/>
  <c r="BF147" i="4"/>
  <c r="BF168" i="4"/>
  <c r="BF181" i="4"/>
  <c r="BF218" i="4"/>
  <c r="BF223" i="4"/>
  <c r="BF235" i="4"/>
  <c r="BF240" i="4"/>
  <c r="BF250" i="4"/>
  <c r="BF151" i="4"/>
  <c r="BF155" i="4"/>
  <c r="BF167" i="4"/>
  <c r="BF177" i="4"/>
  <c r="BF184" i="4"/>
  <c r="BF187" i="4"/>
  <c r="BF197" i="4"/>
  <c r="BF200" i="4"/>
  <c r="BF206" i="4"/>
  <c r="BF248" i="4"/>
  <c r="BF252" i="4"/>
  <c r="BF259" i="4"/>
  <c r="BF125" i="4"/>
  <c r="BF127" i="4"/>
  <c r="BF130" i="4"/>
  <c r="BF146" i="4"/>
  <c r="BF150" i="4"/>
  <c r="BF161" i="4"/>
  <c r="BF169" i="4"/>
  <c r="BF182" i="4"/>
  <c r="BF204" i="4"/>
  <c r="BF209" i="4"/>
  <c r="BF229" i="4"/>
  <c r="BF242" i="4"/>
  <c r="BF253" i="4"/>
  <c r="BF261" i="4"/>
  <c r="BF264" i="4"/>
  <c r="BF265" i="4"/>
  <c r="BF267" i="4"/>
  <c r="BF268" i="4"/>
  <c r="BF152" i="4"/>
  <c r="BF157" i="4"/>
  <c r="BF159" i="4"/>
  <c r="BF176" i="4"/>
  <c r="BF186" i="4"/>
  <c r="BF195" i="4"/>
  <c r="BF198" i="4"/>
  <c r="BF202" i="4"/>
  <c r="BF216" i="4"/>
  <c r="BF222" i="4"/>
  <c r="BF225" i="4"/>
  <c r="BF228" i="4"/>
  <c r="BF233" i="4"/>
  <c r="BF236" i="4"/>
  <c r="BF257" i="4"/>
  <c r="J89" i="4"/>
  <c r="F117" i="4"/>
  <c r="BF141" i="4"/>
  <c r="BF149" i="4"/>
  <c r="BF153" i="4"/>
  <c r="BF164" i="4"/>
  <c r="BF174" i="4"/>
  <c r="BF178" i="4"/>
  <c r="BF185" i="4"/>
  <c r="BF208" i="4"/>
  <c r="BF239" i="4"/>
  <c r="BF243" i="4"/>
  <c r="BF262" i="4"/>
  <c r="BF269" i="4"/>
  <c r="E85" i="4"/>
  <c r="BF132" i="4"/>
  <c r="BF193" i="4"/>
  <c r="BF211" i="4"/>
  <c r="BF212" i="4"/>
  <c r="BF214" i="4"/>
  <c r="BF220" i="4"/>
  <c r="BF224" i="4"/>
  <c r="BF238" i="4"/>
  <c r="BF251" i="4"/>
  <c r="BF263" i="4"/>
  <c r="BK121" i="3"/>
  <c r="BK120" i="3"/>
  <c r="J120" i="3"/>
  <c r="J96" i="3"/>
  <c r="BF126" i="4"/>
  <c r="BF140" i="4"/>
  <c r="BF144" i="4"/>
  <c r="BF154" i="4"/>
  <c r="BF173" i="4"/>
  <c r="BF183" i="4"/>
  <c r="BF188" i="4"/>
  <c r="BF191" i="4"/>
  <c r="BF196" i="4"/>
  <c r="BF219" i="4"/>
  <c r="BF226" i="4"/>
  <c r="BF234" i="4"/>
  <c r="BF156" i="4"/>
  <c r="BF162" i="4"/>
  <c r="BF172" i="4"/>
  <c r="BF175" i="4"/>
  <c r="BF179" i="4"/>
  <c r="BF190" i="4"/>
  <c r="BF192" i="4"/>
  <c r="BF244" i="4"/>
  <c r="BF246" i="4"/>
  <c r="BF255" i="4"/>
  <c r="BF258" i="4"/>
  <c r="BF260" i="4"/>
  <c r="BF266" i="4"/>
  <c r="BF145" i="4"/>
  <c r="BF160" i="4"/>
  <c r="BF163" i="4"/>
  <c r="BF205" i="4"/>
  <c r="BF227" i="4"/>
  <c r="BF249" i="4"/>
  <c r="BF124" i="4"/>
  <c r="BF133" i="4"/>
  <c r="BF136" i="4"/>
  <c r="BF148" i="4"/>
  <c r="BF158" i="4"/>
  <c r="BF170" i="4"/>
  <c r="BF194" i="4"/>
  <c r="BF203" i="4"/>
  <c r="BF215" i="4"/>
  <c r="BF231" i="4"/>
  <c r="BF254" i="4"/>
  <c r="BF256" i="4"/>
  <c r="BF131" i="4"/>
  <c r="BF134" i="4"/>
  <c r="BF137" i="4"/>
  <c r="BF143" i="4"/>
  <c r="BF165" i="4"/>
  <c r="BF180" i="4"/>
  <c r="BF199" i="4"/>
  <c r="BF201" i="4"/>
  <c r="BF207" i="4"/>
  <c r="BF213" i="4"/>
  <c r="BF232" i="4"/>
  <c r="BF237" i="4"/>
  <c r="BF241" i="4"/>
  <c r="BF245" i="4"/>
  <c r="BF129" i="4"/>
  <c r="BF166" i="4"/>
  <c r="BF171" i="4"/>
  <c r="BF189" i="4"/>
  <c r="BF210" i="4"/>
  <c r="BF217" i="4"/>
  <c r="BF221" i="4"/>
  <c r="BF230" i="4"/>
  <c r="BF247" i="4"/>
  <c r="J89" i="3"/>
  <c r="E85" i="3"/>
  <c r="F117" i="3"/>
  <c r="BF126" i="3"/>
  <c r="BF129" i="3"/>
  <c r="F116" i="3"/>
  <c r="BF131" i="3"/>
  <c r="BF124" i="3"/>
  <c r="BF123" i="3"/>
  <c r="BF130" i="3"/>
  <c r="BF127" i="3"/>
  <c r="F92" i="2"/>
  <c r="BF151" i="2"/>
  <c r="BF169" i="2"/>
  <c r="F91" i="2"/>
  <c r="BF133" i="2"/>
  <c r="BF145" i="2"/>
  <c r="BF156" i="2"/>
  <c r="BF158" i="2"/>
  <c r="BF178" i="2"/>
  <c r="BF183" i="2"/>
  <c r="BF184" i="2"/>
  <c r="BF135" i="2"/>
  <c r="BF150" i="2"/>
  <c r="BF170" i="2"/>
  <c r="BF181" i="2"/>
  <c r="BF182" i="2"/>
  <c r="BF185" i="2"/>
  <c r="BF191" i="2"/>
  <c r="BF128" i="2"/>
  <c r="BF149" i="2"/>
  <c r="BF160" i="2"/>
  <c r="BF161" i="2"/>
  <c r="BF163" i="2"/>
  <c r="BF164" i="2"/>
  <c r="BF165" i="2"/>
  <c r="BF188" i="2"/>
  <c r="BF189" i="2"/>
  <c r="BF132" i="2"/>
  <c r="BF141" i="2"/>
  <c r="E85" i="2"/>
  <c r="BF126" i="2"/>
  <c r="BF134" i="2"/>
  <c r="BF138" i="2"/>
  <c r="BF140" i="2"/>
  <c r="BF142" i="2"/>
  <c r="BF148" i="2"/>
  <c r="BF152" i="2"/>
  <c r="BF153" i="2"/>
  <c r="BF176" i="2"/>
  <c r="BF186" i="2"/>
  <c r="BF144" i="2"/>
  <c r="BF180" i="2"/>
  <c r="BF139" i="2"/>
  <c r="BF157" i="2"/>
  <c r="BF167" i="2"/>
  <c r="BF168" i="2"/>
  <c r="BF171" i="2"/>
  <c r="J117" i="2"/>
  <c r="BF131" i="2"/>
  <c r="BF137" i="2"/>
  <c r="BF146" i="2"/>
  <c r="BF155" i="2"/>
  <c r="BF159" i="2"/>
  <c r="BF162" i="2"/>
  <c r="BF172" i="2"/>
  <c r="BF173" i="2"/>
  <c r="BF175" i="2"/>
  <c r="BF177" i="2"/>
  <c r="BF190" i="2"/>
  <c r="BF136" i="2"/>
  <c r="BF143" i="2"/>
  <c r="BF147" i="2"/>
  <c r="BF154" i="2"/>
  <c r="BF166" i="2"/>
  <c r="BF179" i="2"/>
  <c r="F33" i="3"/>
  <c r="AZ96" i="1"/>
  <c r="F37" i="4"/>
  <c r="BD97" i="1"/>
  <c r="F35" i="7"/>
  <c r="BB100" i="1"/>
  <c r="F37" i="9"/>
  <c r="BD102" i="1"/>
  <c r="F37" i="11"/>
  <c r="BD104" i="1"/>
  <c r="F33" i="14"/>
  <c r="AZ107" i="1"/>
  <c r="F36" i="19"/>
  <c r="BC112" i="1"/>
  <c r="F35" i="22"/>
  <c r="BB115" i="1" s="1"/>
  <c r="J33" i="4"/>
  <c r="AV97" i="1"/>
  <c r="F35" i="6"/>
  <c r="BB99" i="1"/>
  <c r="F33" i="12"/>
  <c r="AZ105" i="1"/>
  <c r="F36" i="12"/>
  <c r="BC105" i="1"/>
  <c r="F37" i="12"/>
  <c r="BD105" i="1"/>
  <c r="F35" i="13"/>
  <c r="BB106" i="1"/>
  <c r="F33" i="16"/>
  <c r="AZ109" i="1"/>
  <c r="F36" i="17"/>
  <c r="BC110" i="1"/>
  <c r="F37" i="18"/>
  <c r="BD111" i="1"/>
  <c r="F33" i="21"/>
  <c r="AZ114" i="1"/>
  <c r="J33" i="2"/>
  <c r="AV95" i="1" s="1"/>
  <c r="F37" i="6"/>
  <c r="BD99" i="1"/>
  <c r="J33" i="9"/>
  <c r="AV102" i="1"/>
  <c r="F33" i="11"/>
  <c r="AZ104" i="1"/>
  <c r="F36" i="13"/>
  <c r="BC106" i="1"/>
  <c r="F36" i="16"/>
  <c r="BC109" i="1"/>
  <c r="J33" i="18"/>
  <c r="AV111" i="1"/>
  <c r="F36" i="20"/>
  <c r="BC113" i="1"/>
  <c r="F36" i="22"/>
  <c r="BC115" i="1"/>
  <c r="F37" i="2"/>
  <c r="BD95" i="1" s="1"/>
  <c r="F36" i="5"/>
  <c r="BC98" i="1"/>
  <c r="F37" i="7"/>
  <c r="BD100" i="1"/>
  <c r="F37" i="10"/>
  <c r="BD103" i="1"/>
  <c r="F35" i="15"/>
  <c r="BB108" i="1"/>
  <c r="J33" i="15"/>
  <c r="AV108" i="1"/>
  <c r="F35" i="16"/>
  <c r="BB109" i="1"/>
  <c r="F37" i="17"/>
  <c r="BD110" i="1"/>
  <c r="F33" i="20"/>
  <c r="AZ113" i="1"/>
  <c r="F35" i="21"/>
  <c r="BB114" i="1"/>
  <c r="F35" i="3"/>
  <c r="BB96" i="1"/>
  <c r="F35" i="4"/>
  <c r="BB97" i="1"/>
  <c r="F36" i="6"/>
  <c r="BC99" i="1"/>
  <c r="J33" i="12"/>
  <c r="AV105" i="1"/>
  <c r="F35" i="12"/>
  <c r="BB105" i="1"/>
  <c r="F33" i="13"/>
  <c r="AZ106" i="1"/>
  <c r="F37" i="15"/>
  <c r="BD108" i="1"/>
  <c r="J33" i="20"/>
  <c r="AV113" i="1"/>
  <c r="F36" i="21"/>
  <c r="BC114" i="1"/>
  <c r="F35" i="2"/>
  <c r="BB95" i="1" s="1"/>
  <c r="F37" i="5"/>
  <c r="BD98" i="1"/>
  <c r="J33" i="8"/>
  <c r="AV101" i="1"/>
  <c r="F37" i="8"/>
  <c r="BD101" i="1"/>
  <c r="F36" i="10"/>
  <c r="BC103" i="1"/>
  <c r="F36" i="14"/>
  <c r="BC107" i="1"/>
  <c r="F37" i="19"/>
  <c r="BD112" i="1"/>
  <c r="J33" i="22"/>
  <c r="AV115" i="1" s="1"/>
  <c r="J33" i="3"/>
  <c r="AV96" i="1"/>
  <c r="J33" i="5"/>
  <c r="AV98" i="1"/>
  <c r="F36" i="7"/>
  <c r="BC100" i="1"/>
  <c r="F33" i="10"/>
  <c r="AZ103" i="1"/>
  <c r="F33" i="15"/>
  <c r="AZ108" i="1"/>
  <c r="F36" i="15"/>
  <c r="BC108" i="1"/>
  <c r="F33" i="17"/>
  <c r="AZ110" i="1"/>
  <c r="J33" i="17"/>
  <c r="AV110" i="1"/>
  <c r="F33" i="18"/>
  <c r="AZ111" i="1"/>
  <c r="F35" i="20"/>
  <c r="BB113" i="1"/>
  <c r="F37" i="22"/>
  <c r="BD115" i="1" s="1"/>
  <c r="F37" i="3"/>
  <c r="BD96" i="1"/>
  <c r="F33" i="5"/>
  <c r="AZ98" i="1"/>
  <c r="J33" i="7"/>
  <c r="AV100" i="1"/>
  <c r="F35" i="9"/>
  <c r="BB102" i="1"/>
  <c r="J33" i="11"/>
  <c r="AV104" i="1"/>
  <c r="F37" i="13"/>
  <c r="BD106" i="1"/>
  <c r="F37" i="16"/>
  <c r="BD109" i="1"/>
  <c r="F35" i="17"/>
  <c r="BB110" i="1"/>
  <c r="F33" i="19"/>
  <c r="AZ112" i="1"/>
  <c r="F33" i="23"/>
  <c r="AZ116" i="1"/>
  <c r="F36" i="23"/>
  <c r="BC116" i="1"/>
  <c r="J33" i="23"/>
  <c r="AV116" i="1"/>
  <c r="F33" i="2"/>
  <c r="AZ95" i="1" s="1"/>
  <c r="F33" i="6"/>
  <c r="AZ99" i="1"/>
  <c r="F36" i="8"/>
  <c r="BC101" i="1"/>
  <c r="J33" i="10"/>
  <c r="AV103" i="1"/>
  <c r="F37" i="14"/>
  <c r="BD107" i="1"/>
  <c r="F36" i="18"/>
  <c r="BC111" i="1"/>
  <c r="J30" i="20"/>
  <c r="J33" i="21"/>
  <c r="AV114" i="1"/>
  <c r="F33" i="4"/>
  <c r="AZ97" i="1"/>
  <c r="J33" i="6"/>
  <c r="AV99" i="1"/>
  <c r="F33" i="9"/>
  <c r="AZ102" i="1"/>
  <c r="J30" i="9"/>
  <c r="F36" i="11"/>
  <c r="BC104" i="1"/>
  <c r="F35" i="14"/>
  <c r="BB107" i="1"/>
  <c r="F35" i="19"/>
  <c r="BB112" i="1"/>
  <c r="F35" i="23"/>
  <c r="BB116" i="1"/>
  <c r="F37" i="23"/>
  <c r="BD116" i="1"/>
  <c r="F36" i="3"/>
  <c r="BC96" i="1"/>
  <c r="F36" i="4"/>
  <c r="BC97" i="1"/>
  <c r="F33" i="7"/>
  <c r="AZ100" i="1"/>
  <c r="F36" i="9"/>
  <c r="BC102" i="1"/>
  <c r="F35" i="11"/>
  <c r="BB104" i="1"/>
  <c r="J33" i="13"/>
  <c r="AV106" i="1"/>
  <c r="J33" i="16"/>
  <c r="AV109" i="1"/>
  <c r="F35" i="18"/>
  <c r="BB111" i="1"/>
  <c r="F37" i="20"/>
  <c r="BD113" i="1"/>
  <c r="F37" i="21"/>
  <c r="BD114" i="1"/>
  <c r="F36" i="2"/>
  <c r="BC95" i="1" s="1"/>
  <c r="F35" i="5"/>
  <c r="BB98" i="1"/>
  <c r="F33" i="8"/>
  <c r="AZ101" i="1"/>
  <c r="F35" i="8"/>
  <c r="BB101" i="1"/>
  <c r="F35" i="10"/>
  <c r="BB103" i="1"/>
  <c r="J33" i="14"/>
  <c r="AV107" i="1"/>
  <c r="J33" i="19"/>
  <c r="AV112" i="1"/>
  <c r="F33" i="22"/>
  <c r="AZ115" i="1" s="1"/>
  <c r="J181" i="22" l="1"/>
  <c r="J105" i="22" s="1"/>
  <c r="T128" i="14"/>
  <c r="T127" i="14" s="1"/>
  <c r="P172" i="14"/>
  <c r="T121" i="4"/>
  <c r="P124" i="17"/>
  <c r="P123" i="17"/>
  <c r="AU110" i="1"/>
  <c r="P167" i="13"/>
  <c r="R133" i="10"/>
  <c r="R126" i="10"/>
  <c r="P126" i="22"/>
  <c r="P125" i="22"/>
  <c r="AU115" i="1"/>
  <c r="P145" i="11"/>
  <c r="P125" i="11"/>
  <c r="AU104" i="1"/>
  <c r="R129" i="11"/>
  <c r="T125" i="7"/>
  <c r="T124" i="7"/>
  <c r="T125" i="6"/>
  <c r="R145" i="11"/>
  <c r="P121" i="3"/>
  <c r="P120" i="3"/>
  <c r="AU96" i="1"/>
  <c r="R134" i="18"/>
  <c r="R124" i="18"/>
  <c r="T125" i="11"/>
  <c r="P134" i="18"/>
  <c r="P124" i="18"/>
  <c r="AU111" i="1"/>
  <c r="P119" i="12"/>
  <c r="AU105" i="1"/>
  <c r="P128" i="14"/>
  <c r="P127" i="14"/>
  <c r="AU107" i="1"/>
  <c r="P133" i="10"/>
  <c r="P135" i="7"/>
  <c r="P124" i="7"/>
  <c r="AU100" i="1"/>
  <c r="P150" i="19"/>
  <c r="P127" i="19"/>
  <c r="AU112" i="1"/>
  <c r="R134" i="15"/>
  <c r="R124" i="15"/>
  <c r="BK133" i="10"/>
  <c r="J133" i="10"/>
  <c r="J98" i="10"/>
  <c r="P128" i="13"/>
  <c r="P127" i="13"/>
  <c r="AU106" i="1"/>
  <c r="T126" i="22"/>
  <c r="T125" i="22"/>
  <c r="R124" i="17"/>
  <c r="R123" i="17"/>
  <c r="R123" i="21"/>
  <c r="R122" i="21"/>
  <c r="T151" i="6"/>
  <c r="R150" i="19"/>
  <c r="R127" i="19"/>
  <c r="T151" i="5"/>
  <c r="T124" i="15"/>
  <c r="P151" i="6"/>
  <c r="T123" i="20"/>
  <c r="T122" i="20"/>
  <c r="P125" i="6"/>
  <c r="P124" i="6" s="1"/>
  <c r="AU99" i="1" s="1"/>
  <c r="P153" i="10"/>
  <c r="T153" i="10"/>
  <c r="R172" i="14"/>
  <c r="R127" i="14"/>
  <c r="R121" i="23"/>
  <c r="R120" i="23"/>
  <c r="T134" i="18"/>
  <c r="T124" i="18"/>
  <c r="R129" i="2"/>
  <c r="R123" i="2"/>
  <c r="BK135" i="7"/>
  <c r="J135" i="7"/>
  <c r="J101" i="7"/>
  <c r="BK121" i="16"/>
  <c r="BK120" i="16"/>
  <c r="J120" i="16"/>
  <c r="R121" i="4"/>
  <c r="T129" i="2"/>
  <c r="T123" i="2"/>
  <c r="BK124" i="17"/>
  <c r="BK123" i="17"/>
  <c r="J123" i="17"/>
  <c r="R128" i="13"/>
  <c r="R125" i="7"/>
  <c r="R124" i="7"/>
  <c r="R151" i="6"/>
  <c r="R124" i="6"/>
  <c r="BK125" i="15"/>
  <c r="J125" i="15"/>
  <c r="J97" i="15"/>
  <c r="T125" i="5"/>
  <c r="T124" i="5"/>
  <c r="P121" i="23"/>
  <c r="P120" i="23"/>
  <c r="AU116" i="1"/>
  <c r="T121" i="23"/>
  <c r="T120" i="23"/>
  <c r="R119" i="12"/>
  <c r="P125" i="5"/>
  <c r="P124" i="5"/>
  <c r="AU98" i="1"/>
  <c r="T133" i="10"/>
  <c r="T126" i="10"/>
  <c r="R121" i="16"/>
  <c r="R120" i="16"/>
  <c r="R123" i="20"/>
  <c r="R122" i="20"/>
  <c r="R167" i="13"/>
  <c r="T121" i="3"/>
  <c r="T120" i="3"/>
  <c r="BK125" i="7"/>
  <c r="J125" i="7"/>
  <c r="J97" i="7"/>
  <c r="BK132" i="19"/>
  <c r="J132" i="19"/>
  <c r="J99" i="19"/>
  <c r="BK124" i="2"/>
  <c r="J124" i="2"/>
  <c r="J97" i="2"/>
  <c r="BK121" i="23"/>
  <c r="J121" i="23"/>
  <c r="J97" i="23"/>
  <c r="BK125" i="22"/>
  <c r="J125" i="22" s="1"/>
  <c r="J30" i="22" s="1"/>
  <c r="AG115" i="1" s="1"/>
  <c r="BK122" i="21"/>
  <c r="J122" i="21"/>
  <c r="J96" i="21"/>
  <c r="AG113" i="1"/>
  <c r="J96" i="20"/>
  <c r="J123" i="20"/>
  <c r="J97" i="20"/>
  <c r="BK127" i="19"/>
  <c r="J127" i="19"/>
  <c r="J125" i="18"/>
  <c r="J97" i="18"/>
  <c r="BK124" i="15"/>
  <c r="J124" i="15"/>
  <c r="J128" i="14"/>
  <c r="J97" i="14"/>
  <c r="J128" i="13"/>
  <c r="J97" i="13"/>
  <c r="BK119" i="12"/>
  <c r="J119" i="12"/>
  <c r="BK125" i="11"/>
  <c r="J125" i="11"/>
  <c r="J96" i="11"/>
  <c r="BK126" i="10"/>
  <c r="J126" i="10"/>
  <c r="AG102" i="1"/>
  <c r="J96" i="9"/>
  <c r="BK124" i="6"/>
  <c r="J124" i="6"/>
  <c r="J96" i="6"/>
  <c r="BK124" i="5"/>
  <c r="J124" i="5"/>
  <c r="J96" i="5"/>
  <c r="BK121" i="4"/>
  <c r="J121" i="4"/>
  <c r="J121" i="3"/>
  <c r="J97" i="3"/>
  <c r="BK123" i="2"/>
  <c r="J123" i="2"/>
  <c r="J96" i="2"/>
  <c r="J30" i="16"/>
  <c r="AG109" i="1"/>
  <c r="J30" i="3"/>
  <c r="AG96" i="1"/>
  <c r="J30" i="4"/>
  <c r="AG97" i="1"/>
  <c r="F34" i="6"/>
  <c r="BA99" i="1"/>
  <c r="J30" i="13"/>
  <c r="AG106" i="1"/>
  <c r="J34" i="15"/>
  <c r="AW108" i="1"/>
  <c r="AT108" i="1"/>
  <c r="J34" i="17"/>
  <c r="AW110" i="1"/>
  <c r="AT110" i="1"/>
  <c r="J34" i="20"/>
  <c r="AW113" i="1"/>
  <c r="AT113" i="1"/>
  <c r="AN113" i="1"/>
  <c r="J34" i="23"/>
  <c r="AW116" i="1"/>
  <c r="AT116" i="1"/>
  <c r="J34" i="6"/>
  <c r="AW99" i="1"/>
  <c r="AT99" i="1"/>
  <c r="J30" i="14"/>
  <c r="AG107" i="1"/>
  <c r="J30" i="15"/>
  <c r="AG108" i="1"/>
  <c r="J34" i="16"/>
  <c r="AW109" i="1"/>
  <c r="AT109" i="1"/>
  <c r="AN109" i="1"/>
  <c r="J34" i="19"/>
  <c r="AW112" i="1"/>
  <c r="AT112" i="1"/>
  <c r="F34" i="2"/>
  <c r="BA95" i="1" s="1"/>
  <c r="J34" i="8"/>
  <c r="AW101" i="1"/>
  <c r="AT101" i="1"/>
  <c r="J30" i="10"/>
  <c r="AG103" i="1"/>
  <c r="J34" i="11"/>
  <c r="AW104" i="1"/>
  <c r="AT104" i="1"/>
  <c r="F34" i="17"/>
  <c r="BA110" i="1"/>
  <c r="F34" i="19"/>
  <c r="BA112" i="1"/>
  <c r="AZ94" i="1"/>
  <c r="AV94" i="1" s="1"/>
  <c r="AK29" i="1" s="1"/>
  <c r="F34" i="5"/>
  <c r="BA98" i="1"/>
  <c r="F34" i="12"/>
  <c r="BA105" i="1"/>
  <c r="J34" i="14"/>
  <c r="AW107" i="1"/>
  <c r="AT107" i="1"/>
  <c r="F34" i="23"/>
  <c r="BA116" i="1"/>
  <c r="J30" i="17"/>
  <c r="AG110" i="1"/>
  <c r="F34" i="3"/>
  <c r="BA96" i="1"/>
  <c r="J34" i="7"/>
  <c r="AW100" i="1"/>
  <c r="AT100" i="1"/>
  <c r="F34" i="10"/>
  <c r="BA103" i="1"/>
  <c r="F34" i="18"/>
  <c r="BA111" i="1"/>
  <c r="J34" i="22"/>
  <c r="AW115" i="1" s="1"/>
  <c r="AT115" i="1" s="1"/>
  <c r="F34" i="4"/>
  <c r="BA97" i="1"/>
  <c r="F34" i="15"/>
  <c r="BA108" i="1"/>
  <c r="J30" i="18"/>
  <c r="AG111" i="1"/>
  <c r="F34" i="20"/>
  <c r="BA113" i="1"/>
  <c r="BC94" i="1"/>
  <c r="AY94" i="1" s="1"/>
  <c r="J34" i="4"/>
  <c r="AW97" i="1"/>
  <c r="AT97" i="1"/>
  <c r="J30" i="12"/>
  <c r="AG105" i="1"/>
  <c r="F34" i="13"/>
  <c r="BA106" i="1"/>
  <c r="F34" i="21"/>
  <c r="BA114" i="1"/>
  <c r="J34" i="2"/>
  <c r="AW95" i="1" s="1"/>
  <c r="AT95" i="1" s="1"/>
  <c r="F34" i="8"/>
  <c r="BA101" i="1"/>
  <c r="J34" i="10"/>
  <c r="AW103" i="1"/>
  <c r="AT103" i="1"/>
  <c r="J34" i="18"/>
  <c r="AW111" i="1"/>
  <c r="AT111" i="1"/>
  <c r="BD94" i="1"/>
  <c r="W33" i="1" s="1"/>
  <c r="J34" i="3"/>
  <c r="AW96" i="1"/>
  <c r="AT96" i="1"/>
  <c r="F34" i="7"/>
  <c r="BA100" i="1"/>
  <c r="F34" i="9"/>
  <c r="BA102" i="1"/>
  <c r="F34" i="11"/>
  <c r="BA104" i="1"/>
  <c r="F34" i="16"/>
  <c r="BA109" i="1"/>
  <c r="J30" i="19"/>
  <c r="AG112" i="1"/>
  <c r="J34" i="21"/>
  <c r="AW114" i="1"/>
  <c r="AT114" i="1"/>
  <c r="J34" i="5"/>
  <c r="AW98" i="1"/>
  <c r="AT98" i="1"/>
  <c r="J34" i="13"/>
  <c r="AW106" i="1"/>
  <c r="AT106" i="1"/>
  <c r="F34" i="22"/>
  <c r="BA115" i="1" s="1"/>
  <c r="J30" i="8"/>
  <c r="AG101" i="1"/>
  <c r="J34" i="9"/>
  <c r="AW102" i="1"/>
  <c r="AT102" i="1"/>
  <c r="AN102" i="1"/>
  <c r="J34" i="12"/>
  <c r="AW105" i="1"/>
  <c r="AT105" i="1"/>
  <c r="F34" i="14"/>
  <c r="BA107" i="1"/>
  <c r="BB94" i="1"/>
  <c r="W31" i="1" s="1"/>
  <c r="R127" i="13" l="1"/>
  <c r="P126" i="10"/>
  <c r="AU103" i="1"/>
  <c r="T124" i="6"/>
  <c r="R125" i="11"/>
  <c r="J121" i="16"/>
  <c r="J97" i="16"/>
  <c r="BK124" i="7"/>
  <c r="J124" i="7"/>
  <c r="J96" i="7"/>
  <c r="J124" i="17"/>
  <c r="J97" i="17"/>
  <c r="J96" i="16"/>
  <c r="BK120" i="23"/>
  <c r="J120" i="23"/>
  <c r="J96" i="23"/>
  <c r="J96" i="17"/>
  <c r="AN115" i="1"/>
  <c r="J96" i="22"/>
  <c r="J39" i="22"/>
  <c r="AN112" i="1"/>
  <c r="J96" i="19"/>
  <c r="J39" i="20"/>
  <c r="AN111" i="1"/>
  <c r="J39" i="19"/>
  <c r="J39" i="18"/>
  <c r="J39" i="17"/>
  <c r="AN108" i="1"/>
  <c r="J96" i="15"/>
  <c r="J39" i="16"/>
  <c r="AN107" i="1"/>
  <c r="J39" i="15"/>
  <c r="AN106" i="1"/>
  <c r="J39" i="14"/>
  <c r="AN105" i="1"/>
  <c r="J96" i="12"/>
  <c r="J39" i="13"/>
  <c r="J39" i="12"/>
  <c r="AN103" i="1"/>
  <c r="J96" i="10"/>
  <c r="J39" i="10"/>
  <c r="AN101" i="1"/>
  <c r="J39" i="9"/>
  <c r="J39" i="8"/>
  <c r="AN97" i="1"/>
  <c r="J96" i="4"/>
  <c r="AN96" i="1"/>
  <c r="J39" i="4"/>
  <c r="J39" i="3"/>
  <c r="AN110" i="1"/>
  <c r="AU94" i="1"/>
  <c r="J30" i="6"/>
  <c r="AG99" i="1"/>
  <c r="AN99" i="1"/>
  <c r="W32" i="1"/>
  <c r="J30" i="2"/>
  <c r="AG95" i="1" s="1"/>
  <c r="J30" i="11"/>
  <c r="AG104" i="1"/>
  <c r="AN104" i="1"/>
  <c r="J30" i="5"/>
  <c r="AG98" i="1"/>
  <c r="AN98" i="1"/>
  <c r="J30" i="21"/>
  <c r="AG114" i="1"/>
  <c r="AN114" i="1"/>
  <c r="AX94" i="1"/>
  <c r="W29" i="1"/>
  <c r="BA94" i="1"/>
  <c r="W30" i="1" s="1"/>
  <c r="J39" i="21" l="1"/>
  <c r="J39" i="11"/>
  <c r="J39" i="6"/>
  <c r="J39" i="5"/>
  <c r="J39" i="2"/>
  <c r="AN95" i="1"/>
  <c r="J30" i="23"/>
  <c r="AG116" i="1"/>
  <c r="J30" i="7"/>
  <c r="AG100" i="1"/>
  <c r="AN100" i="1"/>
  <c r="AW94" i="1"/>
  <c r="AK30" i="1" s="1"/>
  <c r="J39" i="23" l="1"/>
  <c r="J39" i="7"/>
  <c r="AN116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<sst xmlns="http://schemas.openxmlformats.org/spreadsheetml/2006/main" count="22050" uniqueCount="3002">
  <si>
    <t>Export Komplet</t>
  </si>
  <si>
    <t/>
  </si>
  <si>
    <t>2.0</t>
  </si>
  <si>
    <t>ZAMOK</t>
  </si>
  <si>
    <t>False</t>
  </si>
  <si>
    <t>{0a2e3bdd-4ab8-4b81-b60c-f97408a2f943}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</si>
  <si>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</si>
  <si>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</si>
  <si>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</si>
  <si>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</si>
  <si>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</si>
  <si>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</si>
  <si>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</si>
  <si>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2117DRS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</si>
  <si>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</si>
  <si>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</si>
  <si>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2117 NTT Bulharská Galvaniho</t>
  </si>
  <si>
    <t>JKSO:</t>
  </si>
  <si>
    <t>KS:</t>
  </si>
  <si>
    <t>Miesto:</t>
  </si>
  <si>
    <t xml:space="preserve"> </t>
  </si>
  <si>
    <t>Dátum:</t>
  </si>
  <si>
    <t>12. 12. 2024</t>
  </si>
  <si>
    <t>Objednávateľ:</t>
  </si>
  <si>
    <t>IČO:</t>
  </si>
  <si>
    <t>IČ DPH:</t>
  </si>
  <si>
    <t>Zhotoviteľ:</t>
  </si>
  <si>
    <t>Vyplň údaj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</si>
  <si>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</si>
  <si>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</si>
  <si>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</si>
  <si>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</si>
  <si>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</si>
  <si>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</si>
  <si>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</si>
  <si>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</si>
  <si>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</si>
  <si>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</si>
  <si>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</si>
  <si>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</si>
  <si>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</si>
  <si>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</si>
  <si>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</si>
  <si>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</si>
  <si>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</si>
  <si>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</si>
  <si>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</si>
  <si>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</si>
  <si>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</si>
  <si>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</si>
  <si>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</si>
  <si>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</si>
  <si>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</si>
  <si>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</si>
  <si>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</si>
  <si>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</si>
  <si>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</si>
  <si>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</si>
  <si>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</si>
  <si>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</si>
  <si>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</si>
  <si>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</si>
  <si>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</si>
  <si>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</si>
  <si>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</si>
  <si>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</si>
  <si>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</si>
  <si>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</si>
  <si>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</si>
  <si>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</si>
  <si>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</si>
  <si>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</si>
  <si>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</si>
  <si>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</si>
  <si>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</si>
  <si>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</si>
  <si>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</si>
  <si>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PS 01</t>
  </si>
  <si>
    <t>PS 01 Kontajnerová meniareň Bojnická - 26 -technologická časť</t>
  </si>
  <si>
    <t>STA</t>
  </si>
  <si>
    <t>1</t>
  </si>
  <si>
    <t>{18bdfe05-81ac-4c7b-bbba-1280faf7bfdc}</t>
  </si>
  <si>
    <t>PS 02</t>
  </si>
  <si>
    <t>PS 02 Diaľkové ovládanie kontajnerovej meniarne Bojnická - 26</t>
  </si>
  <si>
    <t>{5b84815f-d72f-496b-967e-a440ed0fe06a}</t>
  </si>
  <si>
    <t>SO 01</t>
  </si>
  <si>
    <t>SO 01 Modernizácia trolejového vedenia - úsek Rádiová  - Bulharská</t>
  </si>
  <si>
    <t>{00694d36-421a-443c-9dfc-7e8b4e922f19}</t>
  </si>
  <si>
    <t>828 42</t>
  </si>
  <si>
    <t>SO 02</t>
  </si>
  <si>
    <t>SO 02 Nové trolejové vedenie - úsek Bulharská - Galvaniho</t>
  </si>
  <si>
    <t>{4ac0b13f-c240-4606-9e61-c345338e5004}</t>
  </si>
  <si>
    <t>SO 03</t>
  </si>
  <si>
    <t>SO 03 Nové trolejové vedenie - úsek Galvaniho - Ivanská cesta</t>
  </si>
  <si>
    <t>{83321119-3b12-45b7-94eb-422f80e7ad8b}</t>
  </si>
  <si>
    <t>SO 04</t>
  </si>
  <si>
    <t>SO 04 Ochranné opatrenia v zóne trolejového vedenia</t>
  </si>
  <si>
    <t>{91d41eed-7abb-439d-8a7f-68183d5ec2b0}</t>
  </si>
  <si>
    <t>SO 05</t>
  </si>
  <si>
    <t>SO 05 Elektrické ovládanie výhybiek - úsek obratisko Rádiová</t>
  </si>
  <si>
    <t>{7dc60767-3309-49d0-87bd-6126f2754a45}</t>
  </si>
  <si>
    <t>SO 06</t>
  </si>
  <si>
    <t>SO 06 Elektrické ovládanie výhybiek - križovatka Bulharská - Rádiová</t>
  </si>
  <si>
    <t>{f520d5c4-d0a3-4b51-8e2d-68175e90f477}</t>
  </si>
  <si>
    <t>SO 07</t>
  </si>
  <si>
    <t>SO 07 Napájacie vedenie novej trolejovej trate - úsek Bulharská - Galvaniho - Ivanská</t>
  </si>
  <si>
    <t>{e668243c-6af8-4227-b77f-a170cfba29a5}</t>
  </si>
  <si>
    <t>SO 08</t>
  </si>
  <si>
    <t>SO 08 Napájacie vedenie - úsek Bulharská (U354) -Rožňavská (U356)</t>
  </si>
  <si>
    <t>{be17ee18-1bae-4864-8687-0265461a1729}</t>
  </si>
  <si>
    <t>SO 09</t>
  </si>
  <si>
    <t>SO 09 Verejné osvetlenie - úsek Rádiová - Bulharská – modernizácia</t>
  </si>
  <si>
    <t>{3bc803e8-a2c1-41b2-9fba-f3b08bd43eff}</t>
  </si>
  <si>
    <t>SO 10</t>
  </si>
  <si>
    <t xml:space="preserve">SO 10 Verejné osvetlenie - úsek Bulharská - Galvaniho - preložka </t>
  </si>
  <si>
    <t>{e461f376-4aef-4b74-8f44-45f0fd201ae2}</t>
  </si>
  <si>
    <t>SO 11</t>
  </si>
  <si>
    <t xml:space="preserve">SO 11 Verejné osvetlenie - úsek Galvaniho - Ivanská – preložka </t>
  </si>
  <si>
    <t>{da64cb60-7b63-470c-8b8d-21ce1f2f9924}</t>
  </si>
  <si>
    <t>SO 12</t>
  </si>
  <si>
    <t>SO 12 Ovládací kábel pre kontajnerovú meniareň Bojnická - 26</t>
  </si>
  <si>
    <t>{9e90e8ca-fd41-4eb8-95b4-13ea7ac96af2}</t>
  </si>
  <si>
    <t>SO 13</t>
  </si>
  <si>
    <t>SO 12 Optická trasa pre DPB, a.s.</t>
  </si>
  <si>
    <t>{8ea88347-d21e-4789-b1b1-90b5a9ac2739}</t>
  </si>
  <si>
    <t>SO 14</t>
  </si>
  <si>
    <t xml:space="preserve">SO 14 Kontajnerová meniareň STAV - prepočty </t>
  </si>
  <si>
    <t>{04594cac-2b83-4220-9532-221bc9f8b619}</t>
  </si>
  <si>
    <t>SO 16</t>
  </si>
  <si>
    <t>SO 16 Káblová prípojka 22kV - kontajnerová meniareň Bojnická - 26</t>
  </si>
  <si>
    <t>{64dc9b80-1644-4aa5-a684-dc6a7e85e7e6}</t>
  </si>
  <si>
    <t>SO 17</t>
  </si>
  <si>
    <t>SO 17 Telefónna prípojka</t>
  </si>
  <si>
    <t>{f246cbc3-cacf-4b35-8ee6-cea9787ef397}</t>
  </si>
  <si>
    <t>SO 18</t>
  </si>
  <si>
    <t>SO18 Úprava CDS v križovatke Galvaniho - Na križovatkách</t>
  </si>
  <si>
    <t>PRO</t>
  </si>
  <si>
    <t>{1cf520e9-16c1-409f-bbf0-358f56b084c0}</t>
  </si>
  <si>
    <t>SO 19</t>
  </si>
  <si>
    <t>SO19 Úprava CDS v križovatke Galvaniho - Ivanská cesta</t>
  </si>
  <si>
    <t>{c2d0c061-a90f-4a3f-8a3b-4f193d5f8d27}</t>
  </si>
  <si>
    <t>SO 20</t>
  </si>
  <si>
    <t xml:space="preserve">SO 20 Spätné úpravy chodníkov </t>
  </si>
  <si>
    <t>{10964a72-94ce-43a8-8fed-f20816f45dff}</t>
  </si>
  <si>
    <t>SO 21</t>
  </si>
  <si>
    <t xml:space="preserve">SO 21 Odstránenie existujúceho skladiska </t>
  </si>
  <si>
    <t>{af27b338-10bf-4ffb-aca5-536bebfc2d8b}</t>
  </si>
  <si>
    <t>KRYCÍ LIST ROZPOČTU</t>
  </si>
  <si>
    <t>Objekt:</t>
  </si>
  <si>
    <t>PS 01 - PS 01 Kontajnerová meniareň Bojnická - 26 -technologická časť</t>
  </si>
  <si>
    <t>Bratislava</t>
  </si>
  <si>
    <t>DELTES spol. s r.o., Lužná 12, 851 04 Bratislava</t>
  </si>
  <si>
    <t>Ing. Marta Bútorová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</si>
  <si>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</si>
  <si>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</si>
  <si>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</si>
  <si>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</si>
  <si>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</si>
  <si>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</si>
  <si>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</si>
  <si>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</si>
  <si>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M - Práce a dodávky M</t>
  </si>
  <si>
    <t xml:space="preserve">    21-M - Elektromontáže</t>
  </si>
  <si>
    <t xml:space="preserve">    46-M - Zemné práce vykonávané pri externých montážnych 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</si>
  <si>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</si>
  <si>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</si>
  <si>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</si>
  <si>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</si>
  <si>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</si>
  <si>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</si>
  <si>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</si>
  <si>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</si>
  <si>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</si>
  <si>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</si>
  <si>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</si>
  <si>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</si>
  <si>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</si>
  <si>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</si>
  <si>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</si>
  <si>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</si>
  <si>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</si>
  <si>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</si>
  <si>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113307132.S</t>
  </si>
  <si>
    <t>Odstránenie podkladu v ploche do 200 m2 z betónu prostého, hr. vrstvy 150 do 300 mm,  -0,50000t</t>
  </si>
  <si>
    <t>m2</t>
  </si>
  <si>
    <t>4</t>
  </si>
  <si>
    <t>2</t>
  </si>
  <si>
    <t>-1373296600</t>
  </si>
  <si>
    <t>9</t>
  </si>
  <si>
    <t>Ostatné konštrukcie a práce-búranie</t>
  </si>
  <si>
    <t>976011211.S</t>
  </si>
  <si>
    <t>Demontáž prefabrikovanej plotovej dosky betónovej</t>
  </si>
  <si>
    <t>ks</t>
  </si>
  <si>
    <t>344119829</t>
  </si>
  <si>
    <t>M</t>
  </si>
  <si>
    <t>Práce a dodávky M</t>
  </si>
  <si>
    <t>3</t>
  </si>
  <si>
    <t>21-M</t>
  </si>
  <si>
    <t>Elektromontáže</t>
  </si>
  <si>
    <t>210100581</t>
  </si>
  <si>
    <t>Ukončenie lana alebo kábla 1 x 240 mm2 CGAU, CYKFY,  CHBU</t>
  </si>
  <si>
    <t>64</t>
  </si>
  <si>
    <t>-323387083</t>
  </si>
  <si>
    <t>343430003900</t>
  </si>
  <si>
    <t>Teplom zmraštiteľná hrubostenná trubica nešíriaca oheň FCSM 38/12-1000/172 13-34, dĺ. 1000 mm</t>
  </si>
  <si>
    <t>128</t>
  </si>
  <si>
    <t>-256596786</t>
  </si>
  <si>
    <t>5</t>
  </si>
  <si>
    <t>354310029300</t>
  </si>
  <si>
    <t>Káblové oko medené lisovacie CU 240x16 KU</t>
  </si>
  <si>
    <t>-1027286420</t>
  </si>
  <si>
    <t>6</t>
  </si>
  <si>
    <t>210100601.S</t>
  </si>
  <si>
    <t>Koncovka prírubová do 1 kV pre káble celoplastové jednocestná do 4 x 16 mm2</t>
  </si>
  <si>
    <t>1965429747</t>
  </si>
  <si>
    <t>7</t>
  </si>
  <si>
    <t>345810006700.S</t>
  </si>
  <si>
    <t>Koncovka káblová PUD</t>
  </si>
  <si>
    <t>1205985463</t>
  </si>
  <si>
    <t>8</t>
  </si>
  <si>
    <t>210100602.S</t>
  </si>
  <si>
    <t>Koncovka prírubová do 1 kV pre káble celoplastové jednocestná do 4 x 25 mm2</t>
  </si>
  <si>
    <t>789566013</t>
  </si>
  <si>
    <t>-1522867394</t>
  </si>
  <si>
    <t>10</t>
  </si>
  <si>
    <t>210101397.S</t>
  </si>
  <si>
    <t>VN koncovky pre 1-žilové káble s plast. izoláciou a polovodivou vrstvou na žilách pre 10 kV, 22 kV a 35 kV (70-300 mm2)</t>
  </si>
  <si>
    <t>2111626391</t>
  </si>
  <si>
    <t>11</t>
  </si>
  <si>
    <t>345810014200.S</t>
  </si>
  <si>
    <t>Koncovka VN s polymérovou izoláciou POLT -12 D/1XO 95-24 0/300</t>
  </si>
  <si>
    <t>352446641</t>
  </si>
  <si>
    <t>12</t>
  </si>
  <si>
    <t>210220010.S</t>
  </si>
  <si>
    <t>Náter zemniaceho pásku do 120 mm2 (1x náter vrátane svoriek a vyznač. žlt. pruhov)</t>
  </si>
  <si>
    <t>m</t>
  </si>
  <si>
    <t>416136059</t>
  </si>
  <si>
    <t>13</t>
  </si>
  <si>
    <t>246220000400.S</t>
  </si>
  <si>
    <t>Email syntetický vonkajší</t>
  </si>
  <si>
    <t>kg</t>
  </si>
  <si>
    <t>-590667955</t>
  </si>
  <si>
    <t>14</t>
  </si>
  <si>
    <t>246420001200.S</t>
  </si>
  <si>
    <t>Riedidlo S-6006 do syntetických a olejových látok</t>
  </si>
  <si>
    <t>1479013008</t>
  </si>
  <si>
    <t>15</t>
  </si>
  <si>
    <t>210220020.S</t>
  </si>
  <si>
    <t>Uzemňovacie vedenie v zemi FeZn do 120 mm2 vrátane izolácie spojov</t>
  </si>
  <si>
    <t>647471188</t>
  </si>
  <si>
    <t>16</t>
  </si>
  <si>
    <t>354410058800.S</t>
  </si>
  <si>
    <t>Pásovina uzemňovacia FeZn 30 x 4 mm</t>
  </si>
  <si>
    <t>1415415836</t>
  </si>
  <si>
    <t>17</t>
  </si>
  <si>
    <t>210220050.S</t>
  </si>
  <si>
    <t>Označenie zvodov číselnými štítkami</t>
  </si>
  <si>
    <t>1937524492</t>
  </si>
  <si>
    <t>18</t>
  </si>
  <si>
    <t>354410064800.S</t>
  </si>
  <si>
    <t>Štítok orientačný nerezový na zvody 1</t>
  </si>
  <si>
    <t>1681204676</t>
  </si>
  <si>
    <t>19</t>
  </si>
  <si>
    <t>354410064900.S</t>
  </si>
  <si>
    <t>Štítok orientačný nerezový na zvody 2</t>
  </si>
  <si>
    <t>-695197742</t>
  </si>
  <si>
    <t>354410065000.S</t>
  </si>
  <si>
    <t>Štítok orientačný nerezový na zvody 3</t>
  </si>
  <si>
    <t>-1211785607</t>
  </si>
  <si>
    <t>21</t>
  </si>
  <si>
    <t>354410065100.S</t>
  </si>
  <si>
    <t>Štítok orientačný nerezový na zvody 4</t>
  </si>
  <si>
    <t>2115931400</t>
  </si>
  <si>
    <t>22</t>
  </si>
  <si>
    <t>354410065200.S</t>
  </si>
  <si>
    <t>Štítok orientačný nerezový na zvody 5</t>
  </si>
  <si>
    <t>-639158472</t>
  </si>
  <si>
    <t>23</t>
  </si>
  <si>
    <t>354410065300.S</t>
  </si>
  <si>
    <t>Štítok orientačný nerezový na zvody 6 alebo 9</t>
  </si>
  <si>
    <t>1139899641</t>
  </si>
  <si>
    <t>24</t>
  </si>
  <si>
    <t>354410065400.S</t>
  </si>
  <si>
    <t>Štítok orientačný nerezový na zvody 7</t>
  </si>
  <si>
    <t>-2057781127</t>
  </si>
  <si>
    <t>25</t>
  </si>
  <si>
    <t>354410065500.S</t>
  </si>
  <si>
    <t>Štítok orientačný nerezový na zvody 8</t>
  </si>
  <si>
    <t>-1244323102</t>
  </si>
  <si>
    <t>26</t>
  </si>
  <si>
    <t>210220240.S</t>
  </si>
  <si>
    <t>Svorka FeZn k zachytávacej, uzemňovacej tyči  SJ</t>
  </si>
  <si>
    <t>-880713460</t>
  </si>
  <si>
    <t>27</t>
  </si>
  <si>
    <t>354410001500.S</t>
  </si>
  <si>
    <t>Svorka FeZn k uzemňovacej tyči označenie SJ 01</t>
  </si>
  <si>
    <t>-701787191</t>
  </si>
  <si>
    <t>28</t>
  </si>
  <si>
    <t>210220243</t>
  </si>
  <si>
    <t>Svorka FeZn spojovacia SS</t>
  </si>
  <si>
    <t>-1292835903</t>
  </si>
  <si>
    <t>29</t>
  </si>
  <si>
    <t>354410003400.S</t>
  </si>
  <si>
    <t>Svorka FeZn spojovacia označenie SS 2 skrutky s príložkou</t>
  </si>
  <si>
    <t>-1830870394</t>
  </si>
  <si>
    <t>30</t>
  </si>
  <si>
    <t>210220254.S</t>
  </si>
  <si>
    <t>Svorka FeZn odbočovacia spojovacia SR 02 (pásovina do 300mm2)</t>
  </si>
  <si>
    <t>-2143985831</t>
  </si>
  <si>
    <t>31</t>
  </si>
  <si>
    <t>354410000700.S</t>
  </si>
  <si>
    <t>Svorka FeZn odbočovacia spojovacia označenie SR 02 (M8) s podložkou</t>
  </si>
  <si>
    <t>1614386034</t>
  </si>
  <si>
    <t>32</t>
  </si>
  <si>
    <t>210220280.S</t>
  </si>
  <si>
    <t>Uzemňovacia tyč FeZn ZT</t>
  </si>
  <si>
    <t>-442929536</t>
  </si>
  <si>
    <t>33</t>
  </si>
  <si>
    <t>354410055600.S</t>
  </si>
  <si>
    <t>Tyč uzemňovacia FeZn označenie ZT 1,5 m</t>
  </si>
  <si>
    <t>-1506755436</t>
  </si>
  <si>
    <t>34</t>
  </si>
  <si>
    <t>210800106.S</t>
  </si>
  <si>
    <t>Kábel medený uložený voľne CYKY 450/750 V 2x16</t>
  </si>
  <si>
    <t>-1499227172</t>
  </si>
  <si>
    <t>35</t>
  </si>
  <si>
    <t>341110000600.S</t>
  </si>
  <si>
    <t>Kábel medený CYKY- 2x16 mm2</t>
  </si>
  <si>
    <t>-915630442</t>
  </si>
  <si>
    <t>36</t>
  </si>
  <si>
    <t>210800116.S</t>
  </si>
  <si>
    <t>Kábel medený uložený voľne CYKY 450/750 V 4x6</t>
  </si>
  <si>
    <t>1860879204</t>
  </si>
  <si>
    <t>37</t>
  </si>
  <si>
    <t>341110001600.S</t>
  </si>
  <si>
    <t>Kábel medený CYKY-J 4x6 mm2</t>
  </si>
  <si>
    <t>1169112130</t>
  </si>
  <si>
    <t>38</t>
  </si>
  <si>
    <t>210800155.S</t>
  </si>
  <si>
    <t>Kábel medený uložený pevne CYKY 450/750 V 4x6</t>
  </si>
  <si>
    <t>1297565533</t>
  </si>
  <si>
    <t>39</t>
  </si>
  <si>
    <t>1526549181</t>
  </si>
  <si>
    <t>40</t>
  </si>
  <si>
    <t>210810092.S</t>
  </si>
  <si>
    <t>Kábel medený silový uložený voľne 1-CYKY 0,6/1 kV 4x25 pre vonkajšie práce</t>
  </si>
  <si>
    <t>35862204</t>
  </si>
  <si>
    <t>41</t>
  </si>
  <si>
    <t>341110006100.S</t>
  </si>
  <si>
    <t>Kábel medený 1-CYKY-J 4x25 mm2</t>
  </si>
  <si>
    <t>1881212128</t>
  </si>
  <si>
    <t>42</t>
  </si>
  <si>
    <t>210821047.S</t>
  </si>
  <si>
    <t>Vodič medený silový uložený voľne 6-CHBU 3,6/6 kV 1x240</t>
  </si>
  <si>
    <t>509974678</t>
  </si>
  <si>
    <t>43</t>
  </si>
  <si>
    <t>341130004200.S</t>
  </si>
  <si>
    <t>VN kábel medený 3-CHBU 1x240 mm2</t>
  </si>
  <si>
    <t>-1671574294</t>
  </si>
  <si>
    <t>44</t>
  </si>
  <si>
    <t>KON22</t>
  </si>
  <si>
    <t>kontajner meniarne VN-AC  KON22 - Dodávka + osadenie</t>
  </si>
  <si>
    <t>-1558167151</t>
  </si>
  <si>
    <t>45</t>
  </si>
  <si>
    <t>KON750.1</t>
  </si>
  <si>
    <t>kontajnery meniarne DC  KON750.1 - Dodávka + osadenie</t>
  </si>
  <si>
    <t>178676499</t>
  </si>
  <si>
    <t>46-M</t>
  </si>
  <si>
    <t>Zemné práce vykonávané pri externých montážnych prácach</t>
  </si>
  <si>
    <t>46</t>
  </si>
  <si>
    <t>460200004.S</t>
  </si>
  <si>
    <t>Hĺbenie káblovej ryhy ručne 20 cm širokej a 50 cm hlbokej, v zemine triedy 4</t>
  </si>
  <si>
    <t>1860072665</t>
  </si>
  <si>
    <t>47</t>
  </si>
  <si>
    <t>460200124.S</t>
  </si>
  <si>
    <t>Hĺbenie káblovej ryhy ručne 35 cm širokej a 40 cm hlbokej, v zemine triedy 4</t>
  </si>
  <si>
    <t>-1724391600</t>
  </si>
  <si>
    <t>48</t>
  </si>
  <si>
    <t>460200154.S</t>
  </si>
  <si>
    <t>Hĺbenie káblovej ryhy ručne 35 cm širokej a 70 cm hlbokej, v zemine triedy 4</t>
  </si>
  <si>
    <t>1584258926</t>
  </si>
  <si>
    <t>49</t>
  </si>
  <si>
    <t>460420372.S</t>
  </si>
  <si>
    <t>Zriad. káblového lôžka z piesku vrstvy 10 cm, tehlami naprieč kábla na šírku 35 cm</t>
  </si>
  <si>
    <t>-1064123870</t>
  </si>
  <si>
    <t>50</t>
  </si>
  <si>
    <t>583310000100.S</t>
  </si>
  <si>
    <t>Kamenivo ťažené drobné frakcia 0-1 mm</t>
  </si>
  <si>
    <t>t</t>
  </si>
  <si>
    <t>2076907038</t>
  </si>
  <si>
    <t>51</t>
  </si>
  <si>
    <t>460490011.S</t>
  </si>
  <si>
    <t>Rozvinutie a uloženie výstražnej fólie z PE do ryhy, šírka do 22 cm</t>
  </si>
  <si>
    <t>-3466213</t>
  </si>
  <si>
    <t>52</t>
  </si>
  <si>
    <t>283230008000</t>
  </si>
  <si>
    <t>Výstražná fóla PE, šxhr 300x0,08 mm, dĺ. 250 m, farba červená, HAGARD</t>
  </si>
  <si>
    <t>183090869</t>
  </si>
  <si>
    <t>53</t>
  </si>
  <si>
    <t>460510021.S</t>
  </si>
  <si>
    <t>Úplné zriadenie a osadenie káblového priestupu z PVC rúr svetlosti do 10,5 cm bez zemných prác</t>
  </si>
  <si>
    <t>-985146107</t>
  </si>
  <si>
    <t>54</t>
  </si>
  <si>
    <t>345710010000</t>
  </si>
  <si>
    <t>Rúrka ohybná vlnitá pancierová PVC-P, FXPM D 63</t>
  </si>
  <si>
    <t>853143108</t>
  </si>
  <si>
    <t>55</t>
  </si>
  <si>
    <t>460560004.S</t>
  </si>
  <si>
    <t>Ručný zásyp nezap. káblovej ryhy bez zhutn. zeminy, 20 cm širokej, 50 cm hlbokej v zemine tr. 4</t>
  </si>
  <si>
    <t>-317981505</t>
  </si>
  <si>
    <t>56</t>
  </si>
  <si>
    <t>460560124.S</t>
  </si>
  <si>
    <t>Ručný zásyp nezap. káblovej ryhy bez zhutn. zeminy, 35 cm širokej, 40 cm hlbokej v zemine tr. 4</t>
  </si>
  <si>
    <t>389742179</t>
  </si>
  <si>
    <t>57</t>
  </si>
  <si>
    <t>460560154.S</t>
  </si>
  <si>
    <t>Ručný zásyp nezap. káblovej ryhy bez zhutn. zeminy, 35 cm širokej, 70 cm hlbokej v zemine tr. 4</t>
  </si>
  <si>
    <t>26850527</t>
  </si>
  <si>
    <t>HZS</t>
  </si>
  <si>
    <t>Hodinové zúčtovacie sadzby</t>
  </si>
  <si>
    <t>58</t>
  </si>
  <si>
    <t>HZS000125.S</t>
  </si>
  <si>
    <t>Stavebno montážne práce vysokokvalifikované - skúšky a skúšobná prevádzka</t>
  </si>
  <si>
    <t>hod</t>
  </si>
  <si>
    <t>512</t>
  </si>
  <si>
    <t>1912493947</t>
  </si>
  <si>
    <t>59</t>
  </si>
  <si>
    <t>HZS000125.S_P1</t>
  </si>
  <si>
    <t>Stavebno montážne práce mimoriadne odborné (Tr. 5) revízie</t>
  </si>
  <si>
    <t>-869189782</t>
  </si>
  <si>
    <t>60</t>
  </si>
  <si>
    <t>HZS000125.S_P2</t>
  </si>
  <si>
    <t>Stavebno montážne práce mimoriadne odborné (Tr. 5) úradné skúšky</t>
  </si>
  <si>
    <t>800131182</t>
  </si>
  <si>
    <t>61</t>
  </si>
  <si>
    <t>000400041</t>
  </si>
  <si>
    <t>softvérové práce spojené s návrhom nastavenia ochrán, zaškolenie obsluhy individuálné skúšky</t>
  </si>
  <si>
    <t>súbor</t>
  </si>
  <si>
    <t>-1451281451</t>
  </si>
  <si>
    <t>PS 02 - PS 02 Diaľkové ovládanie kontajnerovej meniarne Bojnická - 26</t>
  </si>
  <si>
    <t xml:space="preserve">    HZS - Hodinové zúčtovacie sadzby</t>
  </si>
  <si>
    <t xml:space="preserve">    N01 - Počitačové moduly</t>
  </si>
  <si>
    <t>Ponuka SW</t>
  </si>
  <si>
    <t>SW pre dispečing Olejkárska</t>
  </si>
  <si>
    <t>844813280</t>
  </si>
  <si>
    <t>Ponuka SW_1</t>
  </si>
  <si>
    <t>SW pre meniareň Bojnická</t>
  </si>
  <si>
    <t>1944184248</t>
  </si>
  <si>
    <t>HZS000114.S</t>
  </si>
  <si>
    <t>Stavebno montážne práce najnáročnejšie na odbornosť - prehliadky pracoviska a revízie (Tr. 4) v rozsahu viac ako 8 hodín</t>
  </si>
  <si>
    <t>-992219333</t>
  </si>
  <si>
    <t>Stavebno montážne práce mimoriadne odborné (Tr. 5) v rozsahu viac ako 8 hodín (úradné skúšky)</t>
  </si>
  <si>
    <t>-451666450</t>
  </si>
  <si>
    <t>N01</t>
  </si>
  <si>
    <t>Počitačové moduly</t>
  </si>
  <si>
    <t>Ponuka</t>
  </si>
  <si>
    <t>Doplnenie skrine DX1 a riadiaceho pocítaca na dispečingu - PCL moduly, ethernet</t>
  </si>
  <si>
    <t>1122916931</t>
  </si>
  <si>
    <t>Ponuka_1</t>
  </si>
  <si>
    <t>Vybavenie počítačového pracoviska na dispečingu a doplnenie mozaikovej tabule na dispečingu</t>
  </si>
  <si>
    <t>1771892376</t>
  </si>
  <si>
    <t>Ponuka_2</t>
  </si>
  <si>
    <t>Oživenie diaľkového ovládania a skúšobná prevádzka</t>
  </si>
  <si>
    <t>740171171</t>
  </si>
  <si>
    <t>SO 01 - SO 01 Modernizácia trolejového vedenia - úsek Rádiová  - Bulharská</t>
  </si>
  <si>
    <t>2122</t>
  </si>
  <si>
    <t>DELTES spol. s r.o.</t>
  </si>
  <si>
    <t>Ing. Peter Kolada</t>
  </si>
  <si>
    <t>113106611.S</t>
  </si>
  <si>
    <t>Rozoberanie zámkovej dlažby všetkých druhov v ploche do 20 m2,  -0,2600 t</t>
  </si>
  <si>
    <t>1770035303</t>
  </si>
  <si>
    <t>113107141.S</t>
  </si>
  <si>
    <t>Odstránenie krytu v ploche do 200 m2 asfaltového, hr. vrstvy do 50 mm,  -0,12500t</t>
  </si>
  <si>
    <t>-1684279035</t>
  </si>
  <si>
    <t>113307121.S</t>
  </si>
  <si>
    <t>Odstránenie podkladu v ploche do 200 m2 z kameniva hrubého drveného, hr. do 100 mm,  -0,13000t</t>
  </si>
  <si>
    <t>1640306341</t>
  </si>
  <si>
    <t>113307131.S</t>
  </si>
  <si>
    <t>Odstránenie podkladu v ploche do 200 m2 z betónu prostého, hr. vrstvy do 150 mm,  -0,22500t</t>
  </si>
  <si>
    <t>1931744353</t>
  </si>
  <si>
    <t>919735111.S</t>
  </si>
  <si>
    <t>Rezanie existujúceho asfaltového krytu alebo podkladu hĺbky do 50 mm</t>
  </si>
  <si>
    <t>-863497409</t>
  </si>
  <si>
    <t>919735124.S</t>
  </si>
  <si>
    <t>Rezanie existujúceho betónového krytu alebo podkladu hĺbky nad 150 do 200 mm</t>
  </si>
  <si>
    <t>-119045119</t>
  </si>
  <si>
    <t>961055111.S</t>
  </si>
  <si>
    <t>Búranie základov alebo vybúranie otvorov plochy nad 4 m2 v základoch železobetónových,  -2,40000t</t>
  </si>
  <si>
    <t>m3</t>
  </si>
  <si>
    <t>271965511</t>
  </si>
  <si>
    <t>979084212.S</t>
  </si>
  <si>
    <t>Vodorovná doprava vybúraných hmôt po suchu s naložením a so zložením na vzdialenosť do 50 m</t>
  </si>
  <si>
    <t>1441091117</t>
  </si>
  <si>
    <t>979084216.S</t>
  </si>
  <si>
    <t>Vodorovná doprava vybúraných hmôt po suchu bez naloženia, ale so zložením na vzdialenosť do 5 km</t>
  </si>
  <si>
    <t>1549831194</t>
  </si>
  <si>
    <t>979084219.S</t>
  </si>
  <si>
    <t>Príplatok k cene za každých ďalších aj začatých 5 km nad 5 km</t>
  </si>
  <si>
    <t>1540277270</t>
  </si>
  <si>
    <t>979087213.S</t>
  </si>
  <si>
    <t>Nakladanie na dopravné prostriedky pre vodorovnú dopravu vybúraných hmôt</t>
  </si>
  <si>
    <t>842444122</t>
  </si>
  <si>
    <t>979089012.S</t>
  </si>
  <si>
    <t>Poplatok za skladovanie - betón, tehly, dlaždice (17 01) ostatné</t>
  </si>
  <si>
    <t>-943114777</t>
  </si>
  <si>
    <t>979089212.S</t>
  </si>
  <si>
    <t>Poplatok za skládku - bitúmenové zmesi, uholný decht, dechtové výrobky (17 03 ), ostatné</t>
  </si>
  <si>
    <t>-1363452625</t>
  </si>
  <si>
    <t>210252001.S-D</t>
  </si>
  <si>
    <t>Demontáž rúrového trakčného stožiara do dutín - nadzemná výška 8,5m, TSR-8.5</t>
  </si>
  <si>
    <t>-350848909</t>
  </si>
  <si>
    <t>210252230.S</t>
  </si>
  <si>
    <t>Montáž sklolaminátovej tyče 55 mm - 4 m</t>
  </si>
  <si>
    <t>-1287254989</t>
  </si>
  <si>
    <t>369160004500.S</t>
  </si>
  <si>
    <t>Tyč sklolaminátová 55 mm - 4 m</t>
  </si>
  <si>
    <t>-903659645</t>
  </si>
  <si>
    <t>210252232.S</t>
  </si>
  <si>
    <t>Montáž sklolaminátovej tyče 55 mm - 5 m</t>
  </si>
  <si>
    <t>1647198307</t>
  </si>
  <si>
    <t>369160004700.S</t>
  </si>
  <si>
    <t>Tyč sklolaminátová 55 mm - 5 m</t>
  </si>
  <si>
    <t>-376474120</t>
  </si>
  <si>
    <t>210252232.S-D</t>
  </si>
  <si>
    <t>Demontáž sklolaminátovej tyče 55 mm - 5 m</t>
  </si>
  <si>
    <t>-61839176</t>
  </si>
  <si>
    <t>210252236.S</t>
  </si>
  <si>
    <t>Montáž sklolaminátovej tyče 55 mm - 7m</t>
  </si>
  <si>
    <t>1911838992</t>
  </si>
  <si>
    <t>369160005100.S</t>
  </si>
  <si>
    <t>Tyč sklolaminátová 55 mm - 7 m</t>
  </si>
  <si>
    <t>211329024</t>
  </si>
  <si>
    <t>210252236.S-D</t>
  </si>
  <si>
    <t>Demontáž sklolaminátovej tyče 55 mm - 7m</t>
  </si>
  <si>
    <t>-1986105101</t>
  </si>
  <si>
    <t>210252240.S</t>
  </si>
  <si>
    <t>Montáž rúrky nerezovej 60,3/2 na tyč sklolaminátovú</t>
  </si>
  <si>
    <t>444927742</t>
  </si>
  <si>
    <t>369160005500.S</t>
  </si>
  <si>
    <t>Rúrka nerezová 60,3/2 na tyč sklolaminátovú</t>
  </si>
  <si>
    <t>-142315435</t>
  </si>
  <si>
    <t>210252242.S</t>
  </si>
  <si>
    <t>Montáž dvojitého lanového závesu výložníka na stožiar</t>
  </si>
  <si>
    <t>-850285791</t>
  </si>
  <si>
    <t>369120000400.S</t>
  </si>
  <si>
    <t>Dvojitý lanový záves výložníka na stožiar</t>
  </si>
  <si>
    <t>529091508</t>
  </si>
  <si>
    <t>210252242.S-D</t>
  </si>
  <si>
    <t>Demontáž dvojitého lanového závesu výložníka na stožiar</t>
  </si>
  <si>
    <t>-1438359574</t>
  </si>
  <si>
    <t>210252243.S</t>
  </si>
  <si>
    <t>Montáž trojitého lanového závesu výložníka na stožiar</t>
  </si>
  <si>
    <t>-1280545747</t>
  </si>
  <si>
    <t>369120000600.S</t>
  </si>
  <si>
    <t>Trojitý lanový záves výložníka na stožiar</t>
  </si>
  <si>
    <t>873401687</t>
  </si>
  <si>
    <t>210252243.S-D</t>
  </si>
  <si>
    <t>Demontáž trojitého lanového závesu výložníka na stožiar</t>
  </si>
  <si>
    <t>-568683634</t>
  </si>
  <si>
    <t>210252248.S</t>
  </si>
  <si>
    <t>Montáž slepého kotvenia trolejbusovej stopy, K4</t>
  </si>
  <si>
    <t>-623033106</t>
  </si>
  <si>
    <t>369150008800.S</t>
  </si>
  <si>
    <t>Slepé kotvenie trolejbusovej stopy K4</t>
  </si>
  <si>
    <t>1303117236</t>
  </si>
  <si>
    <t>210252248.S-D</t>
  </si>
  <si>
    <t>Demontáž slepého kotvenia trolejbusovej stopy, K4</t>
  </si>
  <si>
    <t>1389957261</t>
  </si>
  <si>
    <t>210252255.S</t>
  </si>
  <si>
    <t>Trojsmerné spojenie lán 011</t>
  </si>
  <si>
    <t>-915049985</t>
  </si>
  <si>
    <t>369150009100.S</t>
  </si>
  <si>
    <t>1005478389</t>
  </si>
  <si>
    <t>210252255.S-D</t>
  </si>
  <si>
    <t>Demontáž - Trojsmerné spojenie lán 011</t>
  </si>
  <si>
    <t>-1640790662</t>
  </si>
  <si>
    <t>210252259.S-D</t>
  </si>
  <si>
    <t>Demontáž - Štvorsmerné spojenie lán</t>
  </si>
  <si>
    <t>-1739355983</t>
  </si>
  <si>
    <t>210252260.S-D</t>
  </si>
  <si>
    <t>Demontáž izolačného závesu s napínačom na lano 35-50, S3</t>
  </si>
  <si>
    <t>-1209966709</t>
  </si>
  <si>
    <t>210252261.S-D</t>
  </si>
  <si>
    <t>Demontáž izolačného závesu bez napínača na lano 35-50, S13</t>
  </si>
  <si>
    <t>-369441978</t>
  </si>
  <si>
    <t>210252262.S-D</t>
  </si>
  <si>
    <t>Demontáž izolačného závesu s napínačom na lano 70, S4</t>
  </si>
  <si>
    <t>-1230578313</t>
  </si>
  <si>
    <t>210252264.S</t>
  </si>
  <si>
    <t>Montáž izolačného závesu s napínačom a parafilom na lano 35-50, S3 P</t>
  </si>
  <si>
    <t>-1117605531</t>
  </si>
  <si>
    <t>369120001500.S</t>
  </si>
  <si>
    <t>Izolovaný záves s napínačom a parafilom na lano 35-50, S3 P</t>
  </si>
  <si>
    <t>-419564223</t>
  </si>
  <si>
    <t>210252265.S</t>
  </si>
  <si>
    <t>Montáž izolačného závesu bez napínača a parafilom na lano 35-50, S13 P</t>
  </si>
  <si>
    <t>-201769294</t>
  </si>
  <si>
    <t>369120001800.S</t>
  </si>
  <si>
    <t>Izolovaný záves bez napínača a parafilom na lano 35-50, S13 P</t>
  </si>
  <si>
    <t>-1821813748</t>
  </si>
  <si>
    <t>210252266.S</t>
  </si>
  <si>
    <t>Montáž izolačného závesu s napínačom a parafilom na lano 70, S4 P</t>
  </si>
  <si>
    <t>-588720124</t>
  </si>
  <si>
    <t>369120001900.S</t>
  </si>
  <si>
    <t>Izolovaný záves s napínačom a parafilom na lano 70, S4 P</t>
  </si>
  <si>
    <t>533676549</t>
  </si>
  <si>
    <t>210252267.S</t>
  </si>
  <si>
    <t>Montáž izolačného závesu bez napínača a parafilom na lano 70, S14 P</t>
  </si>
  <si>
    <t>-608420560</t>
  </si>
  <si>
    <t>369120001600.S</t>
  </si>
  <si>
    <t>Izolovaný záves bez napínača a parafilom na lano 70, S14 P</t>
  </si>
  <si>
    <t>235927664</t>
  </si>
  <si>
    <t>210252270.S</t>
  </si>
  <si>
    <t>Montáž objímky na stožiar</t>
  </si>
  <si>
    <t>-1397977650</t>
  </si>
  <si>
    <t>369160000400.S</t>
  </si>
  <si>
    <t>Objímka na stožiar</t>
  </si>
  <si>
    <t>-217433547</t>
  </si>
  <si>
    <t>210252270.S-D</t>
  </si>
  <si>
    <t>Demontáž objímky na stožiar</t>
  </si>
  <si>
    <t>-809794</t>
  </si>
  <si>
    <t>210252315.S</t>
  </si>
  <si>
    <t>Montáž kríženia mechanického ťahového nastaviteľného trolejbus - trolejbus</t>
  </si>
  <si>
    <t>1971655926</t>
  </si>
  <si>
    <t>369130001600.S</t>
  </si>
  <si>
    <t>Kríženie mechanické ťahové staviteľné XTT trolejbus-trolejbus</t>
  </si>
  <si>
    <t>-1252992134</t>
  </si>
  <si>
    <t>210252315.S-D</t>
  </si>
  <si>
    <t>Demontáž kríženia mechanického ťahového nastaviteľného trolejbus - trolejbus</t>
  </si>
  <si>
    <t>1311809638</t>
  </si>
  <si>
    <t>210252361.S</t>
  </si>
  <si>
    <t>Montáž elektrickej výhybky ťahovej symetrickej ES10° s elektrickým krížom</t>
  </si>
  <si>
    <t>1662213755</t>
  </si>
  <si>
    <t>369140000200.S</t>
  </si>
  <si>
    <t>Elektrická výhybka ťahová symetrická ES10° s elektrickým krížom</t>
  </si>
  <si>
    <t>1083017707</t>
  </si>
  <si>
    <t>210252363.S-D</t>
  </si>
  <si>
    <t>Demontáž elektrickej výhybky ťahovej EP20° pravej s mechanickým krížom</t>
  </si>
  <si>
    <t>-753060928</t>
  </si>
  <si>
    <t>210252364.S</t>
  </si>
  <si>
    <t>Montáž mechanickej výhybky ťahovej ZS10° symetrickej</t>
  </si>
  <si>
    <t>-31174234</t>
  </si>
  <si>
    <t>369140000500.S</t>
  </si>
  <si>
    <t>Mechanická výhybka ťahová symetrická ZS10°</t>
  </si>
  <si>
    <t>-231018297</t>
  </si>
  <si>
    <t>210252365.S-D</t>
  </si>
  <si>
    <t>Demontáž mechanickej výhybky ťahovej ZL20° ľavej</t>
  </si>
  <si>
    <t>799011059</t>
  </si>
  <si>
    <t>210252366.S-D</t>
  </si>
  <si>
    <t>Demontáž mechanickej výhybky ťahovej ZP20° pravej</t>
  </si>
  <si>
    <t>1901636553</t>
  </si>
  <si>
    <t>62</t>
  </si>
  <si>
    <t>210252367.S</t>
  </si>
  <si>
    <t>Nosná sieť výhybiek bez závesov</t>
  </si>
  <si>
    <t>-1942816687</t>
  </si>
  <si>
    <t>63</t>
  </si>
  <si>
    <t>369160000500.S</t>
  </si>
  <si>
    <t>-1508081310</t>
  </si>
  <si>
    <t>210252367.S-D</t>
  </si>
  <si>
    <t>Demontáž - Nosná sieť výhybiek bez závesov</t>
  </si>
  <si>
    <t>836238794</t>
  </si>
  <si>
    <t>65</t>
  </si>
  <si>
    <t>210252368.S</t>
  </si>
  <si>
    <t>Nosná sieť krížení bez závesov</t>
  </si>
  <si>
    <t>713309878</t>
  </si>
  <si>
    <t>66</t>
  </si>
  <si>
    <t>369160000600.S</t>
  </si>
  <si>
    <t>-781325947</t>
  </si>
  <si>
    <t>67</t>
  </si>
  <si>
    <t>210252368.S-D</t>
  </si>
  <si>
    <t>Demontáž - Nosná sieť krížení bez závesov</t>
  </si>
  <si>
    <t>1490166284</t>
  </si>
  <si>
    <t>68</t>
  </si>
  <si>
    <t>210252369.S</t>
  </si>
  <si>
    <t>Kotvenie výhybky pre trolejbusy</t>
  </si>
  <si>
    <t>64581001</t>
  </si>
  <si>
    <t>69</t>
  </si>
  <si>
    <t>369140002700.S</t>
  </si>
  <si>
    <t>Kotvenie výhybky</t>
  </si>
  <si>
    <t>1199879003</t>
  </si>
  <si>
    <t>70</t>
  </si>
  <si>
    <t>210252369.S-D</t>
  </si>
  <si>
    <t>Demontáž - Kotvenie výhybky pre trolejbusy</t>
  </si>
  <si>
    <t>906930714</t>
  </si>
  <si>
    <t>71</t>
  </si>
  <si>
    <t>210252370.S-D</t>
  </si>
  <si>
    <t>Demontáž odťahu pre 20° výhybku</t>
  </si>
  <si>
    <t>1666578953</t>
  </si>
  <si>
    <t>72</t>
  </si>
  <si>
    <t>210252371.S</t>
  </si>
  <si>
    <t>Vymeranie geometrie polohy trolejovej stopy</t>
  </si>
  <si>
    <t>-1255371973</t>
  </si>
  <si>
    <t>73</t>
  </si>
  <si>
    <t>210252379.S</t>
  </si>
  <si>
    <t>Montáž prídavného lana 4 m na výložník cez kladku, NLT-V-K pre trolejbusy</t>
  </si>
  <si>
    <t>785062785</t>
  </si>
  <si>
    <t>74</t>
  </si>
  <si>
    <t>369150000100.S</t>
  </si>
  <si>
    <t>Prídavné lano 4 m na výložník cez kladku NLT-V-K</t>
  </si>
  <si>
    <t>2047502163</t>
  </si>
  <si>
    <t>75</t>
  </si>
  <si>
    <t>210252381.S</t>
  </si>
  <si>
    <t>Montáž prídavného lana 4 m na na preves cez kladku, NLT-P pre trolejbusy</t>
  </si>
  <si>
    <t>363708674</t>
  </si>
  <si>
    <t>76</t>
  </si>
  <si>
    <t>369150000300.S</t>
  </si>
  <si>
    <t>Prídavné lano 4 m na preves cez kladku NLT-P</t>
  </si>
  <si>
    <t>751441727</t>
  </si>
  <si>
    <t>77</t>
  </si>
  <si>
    <t>210252384.S-D</t>
  </si>
  <si>
    <t>Demontáž pevného trolejového závesu T1 na preves pre trolejbusy</t>
  </si>
  <si>
    <t>405932750</t>
  </si>
  <si>
    <t>78</t>
  </si>
  <si>
    <t>210252387.S-D</t>
  </si>
  <si>
    <t>Demontáž pružného trolejového závesu T11 na výložník pre trolejbusy</t>
  </si>
  <si>
    <t>334033658</t>
  </si>
  <si>
    <t>79</t>
  </si>
  <si>
    <t>210252388.S-D</t>
  </si>
  <si>
    <t>Demontáž pružného trolejového závesu T11 na preves pre trolejbusy</t>
  </si>
  <si>
    <t>566613880</t>
  </si>
  <si>
    <t>80</t>
  </si>
  <si>
    <t>210252393.S-D</t>
  </si>
  <si>
    <t>Demontáž pružného trolejového závesu T14 na výložník pre trolejbusy</t>
  </si>
  <si>
    <t>1413970560</t>
  </si>
  <si>
    <t>81</t>
  </si>
  <si>
    <t>210252394.S</t>
  </si>
  <si>
    <t>Montáž pružného trolejového závesu T14 na preves pre trolejbusy</t>
  </si>
  <si>
    <t>-1115933921</t>
  </si>
  <si>
    <t>82</t>
  </si>
  <si>
    <t>369120003500.S</t>
  </si>
  <si>
    <t>Pružný trolejbusový záves T 14 na preves</t>
  </si>
  <si>
    <t>1143622849</t>
  </si>
  <si>
    <t>83</t>
  </si>
  <si>
    <t>210252394.S-D</t>
  </si>
  <si>
    <t>Demontáž pružného trolejového závesu T14 na preves pre trolejbusy</t>
  </si>
  <si>
    <t>1121285393</t>
  </si>
  <si>
    <t>84</t>
  </si>
  <si>
    <t>210252396.S</t>
  </si>
  <si>
    <t>Montáž pružného trolejového závesu T15 na preves pre trolejbusy</t>
  </si>
  <si>
    <t>806603820</t>
  </si>
  <si>
    <t>85</t>
  </si>
  <si>
    <t>369120003700.S</t>
  </si>
  <si>
    <t>Pružný trolejbusový záves T 15 na preves</t>
  </si>
  <si>
    <t>-1140546896</t>
  </si>
  <si>
    <t>86</t>
  </si>
  <si>
    <t>210252397.S</t>
  </si>
  <si>
    <t>Montáž pružného trolejového závesu T16 na výložník pre trolejbusy</t>
  </si>
  <si>
    <t>-313624906</t>
  </si>
  <si>
    <t>87</t>
  </si>
  <si>
    <t>369120003800.S</t>
  </si>
  <si>
    <t>Pružný trolejbusový záves T 16 na výložník</t>
  </si>
  <si>
    <t>-554400537</t>
  </si>
  <si>
    <t>88</t>
  </si>
  <si>
    <t>210252398.S-D</t>
  </si>
  <si>
    <t>Demontáž pružného trolejového závesu T16 na preves pre trolejbusy</t>
  </si>
  <si>
    <t>2100111285</t>
  </si>
  <si>
    <t>89</t>
  </si>
  <si>
    <t>210252401.S</t>
  </si>
  <si>
    <t>Montáž pružného trolejového závesu  T18 na výložník pre trolejbusy</t>
  </si>
  <si>
    <t>1507916976</t>
  </si>
  <si>
    <t>90</t>
  </si>
  <si>
    <t>369120004200.S</t>
  </si>
  <si>
    <t>Pružný trolejbusový záves T 18 na výložník</t>
  </si>
  <si>
    <t>-1469853286</t>
  </si>
  <si>
    <t>91</t>
  </si>
  <si>
    <t>210252401.S-D</t>
  </si>
  <si>
    <t>Demontáž pružného trolejového závesu na výložník pre trolejbusy</t>
  </si>
  <si>
    <t>-496980841</t>
  </si>
  <si>
    <t>92</t>
  </si>
  <si>
    <t>210252402.S</t>
  </si>
  <si>
    <t>Montáž pružného trolejového závesu T18 na preves pre trolejbusy</t>
  </si>
  <si>
    <t>2119556534</t>
  </si>
  <si>
    <t>93</t>
  </si>
  <si>
    <t>369120004300.S</t>
  </si>
  <si>
    <t>Pružný trolejbusový záves T 18 na preves</t>
  </si>
  <si>
    <t>2051476727</t>
  </si>
  <si>
    <t>94</t>
  </si>
  <si>
    <t>210252402.S-D</t>
  </si>
  <si>
    <t>Demontáž pružného trolejového závesu na preves pre trolejbusy</t>
  </si>
  <si>
    <t>-1720124931</t>
  </si>
  <si>
    <t>95</t>
  </si>
  <si>
    <t>210252407.S</t>
  </si>
  <si>
    <t>Montáž úsekového deliča na preves s NLTD-P/ 1 stopa, pre trolejbusy</t>
  </si>
  <si>
    <t>-1714833239</t>
  </si>
  <si>
    <t>96</t>
  </si>
  <si>
    <t>369160003700.S</t>
  </si>
  <si>
    <t>Úsekový delič na preves s NLTD-P / 1 stopa</t>
  </si>
  <si>
    <t>565123917</t>
  </si>
  <si>
    <t>97</t>
  </si>
  <si>
    <t>210252410.S-D</t>
  </si>
  <si>
    <t>Demontáž úsekového deliča na výložník so závesom T11/1 stopa, pre trolejbusy</t>
  </si>
  <si>
    <t>2051394652</t>
  </si>
  <si>
    <t>98</t>
  </si>
  <si>
    <t>210252412.S</t>
  </si>
  <si>
    <t>Montáž prúdového prepoja PP</t>
  </si>
  <si>
    <t>-49442311</t>
  </si>
  <si>
    <t>99</t>
  </si>
  <si>
    <t>369160004100.S</t>
  </si>
  <si>
    <t>Prúdový prepoj PP</t>
  </si>
  <si>
    <t>-533309096</t>
  </si>
  <si>
    <t>100</t>
  </si>
  <si>
    <t>210252412.S-D</t>
  </si>
  <si>
    <t>Demontáž prúdového prepoja PP</t>
  </si>
  <si>
    <t>-1052845233</t>
  </si>
  <si>
    <t>101</t>
  </si>
  <si>
    <t>210252413.S</t>
  </si>
  <si>
    <t>Montáž lana oceľového FeZn 35 mm2</t>
  </si>
  <si>
    <t>-1977366752</t>
  </si>
  <si>
    <t>102</t>
  </si>
  <si>
    <t>369320000100.S</t>
  </si>
  <si>
    <t>Lano oceľové FeZn 35 mm2</t>
  </si>
  <si>
    <t>-1800101860</t>
  </si>
  <si>
    <t>103</t>
  </si>
  <si>
    <t>210252413.S-D</t>
  </si>
  <si>
    <t>Demontáž lana oceľového FeZn 35 mm2</t>
  </si>
  <si>
    <t>-653986313</t>
  </si>
  <si>
    <t>104</t>
  </si>
  <si>
    <t>210252414.S</t>
  </si>
  <si>
    <t>Montáž lana oceľového FeZn 50 mm2</t>
  </si>
  <si>
    <t>-618927020</t>
  </si>
  <si>
    <t>105</t>
  </si>
  <si>
    <t>369320000200.S</t>
  </si>
  <si>
    <t>Lano oceľové FeZn 50 mm2</t>
  </si>
  <si>
    <t>1170989893</t>
  </si>
  <si>
    <t>106</t>
  </si>
  <si>
    <t>210252415.S</t>
  </si>
  <si>
    <t>Montáž lana oceľového FeZn 70 mm2</t>
  </si>
  <si>
    <t>-814079634</t>
  </si>
  <si>
    <t>107</t>
  </si>
  <si>
    <t>369320000300.S</t>
  </si>
  <si>
    <t>Lano oceľové FeZn 70 mm2</t>
  </si>
  <si>
    <t>-639243075</t>
  </si>
  <si>
    <t>108</t>
  </si>
  <si>
    <t>210252431.S</t>
  </si>
  <si>
    <t>Montáž trolejového vodiča Cu 100 mm2</t>
  </si>
  <si>
    <t>-1413506754</t>
  </si>
  <si>
    <t>109</t>
  </si>
  <si>
    <t>369330000200.S</t>
  </si>
  <si>
    <t>Trolejový drôt Cu 100 mm2</t>
  </si>
  <si>
    <t>-2091649402</t>
  </si>
  <si>
    <t>110</t>
  </si>
  <si>
    <t>210252431.S-D</t>
  </si>
  <si>
    <t>Demontáž trolejového vodiča Cu 100 mm2</t>
  </si>
  <si>
    <t>-43800969</t>
  </si>
  <si>
    <t>111</t>
  </si>
  <si>
    <t>210252435.S</t>
  </si>
  <si>
    <t>Montáž kábla CHBU 120 mm2</t>
  </si>
  <si>
    <t>1287667867</t>
  </si>
  <si>
    <t>112</t>
  </si>
  <si>
    <t>341310026800.S</t>
  </si>
  <si>
    <t>Vodič medený flexibilný gumený 1-CHBU 1x120 mm2</t>
  </si>
  <si>
    <t>-2107147970</t>
  </si>
  <si>
    <t>113</t>
  </si>
  <si>
    <t>210252435.S-D</t>
  </si>
  <si>
    <t>Demontáž kábla CHBU 120 mm2</t>
  </si>
  <si>
    <t>-55822120</t>
  </si>
  <si>
    <t>114</t>
  </si>
  <si>
    <t>210252442.S</t>
  </si>
  <si>
    <t>Ukončenie kábla okom 120 mm2</t>
  </si>
  <si>
    <t>-1628868556</t>
  </si>
  <si>
    <t>115</t>
  </si>
  <si>
    <t>369150004300.S</t>
  </si>
  <si>
    <t>Kábelové oko Cu-Al 120 mm2</t>
  </si>
  <si>
    <t>295997202</t>
  </si>
  <si>
    <t>116</t>
  </si>
  <si>
    <t>210252442.S-D</t>
  </si>
  <si>
    <t>Demontáž - Ukončenie kábla okom 120 mm2</t>
  </si>
  <si>
    <t>565953799</t>
  </si>
  <si>
    <t>117</t>
  </si>
  <si>
    <t>210252444.S-D</t>
  </si>
  <si>
    <t>Demontáž bleskoistky v dvojitej izolácií</t>
  </si>
  <si>
    <t>1970284375</t>
  </si>
  <si>
    <t>118</t>
  </si>
  <si>
    <t>210252445.S</t>
  </si>
  <si>
    <t>Montáž dvojpólového odpojovača pre MHD - 2 OMD 3/2000</t>
  </si>
  <si>
    <t>-530532352</t>
  </si>
  <si>
    <t>119</t>
  </si>
  <si>
    <t>369160002100.S</t>
  </si>
  <si>
    <t>Dvojpólový odpojovač pre MHD 2 OMD 3/2000</t>
  </si>
  <si>
    <t>-699198902</t>
  </si>
  <si>
    <t>120</t>
  </si>
  <si>
    <t>210252445.S-D</t>
  </si>
  <si>
    <t>Demontáž dvojpólového odpojovača pre MHD - 2 OMD 3/2000</t>
  </si>
  <si>
    <t>-602787053</t>
  </si>
  <si>
    <t>121</t>
  </si>
  <si>
    <t>210252446.S</t>
  </si>
  <si>
    <t>Montáž ručného ovládania - dvojitý rám, dvojitá izolácia pre trolejbusy</t>
  </si>
  <si>
    <t>1235312640</t>
  </si>
  <si>
    <t>122</t>
  </si>
  <si>
    <t>369160002200.S</t>
  </si>
  <si>
    <t>Ručné ovládanie - dvojitý rám, dvojitá izolácia</t>
  </si>
  <si>
    <t>-1218414529</t>
  </si>
  <si>
    <t>123</t>
  </si>
  <si>
    <t>210252446.S-D</t>
  </si>
  <si>
    <t>Demontáž ručného ovládania - dvojitý rám, dvojitá izolácia pre trolejbusy</t>
  </si>
  <si>
    <t>162717422</t>
  </si>
  <si>
    <t>124</t>
  </si>
  <si>
    <t>210252447.S-D</t>
  </si>
  <si>
    <t>Demontáž - Uzemnenie bleskoistky</t>
  </si>
  <si>
    <t>-1176960073</t>
  </si>
  <si>
    <t>125</t>
  </si>
  <si>
    <t>210252450.S</t>
  </si>
  <si>
    <t>Montaž príchytkovej gumy pre 2 káble, vrátane pásky</t>
  </si>
  <si>
    <t>212673755</t>
  </si>
  <si>
    <t>126</t>
  </si>
  <si>
    <t>369160003000.S</t>
  </si>
  <si>
    <t>Príchytková guma pre 2 kábely vrátane pásky</t>
  </si>
  <si>
    <t>-2074836826</t>
  </si>
  <si>
    <t>127</t>
  </si>
  <si>
    <t>210252452.S</t>
  </si>
  <si>
    <t>Montáž tabulky - Tabuľka úsekového deliča</t>
  </si>
  <si>
    <t>-1066180788</t>
  </si>
  <si>
    <t>369160003100.S</t>
  </si>
  <si>
    <t>Tabuľka úsekového deliča</t>
  </si>
  <si>
    <t>1457628580</t>
  </si>
  <si>
    <t>129</t>
  </si>
  <si>
    <t>210252452.S-D</t>
  </si>
  <si>
    <t>Demontáž tabulky - Tabuľka úsekového deliča</t>
  </si>
  <si>
    <t>381199483</t>
  </si>
  <si>
    <t>130</t>
  </si>
  <si>
    <t>210252453.S</t>
  </si>
  <si>
    <t>Montáž tabulky - Žlto - čierny pás na úsekový delič</t>
  </si>
  <si>
    <t>-97250126</t>
  </si>
  <si>
    <t>131</t>
  </si>
  <si>
    <t>369160003200.S</t>
  </si>
  <si>
    <t>Žlto-čierny pás na UD</t>
  </si>
  <si>
    <t>201561321</t>
  </si>
  <si>
    <t>132</t>
  </si>
  <si>
    <t>210252453.S-D</t>
  </si>
  <si>
    <t>Demontáž tabulky - Žlto - čierny pás na úsekový delič</t>
  </si>
  <si>
    <t>1299399258</t>
  </si>
  <si>
    <t>133</t>
  </si>
  <si>
    <t>210252454.S</t>
  </si>
  <si>
    <t>Montáž tabulky - Nedotýkajte sa drôtov ani na zem spadnutých</t>
  </si>
  <si>
    <t>-322371778</t>
  </si>
  <si>
    <t>134</t>
  </si>
  <si>
    <t>369160003300.S</t>
  </si>
  <si>
    <t>Výstražná tabuľka - Nedotýkajte sa drôtov ani na zem spadnutých</t>
  </si>
  <si>
    <t>306777993</t>
  </si>
  <si>
    <t>135</t>
  </si>
  <si>
    <t>210252455.S</t>
  </si>
  <si>
    <t>Montáž tabulky - Zariadenie smie obsluhovať len osoba tým poverená</t>
  </si>
  <si>
    <t>-1178737471</t>
  </si>
  <si>
    <t>136</t>
  </si>
  <si>
    <t>369160003400.S</t>
  </si>
  <si>
    <t>Výstražná tabuľka - Zariadenie smie obsluhovať iba osoba tým poverená</t>
  </si>
  <si>
    <t>-218560998</t>
  </si>
  <si>
    <t>137</t>
  </si>
  <si>
    <t>210255421.S</t>
  </si>
  <si>
    <t>Montáž napájacej svorky</t>
  </si>
  <si>
    <t>1473274667</t>
  </si>
  <si>
    <t>138</t>
  </si>
  <si>
    <t>369160002400.S</t>
  </si>
  <si>
    <t>Napájacia svorka</t>
  </si>
  <si>
    <t>-11704969</t>
  </si>
  <si>
    <t>139</t>
  </si>
  <si>
    <t>210255446.S</t>
  </si>
  <si>
    <t>Revízia a revízna správa pre TV  pre trolejbusy</t>
  </si>
  <si>
    <t>-680136882</t>
  </si>
  <si>
    <t>140</t>
  </si>
  <si>
    <t>210255447.S</t>
  </si>
  <si>
    <t>Manipulácia v sieti NN pri TV pre trolejbusy</t>
  </si>
  <si>
    <t>-1379405613</t>
  </si>
  <si>
    <t>141</t>
  </si>
  <si>
    <t>210255448.S</t>
  </si>
  <si>
    <t>Zaistenie vypnutého stavu pri TV pre trolejbusy</t>
  </si>
  <si>
    <t>-440542266</t>
  </si>
  <si>
    <t>142</t>
  </si>
  <si>
    <t>210255449.S</t>
  </si>
  <si>
    <t>Práca montéra pre TV pre trolejbusy</t>
  </si>
  <si>
    <t>-1447610131</t>
  </si>
  <si>
    <t>143</t>
  </si>
  <si>
    <t>210255450.S</t>
  </si>
  <si>
    <t>Práca skúšobného technika pre TV  pre trolejbusy</t>
  </si>
  <si>
    <t>1859960645</t>
  </si>
  <si>
    <t>SO 02 - SO 02 Nové trolejové vedenie - úsek Bulharská - Galvaniho</t>
  </si>
  <si>
    <t xml:space="preserve">    2 - Zakladanie</t>
  </si>
  <si>
    <t xml:space="preserve">    5 - Komunikácie</t>
  </si>
  <si>
    <t xml:space="preserve">    46-M - Zemné práce pri extr.mont.prácach</t>
  </si>
  <si>
    <t>131311101.S</t>
  </si>
  <si>
    <t>Hĺbenie jám v  hornine tr.4 súdržných - ručným alebo pneumatickým náradím - sondy pre zistenie skutočného umiestnenia inžinierskych sietí</t>
  </si>
  <si>
    <t>-359117964</t>
  </si>
  <si>
    <t>171209002.S</t>
  </si>
  <si>
    <t>Poplatok za skladovanie - zemina a kamenivo (17 05) ostatné</t>
  </si>
  <si>
    <t>-685926130</t>
  </si>
  <si>
    <t>Zakladanie</t>
  </si>
  <si>
    <t>275351217.S</t>
  </si>
  <si>
    <t>Debnenie stien základových pätiek, zhotovenie-tradičné</t>
  </si>
  <si>
    <t>990166854</t>
  </si>
  <si>
    <t>275351218.S</t>
  </si>
  <si>
    <t>Debnenie stien základových pätiek, odstránenie-tradičné</t>
  </si>
  <si>
    <t>-546791561</t>
  </si>
  <si>
    <t>275361321.S</t>
  </si>
  <si>
    <t>Výstuž základových pätiek z ocele S235 (11373)</t>
  </si>
  <si>
    <t>-1802137396</t>
  </si>
  <si>
    <t>279313611.S</t>
  </si>
  <si>
    <t>Betón základových múrov, prostý tr. C 16/20</t>
  </si>
  <si>
    <t>1916964930</t>
  </si>
  <si>
    <t>Komunikácie</t>
  </si>
  <si>
    <t>567124312.S</t>
  </si>
  <si>
    <t>Podklad z podkladového betónu PB III tr. C 12/15 hr. 120 mm</t>
  </si>
  <si>
    <t>-1160157016</t>
  </si>
  <si>
    <t>577134131.S</t>
  </si>
  <si>
    <t>Asfaltový betón vrstva obrusná AC 8 O v pruhu š. do 3 m z modifik. asfaltu tr. II, po zhutnení hr. 40 mm</t>
  </si>
  <si>
    <t>521833652</t>
  </si>
  <si>
    <t>596911141.S</t>
  </si>
  <si>
    <t>Kladenie betónovej zámkovej dlažby komunikácií pre peších hr. 60 mm pre peších do 50 m2 so zriadením lôžka z kameniva hr. 30 mm</t>
  </si>
  <si>
    <t>1871251590</t>
  </si>
  <si>
    <t>-1098830134</t>
  </si>
  <si>
    <t>210010030.S</t>
  </si>
  <si>
    <t>Rúrka ohybná elektroinštalačná z PVC typ FXP 63, uložená pevne</t>
  </si>
  <si>
    <t>464977608</t>
  </si>
  <si>
    <t>345710009600</t>
  </si>
  <si>
    <t>Rúrka ohybná vlnitá pancierová PVC-U, FXP D 63</t>
  </si>
  <si>
    <t>-405038674</t>
  </si>
  <si>
    <t>210252001.S</t>
  </si>
  <si>
    <t>Montáž rúrového trakčného stožiara do dutín - nadzemná výška 8,5m, TSR-8.5</t>
  </si>
  <si>
    <t>1008400574</t>
  </si>
  <si>
    <t>369110003400.S-P</t>
  </si>
  <si>
    <t>Trakčný stožiar trubkový zinkovaný TSR-8,5-20-JM Z + náter RAL 7016 realizovaný vo výrobni</t>
  </si>
  <si>
    <t>848980334</t>
  </si>
  <si>
    <t>369110003700.S-P</t>
  </si>
  <si>
    <t>Trakčný stožiar trubkový zinkovaný TSR-8,5-30-JM Z + náter RAL 7016 realizovaný vo výrobni</t>
  </si>
  <si>
    <t>-1915210074</t>
  </si>
  <si>
    <t>210252100.S</t>
  </si>
  <si>
    <t>Montáž rúrového trakčného stožiara kombinovaného do dutín - nadzemná výška 8,5m, TSRK-8.5</t>
  </si>
  <si>
    <t>-878704251</t>
  </si>
  <si>
    <t>369110008600.S-P</t>
  </si>
  <si>
    <t>Trakčný stožiar trubkový kombinovaný zinkovaný TSRK-8,5-8-JM Z + náter RAL 7016 realizovaný vo výrobni</t>
  </si>
  <si>
    <t>-1082837714</t>
  </si>
  <si>
    <t>369110008800.S-P</t>
  </si>
  <si>
    <t>Trakčný stožiar trubkový kombinovaný zinkovaný TSRK-8,5-12-JM Z + náter RAL 7016 realizovaný vo výrobni</t>
  </si>
  <si>
    <t>934761687</t>
  </si>
  <si>
    <t>369110008900.S-P</t>
  </si>
  <si>
    <t>Trakčný stožiar trubkový kombinovaný zinkovaný TSRK-8,5-20-JM Z + náter RAL 7016 realizovaný vo výrobni</t>
  </si>
  <si>
    <t>-1416830909</t>
  </si>
  <si>
    <t>369110009200.S-P</t>
  </si>
  <si>
    <t>Trakčný stožiar trubkový kombinovaný zinkovaný TSRK-8,5-30-JM Z + náter RAL 7016 realizovaný vo výrobni</t>
  </si>
  <si>
    <t>1730215423</t>
  </si>
  <si>
    <t>210252238.S</t>
  </si>
  <si>
    <t>Montáž sklolaminátovej tyče 55 mm - 8 m</t>
  </si>
  <si>
    <t>987668903</t>
  </si>
  <si>
    <t>369160005300.S</t>
  </si>
  <si>
    <t>Tyč sklolaminátová 55 mm - 8 m</t>
  </si>
  <si>
    <t>-701891888</t>
  </si>
  <si>
    <t>210252239.S</t>
  </si>
  <si>
    <t>Montáž sklolaminátovej tyče 55 mm - 9 m</t>
  </si>
  <si>
    <t>1408551816</t>
  </si>
  <si>
    <t>369160005400.S</t>
  </si>
  <si>
    <t>Tyč sklolaminátová 55 mm - 9 m</t>
  </si>
  <si>
    <t>669525065</t>
  </si>
  <si>
    <t>210252389.S</t>
  </si>
  <si>
    <t>Montáž pružného trolejového závesu T12 na výložník pre trolejbusy</t>
  </si>
  <si>
    <t>386457321</t>
  </si>
  <si>
    <t>369120003000.S</t>
  </si>
  <si>
    <t>Pružný trolejbusový záves T 12 na výložník</t>
  </si>
  <si>
    <t>1943799218</t>
  </si>
  <si>
    <t>210252390.S</t>
  </si>
  <si>
    <t>Montáž pružného trolejového závesu T12 na preves pre trolejbusy</t>
  </si>
  <si>
    <t>817649808</t>
  </si>
  <si>
    <t>369120003100.S</t>
  </si>
  <si>
    <t>Pružný trolejbusový záves T 12 na preves</t>
  </si>
  <si>
    <t>-903836387</t>
  </si>
  <si>
    <t>210252444.S</t>
  </si>
  <si>
    <t>Montáž bleskoistky v dvojitej izolácií</t>
  </si>
  <si>
    <t>1611381258</t>
  </si>
  <si>
    <t>369160001900.S</t>
  </si>
  <si>
    <t>Bleskoistka v dvojitej izolácií</t>
  </si>
  <si>
    <t>2059047205</t>
  </si>
  <si>
    <t>210252447.S</t>
  </si>
  <si>
    <t>Uzemnenie bleskoistky</t>
  </si>
  <si>
    <t>-859374398</t>
  </si>
  <si>
    <t>369160002000.S</t>
  </si>
  <si>
    <t>-198874379</t>
  </si>
  <si>
    <t>210252473.S</t>
  </si>
  <si>
    <t>Montáž rúrky oceľovej D 89 mm</t>
  </si>
  <si>
    <t>1375589469</t>
  </si>
  <si>
    <t>141110009200.S</t>
  </si>
  <si>
    <t>Rúra oceľová bezšvová hladká kruhová d 89 mm, hr. steny 3,6 mm, ozn. 11 353.0.</t>
  </si>
  <si>
    <t>-1951174666</t>
  </si>
  <si>
    <t>Zemné práce pri extr.mont.prácach</t>
  </si>
  <si>
    <t>460050704.S</t>
  </si>
  <si>
    <t>Výkop jamy pre stožiar verejného osvetlenia do 2 m3 vrátane, ručný výkop v zemina triedy 4</t>
  </si>
  <si>
    <t>-1454659233</t>
  </si>
  <si>
    <t>460120002.S</t>
  </si>
  <si>
    <t>Zásyp jamy so zhutnením a s úpravou povrchu, zemina triedy 3 - 4</t>
  </si>
  <si>
    <t>-546891223</t>
  </si>
  <si>
    <t>583410002600.S</t>
  </si>
  <si>
    <t>Kamenivo drvené hrubé frakcia 16-22 mm</t>
  </si>
  <si>
    <t>-146415746</t>
  </si>
  <si>
    <t>460600001.S</t>
  </si>
  <si>
    <t>Naloženie zeminy, odvoz do 1 km a zloženie na skládke a jazda späť</t>
  </si>
  <si>
    <t>1130061053</t>
  </si>
  <si>
    <t>460600002.S</t>
  </si>
  <si>
    <t>Príplatok za odvoz zeminy za každý ďalší km a jazda späť</t>
  </si>
  <si>
    <t>-2127835224</t>
  </si>
  <si>
    <t>SO 03 - SO 03 Nové trolejové vedenie - úsek Galvaniho - Ivanská cesta</t>
  </si>
  <si>
    <t>1422011123</t>
  </si>
  <si>
    <t>-2095919446</t>
  </si>
  <si>
    <t>-1119374733</t>
  </si>
  <si>
    <t>369110003100.S-P</t>
  </si>
  <si>
    <t>Trakčný stožiar trubkový zinkovaný TSR-8,5-8-JM Z + náter RAL 7016 realizovaný vo výrobni</t>
  </si>
  <si>
    <t>-446332931</t>
  </si>
  <si>
    <t>369110003300.S-P</t>
  </si>
  <si>
    <t>Trakčný stožiar trubkový zinkovaný TSR-8,5-12-JM Z + náter RAL 7016 realizovaný vo výrobni</t>
  </si>
  <si>
    <t>560114313</t>
  </si>
  <si>
    <t>369110003600.S-P</t>
  </si>
  <si>
    <t>Trakčný stožiar trubkový zinkovaný TSR-8,5-25-JM Z + náter RAL 7016 realizovaný vo výrobni</t>
  </si>
  <si>
    <t>-1940435704</t>
  </si>
  <si>
    <t>369110009100.S-P</t>
  </si>
  <si>
    <t>Trakčný stožiar trubkový kombinovaný zinkovaný TSRK-8,5-25-JM Z + náter RAL 7016 realizovaný vo výrobni</t>
  </si>
  <si>
    <t>1967311455</t>
  </si>
  <si>
    <t>1328823923</t>
  </si>
  <si>
    <t>-634837079</t>
  </si>
  <si>
    <t>210252234.S</t>
  </si>
  <si>
    <t>Montáž sklolaminátovej tyče 55 mm - 6 m</t>
  </si>
  <si>
    <t>-65082485</t>
  </si>
  <si>
    <t>369160004900.S</t>
  </si>
  <si>
    <t>Tyč sklolaminátová 55 mm - 6 m</t>
  </si>
  <si>
    <t>386264217</t>
  </si>
  <si>
    <t>210252249.S-P</t>
  </si>
  <si>
    <t>Montáž pohyblivého kotvenia - pružinového napínača</t>
  </si>
  <si>
    <t>-482741336</t>
  </si>
  <si>
    <t>369150009400.S-P</t>
  </si>
  <si>
    <t>Pohyblivé kotvenie - pružinový napínač troleja</t>
  </si>
  <si>
    <t>2076201138</t>
  </si>
  <si>
    <t>210252252.S</t>
  </si>
  <si>
    <t>Montáž odťahu lana cez kladku</t>
  </si>
  <si>
    <t>-1226769728</t>
  </si>
  <si>
    <t>369150009800.S</t>
  </si>
  <si>
    <t>Odťah lana cez kladku 02</t>
  </si>
  <si>
    <t>1981201578</t>
  </si>
  <si>
    <t>1868513984</t>
  </si>
  <si>
    <t>-283454023</t>
  </si>
  <si>
    <t>210252376.S</t>
  </si>
  <si>
    <t>Montáž výmenného pola - 1 stopa</t>
  </si>
  <si>
    <t>-32683523</t>
  </si>
  <si>
    <t>369160003600.S</t>
  </si>
  <si>
    <t>Výmenné pole VP - 1 stopa</t>
  </si>
  <si>
    <t>722773123</t>
  </si>
  <si>
    <t>210252377.S</t>
  </si>
  <si>
    <t>Montáž navádzacieho lievika pre natrolejovanie zberačov pre trolejbusy</t>
  </si>
  <si>
    <t>1728808607</t>
  </si>
  <si>
    <t>369160001000.S</t>
  </si>
  <si>
    <t>Navádzací lievik pre natrolejovanie zberačov</t>
  </si>
  <si>
    <t>-1249833903</t>
  </si>
  <si>
    <t>210252378.S</t>
  </si>
  <si>
    <t>Vyvesenie navádzacieho lievika pre trolejbusy</t>
  </si>
  <si>
    <t>1172437140</t>
  </si>
  <si>
    <t>369160001100.S</t>
  </si>
  <si>
    <t>Vyvesenie navádzacieho lievika</t>
  </si>
  <si>
    <t>1460677840</t>
  </si>
  <si>
    <t>210252391.S</t>
  </si>
  <si>
    <t>Montáž pružného trolejového závesu T13 na výložník pre trolejbusy</t>
  </si>
  <si>
    <t>1025853169</t>
  </si>
  <si>
    <t>369120003200.S</t>
  </si>
  <si>
    <t>Pružný trolejbusový záves T 13 na výložník</t>
  </si>
  <si>
    <t>-730674681</t>
  </si>
  <si>
    <t>210252395.S</t>
  </si>
  <si>
    <t>Montáž pružného trolejového závesu T15 na výložník pre trolejbusy</t>
  </si>
  <si>
    <t>1906761168</t>
  </si>
  <si>
    <t>369120003600.S</t>
  </si>
  <si>
    <t>Pružný trolejbusový záves T 15 na výložník</t>
  </si>
  <si>
    <t>-871512263</t>
  </si>
  <si>
    <t>210252399.S</t>
  </si>
  <si>
    <t>Montáž pružného trolejového závesu T17 na výložník pre trolejbusy</t>
  </si>
  <si>
    <t>-2082206652</t>
  </si>
  <si>
    <t>369120004000.S</t>
  </si>
  <si>
    <t>Pružný trolejbusový záves T 17 na výložník</t>
  </si>
  <si>
    <t>-636911281</t>
  </si>
  <si>
    <t>Montáź úsekového deliča na preves s NLTD-P/ 1 stopa, pre trolejbusy</t>
  </si>
  <si>
    <t>SO 04 - SO 04 Ochranné opatrenia v zóne trolejového vedenia</t>
  </si>
  <si>
    <t>Deltes s.r.o., Lužná 12, Bratislava</t>
  </si>
  <si>
    <t xml:space="preserve">    99 - Presun hmôt HSV</t>
  </si>
  <si>
    <t>113107131.S</t>
  </si>
  <si>
    <t>Odstránenie krytu v ploche do 200 m2 z betónu prostého, hr. vrstvy do 150 mm,  -0,22500t</t>
  </si>
  <si>
    <t>-1287514354</t>
  </si>
  <si>
    <t>719903555</t>
  </si>
  <si>
    <t>Poplatok za skládku - betón, tehly, dlaždice (17 01) ostatné</t>
  </si>
  <si>
    <t>-755647090</t>
  </si>
  <si>
    <t>1224693761</t>
  </si>
  <si>
    <t>Presun hmôt HSV</t>
  </si>
  <si>
    <t>998225311.S</t>
  </si>
  <si>
    <t>Presun hmôt pre opravy a údržbu komunikácií a letísk s krytom asfaltovým alebo betónovým</t>
  </si>
  <si>
    <t>-783513669</t>
  </si>
  <si>
    <t>998225394.S</t>
  </si>
  <si>
    <t>Príplatok za zväčšený presun pre opravy a údržbu komunikácií a letísk s krytom asfaltovým alebo betónovým nad vymedzenú najväčšiu dopravnú vzdialenosť do 5000 m</t>
  </si>
  <si>
    <t>173089386</t>
  </si>
  <si>
    <t>210010173.S</t>
  </si>
  <si>
    <t>Rúrka tuhá elektroinštalačná z HDPE, D 90 uložená peve</t>
  </si>
  <si>
    <t>1471674563</t>
  </si>
  <si>
    <t>286110012700.S</t>
  </si>
  <si>
    <t>Rúra PVC-U tlakový rozvod vody Dxr 90x2,7 mm, dĺ. 6 m, PN 6</t>
  </si>
  <si>
    <t>256</t>
  </si>
  <si>
    <t>1354389440</t>
  </si>
  <si>
    <t>210020741.S</t>
  </si>
  <si>
    <t>Konštrukcia oceľová, zákryt plný (z plechu) v rámoch - výroba a montáž vrátane základného náteru</t>
  </si>
  <si>
    <t>-496497921</t>
  </si>
  <si>
    <t>138110006200.S</t>
  </si>
  <si>
    <t>Plech hladký pozinkovaný hr. 1,00 mm, min. 285 g/m2, ozn. 10 004.20, podľa EN S185</t>
  </si>
  <si>
    <t>-1559747454</t>
  </si>
  <si>
    <t>246220000900.S</t>
  </si>
  <si>
    <t>Farba syntetická suríková S 2005</t>
  </si>
  <si>
    <t>-1539774812</t>
  </si>
  <si>
    <t>920720784</t>
  </si>
  <si>
    <t>312110000800.S</t>
  </si>
  <si>
    <t>Elektróda zváracia E-R 117 D 2,5 mm x dĺ. 350 mm nelegovaná s rutilovým a kyslým obalom</t>
  </si>
  <si>
    <t>tks</t>
  </si>
  <si>
    <t>1341863812</t>
  </si>
  <si>
    <t>210100009.S</t>
  </si>
  <si>
    <t>Ukončenie vodičov v rozvádzač. vrátane zapojenia a vodičovej koncovky do 120 mm2</t>
  </si>
  <si>
    <t>900911298</t>
  </si>
  <si>
    <t>354310026300.S</t>
  </si>
  <si>
    <t>Káblové oko medené lisovacie CU 120x12 KU-L</t>
  </si>
  <si>
    <t>-1781977946</t>
  </si>
  <si>
    <t>210100272</t>
  </si>
  <si>
    <t>Ukončenie celoplastových káblov zmrašť. záklopkou alebo páskou do 1 x 120 mm2</t>
  </si>
  <si>
    <t>-875048997</t>
  </si>
  <si>
    <t>343430006400</t>
  </si>
  <si>
    <t>Bužírka zmršťovacia hnedá 50,8x25,4 mm, typ ZS508B</t>
  </si>
  <si>
    <t>58401497</t>
  </si>
  <si>
    <t>210120403.S</t>
  </si>
  <si>
    <t>Istič vzduchový dvojpólový do 63 A</t>
  </si>
  <si>
    <t>1500492191</t>
  </si>
  <si>
    <t>358220040710</t>
  </si>
  <si>
    <t>Istič  LPN-8B, charakteristika B, 2 P, 6 kA</t>
  </si>
  <si>
    <t>1919285158</t>
  </si>
  <si>
    <t>358220040712</t>
  </si>
  <si>
    <t>Istič  LPN-6B, charakteristika B, 2 P, 6 kA</t>
  </si>
  <si>
    <t>1867304535</t>
  </si>
  <si>
    <t>210170032.S</t>
  </si>
  <si>
    <t>Jednofázový transformátor 1x primár - 1 sekundár do 1000 Va - v kryte</t>
  </si>
  <si>
    <t>-1176353515</t>
  </si>
  <si>
    <t>ponuka</t>
  </si>
  <si>
    <t>Bezpečnostný transformátor 230/230V 1000VA, IP20, te.II/1000V, EN 61558</t>
  </si>
  <si>
    <t>-467635663</t>
  </si>
  <si>
    <t>210220245</t>
  </si>
  <si>
    <t>Svorka FeZn pripojovacia SP</t>
  </si>
  <si>
    <t>-1905045363</t>
  </si>
  <si>
    <t>354410004100</t>
  </si>
  <si>
    <t>Svorka FeZn pripájaca označenie SP 2</t>
  </si>
  <si>
    <t>714943180</t>
  </si>
  <si>
    <t>210222002.S</t>
  </si>
  <si>
    <t>Uzemňovacie vedenie na povrchu FeZn do 120 mm2, pre vonkajšie práce</t>
  </si>
  <si>
    <t>1674931884</t>
  </si>
  <si>
    <t>933390844</t>
  </si>
  <si>
    <t>210222020.S</t>
  </si>
  <si>
    <t>Uzemňovacie vedenie v zemi FeZn do 120 mm2 vrátane izolácie spojov, pre vonkajšie práce</t>
  </si>
  <si>
    <t>-1529399735</t>
  </si>
  <si>
    <t>-153424825</t>
  </si>
  <si>
    <t>210222095.S</t>
  </si>
  <si>
    <t>Náter zvodového vodiča, pre vonkajšie práce</t>
  </si>
  <si>
    <t>2134307247</t>
  </si>
  <si>
    <t>1796250803</t>
  </si>
  <si>
    <t>246220004700</t>
  </si>
  <si>
    <t>Email syntetický vonkajší Industrol zelený S 2013</t>
  </si>
  <si>
    <t>-1355864124</t>
  </si>
  <si>
    <t>246220005000</t>
  </si>
  <si>
    <t>Email syntetický vonkajší Industrol žltý S 2013</t>
  </si>
  <si>
    <t>-1569956207</t>
  </si>
  <si>
    <t>-331988972</t>
  </si>
  <si>
    <t>210222245.S</t>
  </si>
  <si>
    <t>Svorka FeZn pripojovacia SP, pre vonkajšie práce</t>
  </si>
  <si>
    <t>-1570357566</t>
  </si>
  <si>
    <t>354410004000.S</t>
  </si>
  <si>
    <t>Svorka FeZn pripájaca označenie SP 1</t>
  </si>
  <si>
    <t>-633162444</t>
  </si>
  <si>
    <t>210252271.S</t>
  </si>
  <si>
    <t>Montáž pásky nerezovej bandimex</t>
  </si>
  <si>
    <t>-208066228</t>
  </si>
  <si>
    <t>369160000300.S</t>
  </si>
  <si>
    <t>Objímka na stožiar - páska nerezová</t>
  </si>
  <si>
    <t>1505284914</t>
  </si>
  <si>
    <t>210252448</t>
  </si>
  <si>
    <t>Montáž prierazky 120 V s opakovateľným použitím</t>
  </si>
  <si>
    <t>-1541495390</t>
  </si>
  <si>
    <t>369160002700</t>
  </si>
  <si>
    <t>Prierazka 120 V s opakovateľným použitím</t>
  </si>
  <si>
    <t>-144313793</t>
  </si>
  <si>
    <t>1515869685</t>
  </si>
  <si>
    <t>-929148052</t>
  </si>
  <si>
    <t>210255430.S</t>
  </si>
  <si>
    <t>Montáž kábla CYY 120 mm2</t>
  </si>
  <si>
    <t>-811049792</t>
  </si>
  <si>
    <t>369150003600.S</t>
  </si>
  <si>
    <t>Vodič CYY 120 mm2</t>
  </si>
  <si>
    <t>-1358716712</t>
  </si>
  <si>
    <t>210961541.S</t>
  </si>
  <si>
    <t>Demontáž do sute - zásuvka antibakteriálna polozapustená alebo zapustená 10/16 A 250 V 2P + Z    -0,00005 t</t>
  </si>
  <si>
    <t>-625719720</t>
  </si>
  <si>
    <t>210961772.S</t>
  </si>
  <si>
    <t>Demontáž - istič vzduchový jednopólový + N do 40 A   -0,00016 t</t>
  </si>
  <si>
    <t>-2038593118</t>
  </si>
  <si>
    <t>210961780.S</t>
  </si>
  <si>
    <t>Demontáž - prúdové chrániče dvojpólové 16 - 80 A   -0,00023 t</t>
  </si>
  <si>
    <t>1137829211</t>
  </si>
  <si>
    <t>460200124</t>
  </si>
  <si>
    <t>1743104380</t>
  </si>
  <si>
    <t>460420371.S</t>
  </si>
  <si>
    <t>Zriad. káblového lôžka z piesku vrstvy 10 cm, tehlami v smere kábla na šírku 35 cm</t>
  </si>
  <si>
    <t>1265872242</t>
  </si>
  <si>
    <t>-277639596</t>
  </si>
  <si>
    <t>1267926306</t>
  </si>
  <si>
    <t>2033568513</t>
  </si>
  <si>
    <t>596110000200.S</t>
  </si>
  <si>
    <t>Tehla plná pálená maloformátová, lxšxv 290x140x65 mm</t>
  </si>
  <si>
    <t>-2067800045</t>
  </si>
  <si>
    <t>460490011</t>
  </si>
  <si>
    <t>Rozvinutie a uloženie výstražnej fólie z PVC do ryhy, šírka 22 cm</t>
  </si>
  <si>
    <t>-237360775</t>
  </si>
  <si>
    <t>Výstražná fóla PE, šxhr 300x0,1 mm, dĺ. 250 m, farba červená, HAGARD</t>
  </si>
  <si>
    <t>-86574358</t>
  </si>
  <si>
    <t>460560134.S</t>
  </si>
  <si>
    <t>Ručný zásyp nezap. káblovej ryhy bez zhutn. zeminy, 35 cm širokej, 50 cm hlbokej v zemine tr. 4</t>
  </si>
  <si>
    <t>1787905095</t>
  </si>
  <si>
    <t>460600001</t>
  </si>
  <si>
    <t>-316488550</t>
  </si>
  <si>
    <t>460600002</t>
  </si>
  <si>
    <t>1302795585</t>
  </si>
  <si>
    <t>Revízia a revízna správa pre TV</t>
  </si>
  <si>
    <t>-2053726310</t>
  </si>
  <si>
    <t>Manipulácia v sieti NN pri TV</t>
  </si>
  <si>
    <t>-1901915511</t>
  </si>
  <si>
    <t>Zaistenie vypnutého stavu pri TV</t>
  </si>
  <si>
    <t>-1393099362</t>
  </si>
  <si>
    <t>Práca montéra pre TV</t>
  </si>
  <si>
    <t>956975626</t>
  </si>
  <si>
    <t>Práca skúšobného technika pre TV</t>
  </si>
  <si>
    <t>64117553</t>
  </si>
  <si>
    <t>HZS000113.S</t>
  </si>
  <si>
    <t>Stavebno montážne práce náročné ucelené - odborné, tvorivé remeselné (Tr. 3) v rozsahu viac ako 8 hodín</t>
  </si>
  <si>
    <t>667425258</t>
  </si>
  <si>
    <t>HZS000213.S</t>
  </si>
  <si>
    <t>Stavebno montážne práce náročné ucelené - odborné, tvorivé remeselné (Tr. 3) v rozsahu viac ako 4 a menej ako 8 hodín</t>
  </si>
  <si>
    <t>-1083669312</t>
  </si>
  <si>
    <t>HZS000214.S</t>
  </si>
  <si>
    <t>Stavebno montážne práce najnáročnejšie na odbornosť - prehliadky pracoviska a revízie (Tr. 4) v rozsahu viac ako 4 a menej ako 8 hodín</t>
  </si>
  <si>
    <t>450424850</t>
  </si>
  <si>
    <t>SO 05 - SO 05 Elektrické ovládanie výhybiek - úsek obratisko Rádiová</t>
  </si>
  <si>
    <t>21-M - Elektomonáže</t>
  </si>
  <si>
    <t>Elektomonáže</t>
  </si>
  <si>
    <t>210100001.S</t>
  </si>
  <si>
    <t>Ukončenie vodičov v rozvádzač. vrátane zapojenia a vodičovej koncovky do 2,5 mm2</t>
  </si>
  <si>
    <t>2147389615</t>
  </si>
  <si>
    <t>354310017600.S</t>
  </si>
  <si>
    <t>Káblové oko medené lisovacie CU 1,5x5 KU-L</t>
  </si>
  <si>
    <t>311852287</t>
  </si>
  <si>
    <t>1774737215</t>
  </si>
  <si>
    <t>-335090800</t>
  </si>
  <si>
    <t>210255471.S-P</t>
  </si>
  <si>
    <t xml:space="preserve">Montáž rozvádzača obmedzovača prepätia (OP+poistka) </t>
  </si>
  <si>
    <t>-2002162821</t>
  </si>
  <si>
    <t>369140002600.S-P</t>
  </si>
  <si>
    <t>Ovládanie výhybiek - ROP Rozvádzač obmedzovača prepätia (OP + poistka)</t>
  </si>
  <si>
    <t>1495358966</t>
  </si>
  <si>
    <t>210255473.S-P</t>
  </si>
  <si>
    <t>Montáž a zapojenie rozvádzača ovládania ROV vrátane signalizačného semafora</t>
  </si>
  <si>
    <t>-145632091</t>
  </si>
  <si>
    <t>369140000900.S-P</t>
  </si>
  <si>
    <t>Ovládanie výhybiek - Rozvádzač ovládania ROV + signalizačný semafor</t>
  </si>
  <si>
    <t>-1445920116</t>
  </si>
  <si>
    <t>210800113.S</t>
  </si>
  <si>
    <t>Kábel medený uložený voľne CYKY 450/750 V 4x1,5</t>
  </si>
  <si>
    <t>-623701547</t>
  </si>
  <si>
    <t>341110001300.S</t>
  </si>
  <si>
    <t>Kábel medený CYKY 4x1,5 mm2</t>
  </si>
  <si>
    <t>-1913907270</t>
  </si>
  <si>
    <t>210800119.S</t>
  </si>
  <si>
    <t>Kábel medený uložený voľne CYKY 450/750 V 5x1,5</t>
  </si>
  <si>
    <t>-2042898567</t>
  </si>
  <si>
    <t>341110001900.S</t>
  </si>
  <si>
    <t>Kábel medený CYKY 5x1,5 mm2</t>
  </si>
  <si>
    <t>1311847878</t>
  </si>
  <si>
    <t>210800611.S</t>
  </si>
  <si>
    <t>Vodič medený uložený voľne CGAU 2,5 mm2 450/750 V</t>
  </si>
  <si>
    <t>-1644522008</t>
  </si>
  <si>
    <t>341310008900.S</t>
  </si>
  <si>
    <t>Vodič CGAU 2,5 mm2 čierny</t>
  </si>
  <si>
    <t>-382285193</t>
  </si>
  <si>
    <t>1010283377</t>
  </si>
  <si>
    <t>-593398245</t>
  </si>
  <si>
    <t>775769440</t>
  </si>
  <si>
    <t>SO 06 - SO 06 Elektrické ovládanie výhybiek - križovatka Bulharská - Rádiová</t>
  </si>
  <si>
    <t>SO 07 - SO 07 Napájacie vedenie novej trolejovej trate - úsek Bulharská - Galvaniho - Ivanská</t>
  </si>
  <si>
    <t>Deltes s.r.o, Lužná 12, Bratislava</t>
  </si>
  <si>
    <t>2 - Zakladanie</t>
  </si>
  <si>
    <t xml:space="preserve">    3 - Zvislé a kompletné konštrukcie</t>
  </si>
  <si>
    <t xml:space="preserve">    6 - Úpravy povrchov, podlahy, osadenie</t>
  </si>
  <si>
    <t>274313721.S</t>
  </si>
  <si>
    <t>Obetónovanie kábelového prestupu, betón prostý</t>
  </si>
  <si>
    <t>-1753645808</t>
  </si>
  <si>
    <t>589310003600.S</t>
  </si>
  <si>
    <t>Betón STN EN 206-1-C 16/20-XC1 (SK)-Cl 0,4-Dmax 22 - S2 z cementu portlandského</t>
  </si>
  <si>
    <t>-1860904943</t>
  </si>
  <si>
    <t>275313611.S</t>
  </si>
  <si>
    <t>Betón základových pätiek, prostý tr. C 16/20</t>
  </si>
  <si>
    <t>737432001</t>
  </si>
  <si>
    <t>-493688315</t>
  </si>
  <si>
    <t>-96371429</t>
  </si>
  <si>
    <t>113106612.S</t>
  </si>
  <si>
    <t>Rozoberanie zámkovej dlažby všetkých druhov v ploche nad 20 m2,  -0,26000t</t>
  </si>
  <si>
    <t>-594244911</t>
  </si>
  <si>
    <t>113107231.S</t>
  </si>
  <si>
    <t>Odstránenie krytu v ploche nad 200 m2 z betónu prostého, hr. vrstvy do 150 mm,  -0,22500t</t>
  </si>
  <si>
    <t>940419636</t>
  </si>
  <si>
    <t>113107232.S</t>
  </si>
  <si>
    <t>Odstránenie krytu v ploche nad 200 m2 z betónu prostého, hr. vrstvy 150 do 300 mm,  -0,50000t</t>
  </si>
  <si>
    <t>1398384719</t>
  </si>
  <si>
    <t>113107241.S</t>
  </si>
  <si>
    <t>Odstránenie krytu v ploche nad 200 m2 asfaltového, hr. vrstvy do 50 mm,  -0,12500t</t>
  </si>
  <si>
    <t>448290800</t>
  </si>
  <si>
    <t>113107244.S</t>
  </si>
  <si>
    <t>Odstránenie krytu asfaltového, v ploche nad 200 m2,hr. nad 150 do 200 mm,  -0,50000t</t>
  </si>
  <si>
    <t>-283775380</t>
  </si>
  <si>
    <t>Poplatok za skládku - zemina a kamenivo (17 05) ostatné</t>
  </si>
  <si>
    <t>707229759</t>
  </si>
  <si>
    <t>Zvislé a kompletné konštrukcie</t>
  </si>
  <si>
    <t>311272011.S</t>
  </si>
  <si>
    <t>Murivo nosné (m3) z betónových debniacich tvárnic s betónovou výplňou C 16/20 hrúbky 150 mm</t>
  </si>
  <si>
    <t>-2094176431</t>
  </si>
  <si>
    <t>311361825.S</t>
  </si>
  <si>
    <t>Výstuž pre murivo nosné z betónových debniacich tvárnic s betónovou výplňou z ocele B500 (10505)</t>
  </si>
  <si>
    <t>-350442871</t>
  </si>
  <si>
    <t>Úpravy povrchov, podlahy, osadenie</t>
  </si>
  <si>
    <t>631362411.S</t>
  </si>
  <si>
    <t>Výstuž mazanín z betónov (z kameniva) a z ľahkých betónov zo sietí KARI, priemer drôtu 5/5 mm, veľkosť oka 100x100 mm</t>
  </si>
  <si>
    <t>1292177198</t>
  </si>
  <si>
    <t>1737951574</t>
  </si>
  <si>
    <t>919735112.S</t>
  </si>
  <si>
    <t>Rezanie existujúceho asfaltového krytu alebo podkladu hĺbky nad 50 do 100 mm</t>
  </si>
  <si>
    <t>1277905020</t>
  </si>
  <si>
    <t>919735123.S</t>
  </si>
  <si>
    <t>Rezanie existujúceho betónového krytu alebo podkladu hĺbky nad 100 do 150 mm</t>
  </si>
  <si>
    <t>948048274</t>
  </si>
  <si>
    <t>919735125.S</t>
  </si>
  <si>
    <t>Rezanie existujúceho betónového krytu alebo podkladu hĺbky nad 200 do 250 mm</t>
  </si>
  <si>
    <t>-525303853</t>
  </si>
  <si>
    <t>942354394</t>
  </si>
  <si>
    <t>552020113</t>
  </si>
  <si>
    <t>-219403976</t>
  </si>
  <si>
    <t>1452935956</t>
  </si>
  <si>
    <t>210100012</t>
  </si>
  <si>
    <t>Ukončenie vodičov v rozvádzač. vrátane zapojenia a vodičovej koncovky do 500 mm2</t>
  </si>
  <si>
    <t>360460977</t>
  </si>
  <si>
    <t>354310012300.S</t>
  </si>
  <si>
    <t>Káblové oko hliníkové lisovacie ALU-F 500x16</t>
  </si>
  <si>
    <t>-2021966632</t>
  </si>
  <si>
    <t>210100301.S</t>
  </si>
  <si>
    <t>Príplatok za ukončenie tienenia kábla (v plášti) vrátane zapojenia</t>
  </si>
  <si>
    <t>1887379301</t>
  </si>
  <si>
    <t>-1956817716</t>
  </si>
  <si>
    <t>766144828</t>
  </si>
  <si>
    <t>210252465.S</t>
  </si>
  <si>
    <t>Montáž oceľovej nosnej konštrukcie pre koncovky</t>
  </si>
  <si>
    <t>158759368</t>
  </si>
  <si>
    <t>369150004700.S</t>
  </si>
  <si>
    <t>Oceľová nosná konštrukcia pre koncovky</t>
  </si>
  <si>
    <t>491645481</t>
  </si>
  <si>
    <t>210252467.S</t>
  </si>
  <si>
    <t>Montáž vonkajšej koncovky káblovej zmršťovacej do 1x500mm2, 6kV</t>
  </si>
  <si>
    <t>-209551985</t>
  </si>
  <si>
    <t>369150004800.S</t>
  </si>
  <si>
    <t>Koncovka káblová zmršťovacia vonkajšia do 1x500 mm2 - 6kV</t>
  </si>
  <si>
    <t>2115981186</t>
  </si>
  <si>
    <t>210252468.S</t>
  </si>
  <si>
    <t>Montáž vnútornej koncovky káblovej zmršťovacej do 1x500mm2, 6kV</t>
  </si>
  <si>
    <t>-96450231</t>
  </si>
  <si>
    <t>369150004500.S</t>
  </si>
  <si>
    <t>Koncovka káblová zmršťovacia, vnútorná do 1x500 mm2 - 6kV</t>
  </si>
  <si>
    <t>-219328767</t>
  </si>
  <si>
    <t>210252469.S</t>
  </si>
  <si>
    <t>Montáž spojky káblovej zmršťovacej do 1x500mm2, 6kV</t>
  </si>
  <si>
    <t>1588206441</t>
  </si>
  <si>
    <t>345820013700.S</t>
  </si>
  <si>
    <t>Spojka VN s polymérovou izoláciou SXSU 4141</t>
  </si>
  <si>
    <t>624739549</t>
  </si>
  <si>
    <t>210252470</t>
  </si>
  <si>
    <t>Montáž traťového rozvádzača plusového TRP</t>
  </si>
  <si>
    <t>-700957955</t>
  </si>
  <si>
    <t>369160001400.S_P</t>
  </si>
  <si>
    <t>Traťový rozvádzač plusový TRP s výzbrojou</t>
  </si>
  <si>
    <t>-268630615</t>
  </si>
  <si>
    <t>210252471</t>
  </si>
  <si>
    <t>Montáž traťového rozvádzača mínusového TRM</t>
  </si>
  <si>
    <t>-135117786</t>
  </si>
  <si>
    <t>369160001500.S_P</t>
  </si>
  <si>
    <t>Traťový rozvádzač mínusový TRM s výzbrojou</t>
  </si>
  <si>
    <t>-557309584</t>
  </si>
  <si>
    <t>210910202.S</t>
  </si>
  <si>
    <t>Vodič hliníkový silový uložený voľne 6-AYKCY 3,6/6 kV 1x500</t>
  </si>
  <si>
    <t>207949099</t>
  </si>
  <si>
    <t>341130011400.S</t>
  </si>
  <si>
    <t>VN kábel hliníkový 6-AYKCY 1x500 mm2</t>
  </si>
  <si>
    <t>532118106</t>
  </si>
  <si>
    <t>210910202.S-D</t>
  </si>
  <si>
    <t>Demontáž - Vodič hliníkový silový uložený voľne 6-AYKCY 3,6/6 kV 1x500</t>
  </si>
  <si>
    <t>-11244676</t>
  </si>
  <si>
    <t>210910214.S</t>
  </si>
  <si>
    <t>Vodič hliníkový silový uložený pevne 6-AYKCY 3,6/6 kV 1x500</t>
  </si>
  <si>
    <t>1468817561</t>
  </si>
  <si>
    <t>-83098229</t>
  </si>
  <si>
    <t>210950203</t>
  </si>
  <si>
    <t>Príplatok na zaťahovanie káblov, váha kábla do 4 kg</t>
  </si>
  <si>
    <t>-1660710187</t>
  </si>
  <si>
    <t>460050602.S</t>
  </si>
  <si>
    <t>Výkop jamy pre stožiar, bet.základ, kotvu, príp. iné zar.,(vč.čerp.vody), ručný ,v zemine tr. 3 - 4</t>
  </si>
  <si>
    <t>2134010222</t>
  </si>
  <si>
    <t>-1566003128</t>
  </si>
  <si>
    <t>460200144.S</t>
  </si>
  <si>
    <t>Hĺbenie káblovej ryhy ručne 35 cm širokej a 60 cm hlbokej, v zemine triedy 4</t>
  </si>
  <si>
    <t>-1014580501</t>
  </si>
  <si>
    <t>460200164.S</t>
  </si>
  <si>
    <t>Hĺbenie káblovej ryhy ručne 35 cm širokej a 80 cm hlbokej, v zemine triedy 4</t>
  </si>
  <si>
    <t>-1625787082</t>
  </si>
  <si>
    <t>460200264.S</t>
  </si>
  <si>
    <t>Hĺbenie káblovej ryhy ručne 50 cm širokej a 80 cm hlbokej, v zemine triedy 4</t>
  </si>
  <si>
    <t>1029278043</t>
  </si>
  <si>
    <t>460200284.S</t>
  </si>
  <si>
    <t>Hĺbenie káblovej ryhy ručne 50 cm širokej a 100 cm hlbokej, v zemine triedy 4</t>
  </si>
  <si>
    <t>-307506579</t>
  </si>
  <si>
    <t>460200714.S</t>
  </si>
  <si>
    <t>Hĺbenie káblovej ryhy ručne 65 cm širokej a 150 cm hlbokej, v zemine triedy 4</t>
  </si>
  <si>
    <t>269587990</t>
  </si>
  <si>
    <t>460200684.S</t>
  </si>
  <si>
    <t>Hĺbenie káblovej ryhy ručne 65 cm širokej a 120 cm hlbokej, v zemine triedy 4</t>
  </si>
  <si>
    <t>497602907</t>
  </si>
  <si>
    <t>460200844.S</t>
  </si>
  <si>
    <t>Hĺbenie káblovej ryhy ručne 80 cm širokej a 80 cm hlbokej, v zemine triedy 4</t>
  </si>
  <si>
    <t>1544221878</t>
  </si>
  <si>
    <t>460200914.S_P4</t>
  </si>
  <si>
    <t>Hĺbenie káblovej ryhy ručne 85 cm širokej a 130 cm hlbokej, v zemine triedy 4</t>
  </si>
  <si>
    <t>1250777892</t>
  </si>
  <si>
    <t>460201044.S</t>
  </si>
  <si>
    <t>Hĺbenie káblovej ryhy ručne 100 cm širokej a 80 cm hlbokej, v zemine triedy 4</t>
  </si>
  <si>
    <t>-184973289</t>
  </si>
  <si>
    <t>460201064.S</t>
  </si>
  <si>
    <t>Hĺbenie káblovej ryhy ručne 100 cm širokej a 100 cm hlbokej, v zemine triedy 4</t>
  </si>
  <si>
    <t>1775431258</t>
  </si>
  <si>
    <t>-1102075738</t>
  </si>
  <si>
    <t>460201114.S</t>
  </si>
  <si>
    <t>Hĺbenie káblovej ryhy ručne 100 cm širokej a 150 cm hlbokej, v zemine triedy 4</t>
  </si>
  <si>
    <t>-623140160</t>
  </si>
  <si>
    <t>460201494.S_P3</t>
  </si>
  <si>
    <t>Hĺbenie káblovej ryhy ručne 120 cm širokej a 130 cm hlbokej, v zemine triedy 4</t>
  </si>
  <si>
    <t>2068104960</t>
  </si>
  <si>
    <t>460201504.S_P2</t>
  </si>
  <si>
    <t>Hĺbenie káblovej ryhy ručne 150 cm širokej a 130 cm hlbokej, v zemine triedy 4</t>
  </si>
  <si>
    <t>-1448762318</t>
  </si>
  <si>
    <t>460201504.S_P1</t>
  </si>
  <si>
    <t>Hĺbenie káblovej ryhy ručne 170 cm širokej a 130 cm hlbokej, v zemine triedy 4</t>
  </si>
  <si>
    <t>-1692826415</t>
  </si>
  <si>
    <t>1322589993</t>
  </si>
  <si>
    <t>597718339</t>
  </si>
  <si>
    <t>550142841</t>
  </si>
  <si>
    <t>460420373.S</t>
  </si>
  <si>
    <t>Zriad. káblového lôžka z piesku vrstvy 10 cm, tehlami na šírku 45 cm</t>
  </si>
  <si>
    <t>-133468675</t>
  </si>
  <si>
    <t>-1503325367</t>
  </si>
  <si>
    <t>-466790005</t>
  </si>
  <si>
    <t>460420374.S</t>
  </si>
  <si>
    <t>Zriad. káblového lôžka z piesku vrstvy 10 cm, tehlami na šírku 60 cm</t>
  </si>
  <si>
    <t>863866908</t>
  </si>
  <si>
    <t>-1240103137</t>
  </si>
  <si>
    <t>1319171467</t>
  </si>
  <si>
    <t>460420501.S</t>
  </si>
  <si>
    <t>Križovatka so silovým káblom, úprava dna výkopu, položenie betón. žľabu vrátane zakrytia-bez zásypu.</t>
  </si>
  <si>
    <t>-2055352767</t>
  </si>
  <si>
    <t>592650002700.S</t>
  </si>
  <si>
    <t>Tvárnica káblová betónová EBK 1-27, rozmer 1000x266x150 mm</t>
  </si>
  <si>
    <t>-81082171</t>
  </si>
  <si>
    <t>460490012.S</t>
  </si>
  <si>
    <t>Rozvinutie a uloženie výstražnej fólie z PE do ryhy, šírka do 33 cm</t>
  </si>
  <si>
    <t>54484345</t>
  </si>
  <si>
    <t>Výstražná fólia PE, šxhr 300x0,08 mm, dĺ. 250 m, farba červená, HAGARD</t>
  </si>
  <si>
    <t>-1565785237</t>
  </si>
  <si>
    <t>460490051.S</t>
  </si>
  <si>
    <t>Vypodloženie, oddelenie a krytie spojky alebo odbočnice pre kábel do 6 kV s dodanim piesku a tehál</t>
  </si>
  <si>
    <t>-1795236773</t>
  </si>
  <si>
    <t>707852372</t>
  </si>
  <si>
    <t>1357423878</t>
  </si>
  <si>
    <t>460500001.S</t>
  </si>
  <si>
    <t>Oddelenie kábla vo výkope tehlou</t>
  </si>
  <si>
    <t>-20185659</t>
  </si>
  <si>
    <t>596110001900</t>
  </si>
  <si>
    <t>Tehla plná pálená TermoBRIK PT, P20, lxšxv 290x140x65 mm</t>
  </si>
  <si>
    <t>-1748850303</t>
  </si>
  <si>
    <t>-1104146912</t>
  </si>
  <si>
    <t>286130073700.S_p</t>
  </si>
  <si>
    <t>Chránička ohybná dvojplášťová korugovaná DN 110, HDPE (FSKVS)</t>
  </si>
  <si>
    <t>-766950774</t>
  </si>
  <si>
    <t>460560144.S</t>
  </si>
  <si>
    <t>Ručný zásyp nezap. káblovej ryhy bez zhutn. zeminy, 35 cm širokej, 60 cm hlbokej v zemine tr. 4</t>
  </si>
  <si>
    <t>-1448505442</t>
  </si>
  <si>
    <t>460560164.S</t>
  </si>
  <si>
    <t>Ručný zásyp nezap. káblovej ryhy bez zhutn. zeminy, 35 cm širokej, 80 cm hlbokej v zemine tr. 4</t>
  </si>
  <si>
    <t>-662301559</t>
  </si>
  <si>
    <t>1787220297</t>
  </si>
  <si>
    <t>460560264.S</t>
  </si>
  <si>
    <t>Ručný zásyp nezap. káblovej ryhy bez zhutn. zeminy, 50 cm širokej, 80 cm hlbokej v zemine tr. 4</t>
  </si>
  <si>
    <t>-1591670445</t>
  </si>
  <si>
    <t>460560274.S</t>
  </si>
  <si>
    <t>Ručný zásyp nezap. káblovej ryhy bez zhutn. zeminy, 50 cm širokej, 90 cm hlkbokej v zemine tr. 4</t>
  </si>
  <si>
    <t>1811172260</t>
  </si>
  <si>
    <t>460560684.S</t>
  </si>
  <si>
    <t>Ručný zásyp nezap. káblovej ryhy bez zhutn. zeminy, 65 cm širokej, 120 cm hlbokej v zemine tr. 4</t>
  </si>
  <si>
    <t>1180795368</t>
  </si>
  <si>
    <t>460560714.S</t>
  </si>
  <si>
    <t>Ručný zásyp nezap. káblovej ryhy bez zhutn. zeminy, 65 cm širokej, 150 cm hlbokej v zemine tr. 4</t>
  </si>
  <si>
    <t>1062681671</t>
  </si>
  <si>
    <t>460560854.S</t>
  </si>
  <si>
    <t>Ručný zásyp nezap. káblovej ryhy bez zhutn. zeminy, 80 cm širokej, 90 cm hlbokej v zemine tr. 4</t>
  </si>
  <si>
    <t>-941099390</t>
  </si>
  <si>
    <t>460560914.S_P</t>
  </si>
  <si>
    <t>Ručný zásyp nezap. káblovej ryhy bez zhutn. zeminy, 85 cm širokej, 130 cm hlbokej v zemine tr. 4</t>
  </si>
  <si>
    <t>472172568</t>
  </si>
  <si>
    <t>460561044.S</t>
  </si>
  <si>
    <t>Ručný zásyp nezap. káblovej ryhy bez zhutn. zeminy, 100 cm širokej, 80 cm hlbokej v zemine tr. 4</t>
  </si>
  <si>
    <t>-1883942643</t>
  </si>
  <si>
    <t>460561064.S</t>
  </si>
  <si>
    <t>Ručný zásyp nezap. káblovej ryhy bez zhutn. zeminy, 100 cm širokej, 100 cm hlbokej v zemine tr. 4</t>
  </si>
  <si>
    <t>-2046504274</t>
  </si>
  <si>
    <t>460561114.S</t>
  </si>
  <si>
    <t>Ručný zásyp nezap. káblovej ryhy bez zhutn. zeminy, 100 cm širokej, 150 cm hlbokej v zemine tr. 4</t>
  </si>
  <si>
    <t>226150556</t>
  </si>
  <si>
    <t>460561504.S_P</t>
  </si>
  <si>
    <t>Ručný zásyp nezap. káblovej ryhy bez zhutn. zeminy, 150 cm širokej, 130 cm hlbokej v zemine tr. 4</t>
  </si>
  <si>
    <t>-1359760127</t>
  </si>
  <si>
    <t>460561504.S_P1</t>
  </si>
  <si>
    <t>Ručný zásyp nezap. káblovej ryhy bez zhutn. zeminy, 170 cm širokej, 130 cm hlbokej v zemine tr. 4</t>
  </si>
  <si>
    <t>1304790507</t>
  </si>
  <si>
    <t>-485273646</t>
  </si>
  <si>
    <t>1773848360</t>
  </si>
  <si>
    <t>1834191824</t>
  </si>
  <si>
    <t>-622183896</t>
  </si>
  <si>
    <t>-1656475668</t>
  </si>
  <si>
    <t>-672728654</t>
  </si>
  <si>
    <t>666731472</t>
  </si>
  <si>
    <t>SO 08 - SO 08 Napájacie vedenie - úsek Bulharská (U354) -Rožňavská (U356)</t>
  </si>
  <si>
    <t>274313721P</t>
  </si>
  <si>
    <t>35966979</t>
  </si>
  <si>
    <t>-927506056</t>
  </si>
  <si>
    <t>-1105743412</t>
  </si>
  <si>
    <t>113107132.S</t>
  </si>
  <si>
    <t>Odstránenie krytu v ploche do 200 m2 z betónu prostého, hr. vrstvy 150 do 300 mm,  -0,50000t</t>
  </si>
  <si>
    <t>23491187</t>
  </si>
  <si>
    <t>-166146913</t>
  </si>
  <si>
    <t>113107143.S</t>
  </si>
  <si>
    <t>Odstránenie krytu asfaltového v ploche do 200 m2, hr. nad 100 do 150 mm,  -0,37500t</t>
  </si>
  <si>
    <t>480857375</t>
  </si>
  <si>
    <t>-352717716</t>
  </si>
  <si>
    <t>1140329427</t>
  </si>
  <si>
    <t>1565803384</t>
  </si>
  <si>
    <t>281444778</t>
  </si>
  <si>
    <t>1906393184</t>
  </si>
  <si>
    <t>1488259134</t>
  </si>
  <si>
    <t>911629671</t>
  </si>
  <si>
    <t>516644276</t>
  </si>
  <si>
    <t>-1111767537</t>
  </si>
  <si>
    <t>-523478948</t>
  </si>
  <si>
    <t>1968038917</t>
  </si>
  <si>
    <t>2058420854</t>
  </si>
  <si>
    <t>269060884</t>
  </si>
  <si>
    <t>-405304208</t>
  </si>
  <si>
    <t>1688206074</t>
  </si>
  <si>
    <t>444350561</t>
  </si>
  <si>
    <t>-885726580</t>
  </si>
  <si>
    <t>-1913172028</t>
  </si>
  <si>
    <t>9580729</t>
  </si>
  <si>
    <t>-382226576</t>
  </si>
  <si>
    <t>665376531</t>
  </si>
  <si>
    <t>2127495912</t>
  </si>
  <si>
    <t>-744614101</t>
  </si>
  <si>
    <t>723893953</t>
  </si>
  <si>
    <t>-724190722</t>
  </si>
  <si>
    <t>-72503913</t>
  </si>
  <si>
    <t>463778702</t>
  </si>
  <si>
    <t>-89617330</t>
  </si>
  <si>
    <t>1178888206</t>
  </si>
  <si>
    <t>-573261527</t>
  </si>
  <si>
    <t>1227159228</t>
  </si>
  <si>
    <t>-959594790</t>
  </si>
  <si>
    <t>-1565919629</t>
  </si>
  <si>
    <t>-1136878084</t>
  </si>
  <si>
    <t>-1908500711</t>
  </si>
  <si>
    <t>-1114661963</t>
  </si>
  <si>
    <t>533724199</t>
  </si>
  <si>
    <t>889577125</t>
  </si>
  <si>
    <t>216383776</t>
  </si>
  <si>
    <t>473640288</t>
  </si>
  <si>
    <t>-442359129</t>
  </si>
  <si>
    <t>-1465735437</t>
  </si>
  <si>
    <t>283230008000.S</t>
  </si>
  <si>
    <t>Výstražná fólia PE, š. 300, farba červená</t>
  </si>
  <si>
    <t>-404861544</t>
  </si>
  <si>
    <t>289284099</t>
  </si>
  <si>
    <t>-768413729</t>
  </si>
  <si>
    <t>-1335722771</t>
  </si>
  <si>
    <t>305225279</t>
  </si>
  <si>
    <t>1431493620</t>
  </si>
  <si>
    <t>1774327057</t>
  </si>
  <si>
    <t>1417666850</t>
  </si>
  <si>
    <t>460560284.S</t>
  </si>
  <si>
    <t>Ručný zásyp nezap. káblovej ryhy bez zhutn. zeminy, 50 cm širokej, 100 cm hlbokej v zemine tr. 4</t>
  </si>
  <si>
    <t>-1845509985</t>
  </si>
  <si>
    <t>-870453999</t>
  </si>
  <si>
    <t>887790621</t>
  </si>
  <si>
    <t>1563314524</t>
  </si>
  <si>
    <t>-14424319</t>
  </si>
  <si>
    <t>615320804</t>
  </si>
  <si>
    <t>910410432</t>
  </si>
  <si>
    <t>1536484011</t>
  </si>
  <si>
    <t>433049627</t>
  </si>
  <si>
    <t>SO 09 - SO 09 Verejné osvetlenie - úsek Rádiová - Bulharská – modernizácia</t>
  </si>
  <si>
    <t>Ing. Ján Gahura</t>
  </si>
  <si>
    <t>210201800.S-D</t>
  </si>
  <si>
    <t>Demontáž a zapojenie svietidla 1x svetelný zdroj, uličného, výbojkového</t>
  </si>
  <si>
    <t>1258920382</t>
  </si>
  <si>
    <t>210201810.S</t>
  </si>
  <si>
    <t>Montáž a zapojenie svietidla 1x svetelný zdroj, uličného, LED</t>
  </si>
  <si>
    <t>-1681025859</t>
  </si>
  <si>
    <t>348370001602.S_P1</t>
  </si>
  <si>
    <t>LED svietidlo uličné Philips BGP283 LED-4S/730 L1-3K 80LED, 2xSR, 5x1.5, 10m, 9721lm, 60W</t>
  </si>
  <si>
    <t>1817329593</t>
  </si>
  <si>
    <t>HZS000212.S</t>
  </si>
  <si>
    <t>Stavebno montážne práce náročnejšie, ucelené, obtiažne, rutinné (Tr. 2) v rozsahu viac ako 4 a menej ako 8 hodín</t>
  </si>
  <si>
    <t>2124599603</t>
  </si>
  <si>
    <t>-2077257133</t>
  </si>
  <si>
    <t>-1124355915</t>
  </si>
  <si>
    <t xml:space="preserve">SO 10 - SO 10 Verejné osvetlenie - úsek Bulharská - Galvaniho - preložka </t>
  </si>
  <si>
    <t xml:space="preserve">    8 - Rúrové vedenie</t>
  </si>
  <si>
    <t>513689634</t>
  </si>
  <si>
    <t>-1980636353</t>
  </si>
  <si>
    <t>1187295533</t>
  </si>
  <si>
    <t>113107142.S</t>
  </si>
  <si>
    <t>Odstránenie krytu asfaltového v ploche do 200 m2, hr. nad 50 do 100 mm,  -0,25000t</t>
  </si>
  <si>
    <t>1415244095</t>
  </si>
  <si>
    <t>113107144.S</t>
  </si>
  <si>
    <t>Odstránenie krytu asfaltového v ploche do 200 m2, hr. nad 150 do 200 mm,  -0,50000t</t>
  </si>
  <si>
    <t>647124998</t>
  </si>
  <si>
    <t>1780021086</t>
  </si>
  <si>
    <t>-1668600208</t>
  </si>
  <si>
    <t>1708583116</t>
  </si>
  <si>
    <t>388793006.S</t>
  </si>
  <si>
    <t>Zaťahovanie kábelovodu 1x HDPE nad 12 mm, miestna sieť</t>
  </si>
  <si>
    <t>1628666586</t>
  </si>
  <si>
    <t>286130068100.S</t>
  </si>
  <si>
    <t>Chránička optického kábla DN 40, HDPE</t>
  </si>
  <si>
    <t>-1728150211</t>
  </si>
  <si>
    <t>388793009p1</t>
  </si>
  <si>
    <t xml:space="preserve">Kontrola tlaku tesnosti pred pokladkou  </t>
  </si>
  <si>
    <t>úsek</t>
  </si>
  <si>
    <t>163194715</t>
  </si>
  <si>
    <t>388793009P2</t>
  </si>
  <si>
    <t xml:space="preserve">Kontrola tlaku tesnosti po pokladke  </t>
  </si>
  <si>
    <t>-1204921456</t>
  </si>
  <si>
    <t>388796012.S</t>
  </si>
  <si>
    <t>Montáž koncovky Jackmoon na rúrku HDPE do 40 mm</t>
  </si>
  <si>
    <t>2145974301</t>
  </si>
  <si>
    <t>Ponuka_7</t>
  </si>
  <si>
    <t>Koncovka (záslepka) pre HDPE 40 mm</t>
  </si>
  <si>
    <t>1449947909</t>
  </si>
  <si>
    <t>388795581.S</t>
  </si>
  <si>
    <t>Montáž rovnej spojky MATRIX</t>
  </si>
  <si>
    <t>41724754</t>
  </si>
  <si>
    <t>Ponuka_8</t>
  </si>
  <si>
    <t>Mechanická spojka priebežná MATRIX I  pre HDPE 40 mm s mikrotrubičkami</t>
  </si>
  <si>
    <t>371106343</t>
  </si>
  <si>
    <t>388795561.S</t>
  </si>
  <si>
    <t>Montáž spojky rúrky HDPE do 12 mm</t>
  </si>
  <si>
    <t>-1161173907</t>
  </si>
  <si>
    <t>Ponuka_9</t>
  </si>
  <si>
    <t>Priama spojka pre mikrotrubičku 10/8mm</t>
  </si>
  <si>
    <t>1307367227</t>
  </si>
  <si>
    <t>Rúrové vedenie</t>
  </si>
  <si>
    <t>898170002.S</t>
  </si>
  <si>
    <t>Osadenie káblovej komory podzemné pre silové a optické káble z PE, DN 800 s PE poklopom</t>
  </si>
  <si>
    <t>-780857133</t>
  </si>
  <si>
    <t>Ponuka_4</t>
  </si>
  <si>
    <t>Káblová šachta plastová KS 63/80 bez poklopu</t>
  </si>
  <si>
    <t>-1012989989</t>
  </si>
  <si>
    <t>Ponuka_6</t>
  </si>
  <si>
    <t>Vodotesný poklop s tesnením, pochôdzí -LGH 63 DD - PE</t>
  </si>
  <si>
    <t>-1210267311</t>
  </si>
  <si>
    <t>-1876462851</t>
  </si>
  <si>
    <t>57652046</t>
  </si>
  <si>
    <t>919735113.S</t>
  </si>
  <si>
    <t>Rezanie existujúceho asfaltového krytu alebo podkladu hĺbky nad 100 do 150 mm</t>
  </si>
  <si>
    <t>-203711486</t>
  </si>
  <si>
    <t>1505128021</t>
  </si>
  <si>
    <t>2063563636</t>
  </si>
  <si>
    <t>1703586956</t>
  </si>
  <si>
    <t>652749790</t>
  </si>
  <si>
    <t>1941030014</t>
  </si>
  <si>
    <t>1624415113</t>
  </si>
  <si>
    <t>998225395.S</t>
  </si>
  <si>
    <t>Príplatok pre opravy a údržbu komunikácií a letísk s krytom asfaltovým alebo betónovým za každých ďalších 5000 m nad 5000 m</t>
  </si>
  <si>
    <t>-706448600</t>
  </si>
  <si>
    <t>998289011.S</t>
  </si>
  <si>
    <t>Presun hmôt pre kábelovody (828 7, 828 8, 3) akéhokoľvek rozsahu</t>
  </si>
  <si>
    <t>492127182</t>
  </si>
  <si>
    <t>210010091.S</t>
  </si>
  <si>
    <t>Rúrka ohybná elektroinštalačná z HDPE, D 63 uložená voľne</t>
  </si>
  <si>
    <t>2109954226</t>
  </si>
  <si>
    <t>286530129800.S</t>
  </si>
  <si>
    <t>Spojka nasúvacia 02063 pre korudované elektroinštal. rúrky z HDPE, D 63 mm</t>
  </si>
  <si>
    <t>565191009</t>
  </si>
  <si>
    <t>345710005700.S</t>
  </si>
  <si>
    <t>Rúrka ohybná 09063 dvojplášťová korugovaná z HDPE, bezhalogénová, D 63 mm</t>
  </si>
  <si>
    <t>1008552935</t>
  </si>
  <si>
    <t>210010154.S</t>
  </si>
  <si>
    <t>Rúrka ohybná elektroinštalačná z HDPE, D 110 uložená pevne</t>
  </si>
  <si>
    <t>1023969672</t>
  </si>
  <si>
    <t>345710006000.S</t>
  </si>
  <si>
    <t>Rúrka ohybná 09110 dvojplášťová korugovaná z HDPE, bezhalogénová, D 110 mm</t>
  </si>
  <si>
    <t>-1263565584</t>
  </si>
  <si>
    <t>210010171.S</t>
  </si>
  <si>
    <t>Rúrka tuhá elektroinštalačná z HDPE, D 63 uložená pevne</t>
  </si>
  <si>
    <t>507050002</t>
  </si>
  <si>
    <t>286130072600.S</t>
  </si>
  <si>
    <t>Chránička tuhá dvojplášťová korugovaná DN 63, HDPE</t>
  </si>
  <si>
    <t>-1719622075</t>
  </si>
  <si>
    <t>-1268647728</t>
  </si>
  <si>
    <t>286530257200.S</t>
  </si>
  <si>
    <t>Upchávka uzatváracia 17063 pre korugované elektroinštal. rúrky z HDPE, D 63 mm</t>
  </si>
  <si>
    <t>-896293913</t>
  </si>
  <si>
    <t>345710038700.S</t>
  </si>
  <si>
    <t>Krúžok tesniaci 16063 pre korugované elektroinštal. rúrky z HDPE, D 63 mm</t>
  </si>
  <si>
    <t>802839136</t>
  </si>
  <si>
    <t>210100003.S</t>
  </si>
  <si>
    <t>Ukončenie vodičov v rozvádzač. vrátane zapojenia a vodičovej koncovky do 16 mm2</t>
  </si>
  <si>
    <t>-960420382</t>
  </si>
  <si>
    <t>354310018500.S</t>
  </si>
  <si>
    <t>Káblové oko medené lisovacie CU 10x10 KU-L</t>
  </si>
  <si>
    <t>1205245537</t>
  </si>
  <si>
    <t>210101361.S</t>
  </si>
  <si>
    <t>NN koncovky pre 3 a 4-žilové káble s plastovou a papierovou izoláciou do 1 kV (4-35 mm2), pre vonkajšie práce</t>
  </si>
  <si>
    <t>-2103601026</t>
  </si>
  <si>
    <t>345810005300.S</t>
  </si>
  <si>
    <t>Koncovka NN s polymérovou izoláciou EPKT 0015 4-35</t>
  </si>
  <si>
    <t>1222004674</t>
  </si>
  <si>
    <t>210101361.S-D</t>
  </si>
  <si>
    <t>Demontáž - NN koncovky pre 3 a 4-žilové káble s plastovou a papierovou izoláciou do 1 kV (4-35 mm2), pre vonkajšie práce</t>
  </si>
  <si>
    <t>363629709</t>
  </si>
  <si>
    <t>210193041.S</t>
  </si>
  <si>
    <t>Skriňa prípojková plastová SPP 0 jeden odberateľ 3 x 63 A</t>
  </si>
  <si>
    <t>-1928201763</t>
  </si>
  <si>
    <t>357110014410.S</t>
  </si>
  <si>
    <t>Skriňa prípojková plastová SPP 0 na stĺp s EZ, 2x vývodky PG29 zdola, 1x PSZ 3, 63A s krytom, držiaky pre upínací pás</t>
  </si>
  <si>
    <t>2131759858</t>
  </si>
  <si>
    <t>357110014890.S</t>
  </si>
  <si>
    <t>Upínací nerezový pás</t>
  </si>
  <si>
    <t>1654104351</t>
  </si>
  <si>
    <t>987205473</t>
  </si>
  <si>
    <t>-1816870688</t>
  </si>
  <si>
    <t>1884752035</t>
  </si>
  <si>
    <t>210201810.S-D</t>
  </si>
  <si>
    <t>Demontáž a zapojenie svietidla 1x svetelný zdroj, uličného, LED</t>
  </si>
  <si>
    <t>-1166097151</t>
  </si>
  <si>
    <t>210204203.S</t>
  </si>
  <si>
    <t>Elektrovýstroj stožiara 3 okruhy</t>
  </si>
  <si>
    <t>-1537520724</t>
  </si>
  <si>
    <t>EXX000000221</t>
  </si>
  <si>
    <t>Elektrovyzbroj EKM 2050, 3 poistkové prevedenie 4x35mm2, IP 66</t>
  </si>
  <si>
    <t>524360119</t>
  </si>
  <si>
    <t>345290008800.S</t>
  </si>
  <si>
    <t>Patrón poistkový 10A</t>
  </si>
  <si>
    <t>-1959881553</t>
  </si>
  <si>
    <t>210220001.S</t>
  </si>
  <si>
    <t>Uzemňovacie vedenie na povrchu FeZn drôt zvodový Ø 8-10</t>
  </si>
  <si>
    <t>-29585238</t>
  </si>
  <si>
    <t>354410054810.S</t>
  </si>
  <si>
    <t>Drôt bleskozvodový FeZn, d 10 mm, PVC</t>
  </si>
  <si>
    <t>980644759</t>
  </si>
  <si>
    <t>KSP000000558</t>
  </si>
  <si>
    <t>Oko káblové 95 Al M10 ALU-F-LE lisovacie neizolované</t>
  </si>
  <si>
    <t>-445831844</t>
  </si>
  <si>
    <t>210220020P</t>
  </si>
  <si>
    <t>Uzemňovacie vedenie v zemi FeZn vrátane izolácie spojov</t>
  </si>
  <si>
    <t>1487085136</t>
  </si>
  <si>
    <t>58119643</t>
  </si>
  <si>
    <t>210220243.S</t>
  </si>
  <si>
    <t>-145336873</t>
  </si>
  <si>
    <t>-392034816</t>
  </si>
  <si>
    <t>210220253.S</t>
  </si>
  <si>
    <t>Svorka FeZn uzemňovacia SR03</t>
  </si>
  <si>
    <t>943845878</t>
  </si>
  <si>
    <t>354410000900.S</t>
  </si>
  <si>
    <t>Svorka FeZn uzemňovacia označenie SR 03 A</t>
  </si>
  <si>
    <t>-773231611</t>
  </si>
  <si>
    <t>2009207780</t>
  </si>
  <si>
    <t>1073881564</t>
  </si>
  <si>
    <t>210800117.S</t>
  </si>
  <si>
    <t>Kábel medený uložený voľne CYKY 450/750 V 4x10</t>
  </si>
  <si>
    <t>-136255643</t>
  </si>
  <si>
    <t>341110001700.S</t>
  </si>
  <si>
    <t>Kábel medený CYKY-J 4x10 mm2</t>
  </si>
  <si>
    <t>1073873468</t>
  </si>
  <si>
    <t>210950201.S</t>
  </si>
  <si>
    <t>Príplatok na zaťahovanie káblov, váha kábla do 0.75 kg</t>
  </si>
  <si>
    <t>298746351</t>
  </si>
  <si>
    <t>210962069.S</t>
  </si>
  <si>
    <t>Demontáž stožiara osvetľovacieho ostatného oceľového do 10 m</t>
  </si>
  <si>
    <t>361729537</t>
  </si>
  <si>
    <t>210962075.S</t>
  </si>
  <si>
    <t>Demontáž výložníka jednoramenného do 35 kg</t>
  </si>
  <si>
    <t>2019546791</t>
  </si>
  <si>
    <t>-34933833</t>
  </si>
  <si>
    <t>Výkop jamy pre šachtu, ručný výkop v zemina triedy 4</t>
  </si>
  <si>
    <t>188517278</t>
  </si>
  <si>
    <t>-1600474820</t>
  </si>
  <si>
    <t>1441058303</t>
  </si>
  <si>
    <t>-1866808493</t>
  </si>
  <si>
    <t>864473934</t>
  </si>
  <si>
    <t>807643917</t>
  </si>
  <si>
    <t>-1693639587</t>
  </si>
  <si>
    <t>460490011.S_P</t>
  </si>
  <si>
    <t>Rozvinutie a uloženie zákrytovej dosky z PVC do ryhy, šírka do 25 cm, hrúbky 2 mm</t>
  </si>
  <si>
    <t>285573384</t>
  </si>
  <si>
    <t>KTR000001583</t>
  </si>
  <si>
    <t>Doska krycia káblová DEKAB 250/2 PVC červená 1m</t>
  </si>
  <si>
    <t>-1572005686</t>
  </si>
  <si>
    <t>460490051.S_P</t>
  </si>
  <si>
    <t>Osadenie káblovej šachty plastovej priemeru 63cm  s navŕtaním otvorov, vrátane dodávky, bez zemných prác</t>
  </si>
  <si>
    <t>-641726999</t>
  </si>
  <si>
    <t>-25730249</t>
  </si>
  <si>
    <t>1567421432</t>
  </si>
  <si>
    <t>460560654.S</t>
  </si>
  <si>
    <t>Ručný zásyp nezap. káblovej ryhy bez zhutn. zeminy, 65 cm širokej, 90 cm hlbokej v zemine tr. 4</t>
  </si>
  <si>
    <t>2007720531</t>
  </si>
  <si>
    <t>1743717617</t>
  </si>
  <si>
    <t>-1024347478</t>
  </si>
  <si>
    <t>643228948</t>
  </si>
  <si>
    <t>810295748</t>
  </si>
  <si>
    <t>1898903312</t>
  </si>
  <si>
    <t xml:space="preserve">SO 11 - SO 11 Verejné osvetlenie - úsek Galvaniho - Ivanská – preložka </t>
  </si>
  <si>
    <t>113106211.S</t>
  </si>
  <si>
    <t>Rozoberanie dlažby vozoviek v ploche do 200 m2 z veľkých kociek kameniva,  -0,41700t</t>
  </si>
  <si>
    <t>-628194264</t>
  </si>
  <si>
    <t>1249973948</t>
  </si>
  <si>
    <t>1977547067</t>
  </si>
  <si>
    <t>1975524782</t>
  </si>
  <si>
    <t>-258797077</t>
  </si>
  <si>
    <t>-809506181</t>
  </si>
  <si>
    <t>388036276</t>
  </si>
  <si>
    <t>-824073200</t>
  </si>
  <si>
    <t>-2044811536</t>
  </si>
  <si>
    <t>705918376</t>
  </si>
  <si>
    <t>1959377662</t>
  </si>
  <si>
    <t>-727052486</t>
  </si>
  <si>
    <t>388793006</t>
  </si>
  <si>
    <t>1815536024</t>
  </si>
  <si>
    <t>286130068200P1</t>
  </si>
  <si>
    <t>Multichránička optického kábla, oranžová na bubne, HDPE 40/34+7x10/8</t>
  </si>
  <si>
    <t>1965791707</t>
  </si>
  <si>
    <t>-888987233</t>
  </si>
  <si>
    <t>798342050</t>
  </si>
  <si>
    <t>-799014330</t>
  </si>
  <si>
    <t>-997883273</t>
  </si>
  <si>
    <t>-2141905654</t>
  </si>
  <si>
    <t>-919595512</t>
  </si>
  <si>
    <t>-497931710</t>
  </si>
  <si>
    <t>-663278578</t>
  </si>
  <si>
    <t>Osadenie káblovej komory podzemné pre silové a optické káble z PE, DN 80 s PE poklopom</t>
  </si>
  <si>
    <t>1495413479</t>
  </si>
  <si>
    <t>-933369899</t>
  </si>
  <si>
    <t>1349011670</t>
  </si>
  <si>
    <t>919735111</t>
  </si>
  <si>
    <t>-583087754</t>
  </si>
  <si>
    <t>1273887255</t>
  </si>
  <si>
    <t>-597906027</t>
  </si>
  <si>
    <t>-653946823</t>
  </si>
  <si>
    <t>-874945561</t>
  </si>
  <si>
    <t>961043111.S</t>
  </si>
  <si>
    <t>Búranie základov alebo vybúranie otvorov plochy nad 4 m2 z betónu prostého alebo preloženého kameňom,  -2,20000t</t>
  </si>
  <si>
    <t>-214363432</t>
  </si>
  <si>
    <t>979089012</t>
  </si>
  <si>
    <t>Poplatok za skladovanie - betón, tehly, dlaždice (17 01 ), ostatné</t>
  </si>
  <si>
    <t>-1700845929</t>
  </si>
  <si>
    <t>979089212</t>
  </si>
  <si>
    <t>Poplatok za skladovanie - bitúmenové zmesi, uholný decht, dechtové výrobky (17 03 ), ostatné</t>
  </si>
  <si>
    <t>161265769</t>
  </si>
  <si>
    <t>-688207065</t>
  </si>
  <si>
    <t>-902349822</t>
  </si>
  <si>
    <t>868632380</t>
  </si>
  <si>
    <t>1544716965</t>
  </si>
  <si>
    <t>-31429512</t>
  </si>
  <si>
    <t>-364118449</t>
  </si>
  <si>
    <t>1127276394</t>
  </si>
  <si>
    <t>1439944356</t>
  </si>
  <si>
    <t>345710006000</t>
  </si>
  <si>
    <t>Rúrka ohybná dvojplášťová HDPE, KOPOFLEX BA KF 09110 BA, D 110, KOPOS</t>
  </si>
  <si>
    <t>1658861016</t>
  </si>
  <si>
    <t>-1900760764</t>
  </si>
  <si>
    <t>-1279554648</t>
  </si>
  <si>
    <t>-1519783684</t>
  </si>
  <si>
    <t>-1686178794</t>
  </si>
  <si>
    <t>1176063630</t>
  </si>
  <si>
    <t>210101601.S</t>
  </si>
  <si>
    <t>NN spojky pre káble s plastovou izoláciou do 1kV  10-16 mm2</t>
  </si>
  <si>
    <t>-2092904364</t>
  </si>
  <si>
    <t>345820000200.S</t>
  </si>
  <si>
    <t>Spojka NN s polymérovou izoláciou POLJ-01/4x 4-16</t>
  </si>
  <si>
    <t>359794544</t>
  </si>
  <si>
    <t>-1702405665</t>
  </si>
  <si>
    <t>348370001602.S_P6</t>
  </si>
  <si>
    <t>LED svietidlo uličné Philips BGP283 LED-4S/730 L1-3K 80LED, 2xSR, 5x1.5, 10m, 18363lm, 118 W</t>
  </si>
  <si>
    <t>34162239</t>
  </si>
  <si>
    <t>348370001602.S_P2</t>
  </si>
  <si>
    <t xml:space="preserve">LED svietidlo uličné Philips BGP283 LED-4S/730 L1-3K 80LED, 2xSR, 5x1.5, 10m, 13502lm, 84 W </t>
  </si>
  <si>
    <t>1932365926</t>
  </si>
  <si>
    <t>348370001602.S_P4</t>
  </si>
  <si>
    <t>LED svietidlo priechodové Philips BGP282 LED-4S/740 LPL-4K 40LED, 2xSR, 5x1.5, 10m, 13327lm, 79 W</t>
  </si>
  <si>
    <t>-1477299781</t>
  </si>
  <si>
    <t>1016250528</t>
  </si>
  <si>
    <t>210204011.S</t>
  </si>
  <si>
    <t>Osvetľovací stožiar - oceľový do dĺžky 12 m</t>
  </si>
  <si>
    <t>325788897</t>
  </si>
  <si>
    <t>316740001300_P</t>
  </si>
  <si>
    <t>Stožiar STK 114/60/3k14 cestný, oceľový - rúrový, bezpätkový, výška 6 m</t>
  </si>
  <si>
    <t>770192264</t>
  </si>
  <si>
    <t>210204103.S</t>
  </si>
  <si>
    <t>Výložník oceľový jednoramenný - do hmotn. 35 kg</t>
  </si>
  <si>
    <t>688220041</t>
  </si>
  <si>
    <t>316770001000_P1</t>
  </si>
  <si>
    <t xml:space="preserve">Výložník V1T-OP-30/114-D zinkový jednoramenný, vyloženie 3,0 m, d 114 mm, s protikoróznou úpravou (náterom) priamo vo výrobni   </t>
  </si>
  <si>
    <t>-334010245</t>
  </si>
  <si>
    <t>316770001000_P2</t>
  </si>
  <si>
    <t xml:space="preserve">Výložník V1T-15/114-D zinkový jednoramenný, vyloženie 1,5 m, d 114 mm, s protikoróznou úpravou (náterom) priamo vo výrobni   </t>
  </si>
  <si>
    <t>17339246</t>
  </si>
  <si>
    <t>316770001000_P4</t>
  </si>
  <si>
    <t xml:space="preserve">Výložník V1T-15-D zinkový strmeňový jednoramenný, vyloženie 1,5 m, s protikoróznou úpravou (náterom) priamo vo výrobni   </t>
  </si>
  <si>
    <t>1429204616</t>
  </si>
  <si>
    <t>316770001000_P3</t>
  </si>
  <si>
    <t xml:space="preserve">Výložník V1T-OP-30-D zinkový strmeňový jednoramenný, vyloženie 3,0 m, s protikoróznou úpravou (náterom) priamo vo výrobni   </t>
  </si>
  <si>
    <t>-1511192857</t>
  </si>
  <si>
    <t>210204105.S</t>
  </si>
  <si>
    <t>Výložník oceľový dvojramenný - do hmotn.70 kg</t>
  </si>
  <si>
    <t>445503349</t>
  </si>
  <si>
    <t>316770001800_P1</t>
  </si>
  <si>
    <t xml:space="preserve">Výložník V2T-015-76-180 zinkový dvojramenný, vyloženie 0,15 m, d 76 mm, s protikoróznou úpravou (náterom) priamo vo výrobni   </t>
  </si>
  <si>
    <t>-660365595</t>
  </si>
  <si>
    <t>210204107.S</t>
  </si>
  <si>
    <t>Výložník oceľový trojramenný - do hmotn. 70 kg</t>
  </si>
  <si>
    <t>-517566129</t>
  </si>
  <si>
    <t>316770001800_P3</t>
  </si>
  <si>
    <t xml:space="preserve">Výložník V3T-015-76-90 zinkový trojramenný, vyloženie 0,15 m, d 76 mm, s protikoróznou úpravou (náterom) priamo vo výrobni   </t>
  </si>
  <si>
    <t>608611170</t>
  </si>
  <si>
    <t>316770001800_P2</t>
  </si>
  <si>
    <t xml:space="preserve">Výložník V3T-015-76-120 zinkový trojramenný, vyloženie 0,15 m, d 76 mm, s protikoróznou úpravou (náterom) priamo vo výrobni   </t>
  </si>
  <si>
    <t>-990997429</t>
  </si>
  <si>
    <t>-244028319</t>
  </si>
  <si>
    <t>Elektrovyzbroj EKM 2050 3 poistkové prevedenie max 3 káble 4x35 mm2, IP 66</t>
  </si>
  <si>
    <t>865188594</t>
  </si>
  <si>
    <t>1051397367</t>
  </si>
  <si>
    <t>-780481833</t>
  </si>
  <si>
    <t>2097196631</t>
  </si>
  <si>
    <t>210220020</t>
  </si>
  <si>
    <t>-1902795002</t>
  </si>
  <si>
    <t>-479594193</t>
  </si>
  <si>
    <t>210220095</t>
  </si>
  <si>
    <t>Náter zvodového vodiča</t>
  </si>
  <si>
    <t>206153357</t>
  </si>
  <si>
    <t>1848406118</t>
  </si>
  <si>
    <t>-1032790393</t>
  </si>
  <si>
    <t>246420001500</t>
  </si>
  <si>
    <t>Riedidlo S-6006 SYNRED do syntetických a olejových látok, 0,8 l, CHEMOLAK</t>
  </si>
  <si>
    <t>-473615187</t>
  </si>
  <si>
    <t>1087153108</t>
  </si>
  <si>
    <t>1760027173</t>
  </si>
  <si>
    <t>1896379883</t>
  </si>
  <si>
    <t>676941488</t>
  </si>
  <si>
    <t>2063478484</t>
  </si>
  <si>
    <t>1219082223</t>
  </si>
  <si>
    <t>210800118</t>
  </si>
  <si>
    <t>Kábel medený uložený voľne CYKY 450/750 V 4x16</t>
  </si>
  <si>
    <t>-578057480</t>
  </si>
  <si>
    <t>341110001800.S</t>
  </si>
  <si>
    <t>Kábel medený CYKY 4x16 mm2</t>
  </si>
  <si>
    <t>-268254134</t>
  </si>
  <si>
    <t>-1280688727</t>
  </si>
  <si>
    <t>1560829551</t>
  </si>
  <si>
    <t>-1093955826</t>
  </si>
  <si>
    <t>210962077.S</t>
  </si>
  <si>
    <t>Demontáž výložníka dvojramenného do 70 kg</t>
  </si>
  <si>
    <t>1838150579</t>
  </si>
  <si>
    <t>210962080.S</t>
  </si>
  <si>
    <t>Demontáž výložníka trojramenného nad 70 kg</t>
  </si>
  <si>
    <t>1038530955</t>
  </si>
  <si>
    <t>210962086.S</t>
  </si>
  <si>
    <t>Demontáž výzbroja stožiarov pre 3 okruhy</t>
  </si>
  <si>
    <t>-1986442342</t>
  </si>
  <si>
    <t>-454571836</t>
  </si>
  <si>
    <t>1072162386</t>
  </si>
  <si>
    <t>1463174474</t>
  </si>
  <si>
    <t>-1986909752</t>
  </si>
  <si>
    <t>-1854460610</t>
  </si>
  <si>
    <t>-901543354</t>
  </si>
  <si>
    <t>-406459581</t>
  </si>
  <si>
    <t>460200314.S</t>
  </si>
  <si>
    <t>Hĺbenie káblovej ryhy ručne 50 cm širokej a 130 cm hlbokej, v zemine triedy 4</t>
  </si>
  <si>
    <t>-1658058005</t>
  </si>
  <si>
    <t>-1162621378</t>
  </si>
  <si>
    <t>1752748641</t>
  </si>
  <si>
    <t>-1627080564</t>
  </si>
  <si>
    <t>-618926615</t>
  </si>
  <si>
    <t>-562606970</t>
  </si>
  <si>
    <t>833523192</t>
  </si>
  <si>
    <t>1468492468</t>
  </si>
  <si>
    <t>460560314.S</t>
  </si>
  <si>
    <t>Ručný zásyp nezap. káblovej ryhy bez zhutn. zeminy, 50 cm širokej, 130 cm hlbokej v zemine tr. 4</t>
  </si>
  <si>
    <t>-467900986</t>
  </si>
  <si>
    <t>712124568</t>
  </si>
  <si>
    <t>1719222208</t>
  </si>
  <si>
    <t>-1334570666</t>
  </si>
  <si>
    <t>-577474961</t>
  </si>
  <si>
    <t>412241670</t>
  </si>
  <si>
    <t>-1505988039</t>
  </si>
  <si>
    <t>SO 12 - SO 12 Ovládací kábel pre kontajnerovú meniareň Bojnická - 26</t>
  </si>
  <si>
    <t xml:space="preserve">    22-M - Montáže oznamovacích a zabezpečovacích zariadení</t>
  </si>
  <si>
    <t>-2102096598</t>
  </si>
  <si>
    <t>-788233674</t>
  </si>
  <si>
    <t>616700099</t>
  </si>
  <si>
    <t>1954295062</t>
  </si>
  <si>
    <t>-1722636446</t>
  </si>
  <si>
    <t>22-M</t>
  </si>
  <si>
    <t>Montáže oznamovacích a zabezpečovacích zariadení</t>
  </si>
  <si>
    <t>1334707033</t>
  </si>
  <si>
    <t>341250008100P2</t>
  </si>
  <si>
    <t>Kábel optický LTMC A-DQ(ZN)2Y 12vl.</t>
  </si>
  <si>
    <t>-173489928</t>
  </si>
  <si>
    <t>220220304.S</t>
  </si>
  <si>
    <t>Rozšírené záverečné merania NF káblov pre ďal.skupiny, úplné meranie v oboch smeroch norm.aj skrut.záveroch</t>
  </si>
  <si>
    <t>859265229</t>
  </si>
  <si>
    <t>Meranie optického kábla počas montáže, po zafúknutí</t>
  </si>
  <si>
    <t>405674142</t>
  </si>
  <si>
    <t>Záverečné meranie optického kábla z oboch strán (priamou metóou, metódou spätného rozptylu</t>
  </si>
  <si>
    <t>-602375953</t>
  </si>
  <si>
    <t>Ponuka_3</t>
  </si>
  <si>
    <t>Montáž Patch panelu</t>
  </si>
  <si>
    <t>-1889113661</t>
  </si>
  <si>
    <t xml:space="preserve">Patch panel pre 12 ukončení v čítane pigtaily, kazety, ochrany zvarov </t>
  </si>
  <si>
    <t>1131444388</t>
  </si>
  <si>
    <t>Ponuka_5</t>
  </si>
  <si>
    <t>Prepojovací patch kábel SM E, 1m</t>
  </si>
  <si>
    <t>-741901099</t>
  </si>
  <si>
    <t>1868992423</t>
  </si>
  <si>
    <t>460420302.S</t>
  </si>
  <si>
    <t>Zriadenie káblového lôžka z preosiatej zeminy so zakrytím tehlami naprieč smeru kábla na šír. 35 cm</t>
  </si>
  <si>
    <t>-1469345186</t>
  </si>
  <si>
    <t>812635606</t>
  </si>
  <si>
    <t>583110000300.S</t>
  </si>
  <si>
    <t>Drvina vápencová frakcia 0-4 mm</t>
  </si>
  <si>
    <t>617989891</t>
  </si>
  <si>
    <t>1555695611</t>
  </si>
  <si>
    <t>873751734</t>
  </si>
  <si>
    <t>-1057353048</t>
  </si>
  <si>
    <t>-258437789</t>
  </si>
  <si>
    <t>-976710454</t>
  </si>
  <si>
    <t>1057360484</t>
  </si>
  <si>
    <t>-2038205160</t>
  </si>
  <si>
    <t>1448842414</t>
  </si>
  <si>
    <t>SO 13 - SO 12 Optická trasa pre DPB, a.s.</t>
  </si>
  <si>
    <t>964811991</t>
  </si>
  <si>
    <t>1449724532</t>
  </si>
  <si>
    <t>-1187941091</t>
  </si>
  <si>
    <t>-919213740</t>
  </si>
  <si>
    <t>304431211</t>
  </si>
  <si>
    <t>-2020625841</t>
  </si>
  <si>
    <t>-1565092431</t>
  </si>
  <si>
    <t>-628894180</t>
  </si>
  <si>
    <t>Ponuka_10</t>
  </si>
  <si>
    <t>543108108</t>
  </si>
  <si>
    <t>Ponuka_11</t>
  </si>
  <si>
    <t>-168822036</t>
  </si>
  <si>
    <t>-205304212</t>
  </si>
  <si>
    <t>-2078443833</t>
  </si>
  <si>
    <t>Káblová šachta plastová KS 100,63/70 bez poklopu</t>
  </si>
  <si>
    <t>234893551</t>
  </si>
  <si>
    <t>1161276751</t>
  </si>
  <si>
    <t>2144402071</t>
  </si>
  <si>
    <t>-537833307</t>
  </si>
  <si>
    <t>695359539</t>
  </si>
  <si>
    <t>-528320860</t>
  </si>
  <si>
    <t>1876962641</t>
  </si>
  <si>
    <t>1119175104</t>
  </si>
  <si>
    <t>1936000658</t>
  </si>
  <si>
    <t>-1146348734</t>
  </si>
  <si>
    <t>1486505829</t>
  </si>
  <si>
    <t>KTR000001581</t>
  </si>
  <si>
    <t>Doska krycia káblová DEKAB 150/2 PVC červená 1m</t>
  </si>
  <si>
    <t>-1840088849</t>
  </si>
  <si>
    <t>KTR000001582</t>
  </si>
  <si>
    <t>Doska krycia káblová DEKAB 200/2 PVC červená 1m</t>
  </si>
  <si>
    <t>1027609491</t>
  </si>
  <si>
    <t>-1298316990</t>
  </si>
  <si>
    <t>1368960193</t>
  </si>
  <si>
    <t>-46433657</t>
  </si>
  <si>
    <t>-734804537</t>
  </si>
  <si>
    <t xml:space="preserve">SO 14 - SO 14 Kontajnerová meniareň STAV - prepočty </t>
  </si>
  <si>
    <t>PSV - Práce a dodávky PSV</t>
  </si>
  <si>
    <t xml:space="preserve">    767 - Konštrukcie doplnkové kovové</t>
  </si>
  <si>
    <t>113106241.S</t>
  </si>
  <si>
    <t>Rozoberanie vozovky a plochy z panelov so škárami zaliatymi asfaltovou alebo cementovou maltou,  -0,40800t</t>
  </si>
  <si>
    <t>-1536051429</t>
  </si>
  <si>
    <t>113107123.S</t>
  </si>
  <si>
    <t>Odstránenie krytu v ploche  do 200 m2 z kameniva hrubého drveného, hr.200 do 300 mm,  -0,40000t</t>
  </si>
  <si>
    <t>1178715996</t>
  </si>
  <si>
    <t>271571111.S</t>
  </si>
  <si>
    <t>Vankúše zhutnené pod základy zo štrkopiesku</t>
  </si>
  <si>
    <t>1966796688</t>
  </si>
  <si>
    <t>564271111.S</t>
  </si>
  <si>
    <t>Podklad alebo podsyp zo štrkopiesku s rozprestretím, vlhčením a zhutnením, po zhutnení hr. 250 mm</t>
  </si>
  <si>
    <t>1699943419</t>
  </si>
  <si>
    <t>564791111.S</t>
  </si>
  <si>
    <t>Podklad spevnenej plochy z kameniva drveného so zhutnením frakcie 0-63 mm</t>
  </si>
  <si>
    <t>-2081389929</t>
  </si>
  <si>
    <t>584121111.S</t>
  </si>
  <si>
    <t>Osadenie cestných panelov zo železového betónu, so zhotovením podkladu z kam. ťaženého do hr. 40 mm</t>
  </si>
  <si>
    <t>1966011919</t>
  </si>
  <si>
    <t>593810000200.S</t>
  </si>
  <si>
    <t>Cestný panel IZD 300/100/15 JP 6 ton, lxšxv 3000x1000x150 mm</t>
  </si>
  <si>
    <t>-130867281</t>
  </si>
  <si>
    <t>962052211.S</t>
  </si>
  <si>
    <t>Búranie muriva alebo vybúranie otvorov plochy nad 4 m2 železobetonového nadzákladného,  -2,40000t</t>
  </si>
  <si>
    <t>-1025716596</t>
  </si>
  <si>
    <t>979081111.S</t>
  </si>
  <si>
    <t>Odvoz sutiny a vybúraných hmôt na skládku do 1 km</t>
  </si>
  <si>
    <t>-2039923758</t>
  </si>
  <si>
    <t>979081121.S</t>
  </si>
  <si>
    <t>Odvoz sutiny a vybúraných hmôt na skládku za každý ďalší 1 km</t>
  </si>
  <si>
    <t>-1284068524</t>
  </si>
  <si>
    <t>221475532</t>
  </si>
  <si>
    <t>PSV</t>
  </si>
  <si>
    <t>Práce a dodávky PSV</t>
  </si>
  <si>
    <t>767</t>
  </si>
  <si>
    <t>Konštrukcie doplnkové kovové</t>
  </si>
  <si>
    <t>767132812.S</t>
  </si>
  <si>
    <t>Demontáž stien a priečok z plechu zváraných,  -0,01800t</t>
  </si>
  <si>
    <t>795329792</t>
  </si>
  <si>
    <t>767914830.S</t>
  </si>
  <si>
    <t>Demontáž oplotenia rámového na oceľové stĺpiky, výšky nad 1 do 2 m,  -0,00900t</t>
  </si>
  <si>
    <t>759832817</t>
  </si>
  <si>
    <t>767920840.S</t>
  </si>
  <si>
    <t>Demontáž vrát a vrátok na oplotenie s plochou jednotlivo nad 6 do 10 m2,  -0,28500t</t>
  </si>
  <si>
    <t>-705958870</t>
  </si>
  <si>
    <t>SO 16 - SO 16 Káblová prípojka 22kV - kontajnerová meniareň Bojnická - 26</t>
  </si>
  <si>
    <t xml:space="preserve">    OST - Ostatné</t>
  </si>
  <si>
    <t>2005236669</t>
  </si>
  <si>
    <t>345840001300.S</t>
  </si>
  <si>
    <t>Utesňovací systém káblových prechodov RDSS-45</t>
  </si>
  <si>
    <t>-533767263</t>
  </si>
  <si>
    <t>-244465413</t>
  </si>
  <si>
    <t>210930206.S</t>
  </si>
  <si>
    <t>Vodič hliníkový silový uložený voľne 22-AXEKVCE 12,7/22 kV 1x240/25</t>
  </si>
  <si>
    <t>-571219704</t>
  </si>
  <si>
    <t>210010097.S</t>
  </si>
  <si>
    <t>Rúrka ohybná elektroinštalačná z HDPE, D 200 uložená voľne</t>
  </si>
  <si>
    <t>345710006280.S</t>
  </si>
  <si>
    <t>Rúrka ohybná 09200 dvojplášťová korugovaná z HDPE, bezhalogénová, D 200 mm</t>
  </si>
  <si>
    <t>286530130400.S</t>
  </si>
  <si>
    <t>Spojka nasúvacia 02200 pre korudované elektroinštal. rúrky z HDPE, D 200 mm</t>
  </si>
  <si>
    <t>341130008600.S1</t>
  </si>
  <si>
    <t>Kábel 22 - 3//NA2XS2Y  22 kV 1x240mm²</t>
  </si>
  <si>
    <t>210950202.S</t>
  </si>
  <si>
    <t>Príplatok na zaťahovanie káblov, váha kábla do 2 kg</t>
  </si>
  <si>
    <t>210010094.S</t>
  </si>
  <si>
    <t>Rúrka ohybná elektroinštalačná z HDPE, D 110 uložená voľne</t>
  </si>
  <si>
    <t>345710006260.S</t>
  </si>
  <si>
    <t>Rúrka ohybná 09110 dvojplášťová korugovaná z HDPE, UV stabilná bezhalogénová, D 110 mm</t>
  </si>
  <si>
    <t>286530130100.S</t>
  </si>
  <si>
    <t>Spojka nasúvacia 02110 pre korudované elektroinštal. rúrky z HDPE, D 110 mm</t>
  </si>
  <si>
    <t>210101224.S</t>
  </si>
  <si>
    <t>VN spojky pre jednožilové káble s tienenými žilami a papierovou izoláciou pre 10 kV, 22 kV a 35 kV (120-240 mm2)</t>
  </si>
  <si>
    <t>345820000600.S</t>
  </si>
  <si>
    <t>Spojka NN s polymérovou izoláciou POLJ-01/4x 150-240</t>
  </si>
  <si>
    <t>210101389.S</t>
  </si>
  <si>
    <t>VN koncovky pre káble s plastovou izoláciou</t>
  </si>
  <si>
    <t>345810014900.S</t>
  </si>
  <si>
    <t>Koncovka VN s polymérovou izoláciou POLT -24 D/1XI-CEE05</t>
  </si>
  <si>
    <t>960051001.S</t>
  </si>
  <si>
    <t>Vytýčenie hranice pozemku</t>
  </si>
  <si>
    <t>100 m</t>
  </si>
  <si>
    <t>960101002.S</t>
  </si>
  <si>
    <t>Vytýčenie priestorovej polohy objektu alebo stavby - stavebné objekty líniové – cestné, železničné, vodné toky, inžinierske siete</t>
  </si>
  <si>
    <t>bod</t>
  </si>
  <si>
    <t>460230014.S</t>
  </si>
  <si>
    <t>Výkop pre káblovú spojku a odbočnicu, ryha pre kábel nad 10 kV v zemina triedy 4</t>
  </si>
  <si>
    <t>460201084.R</t>
  </si>
  <si>
    <t>Hĺbenie káblovej ryhy ručne 100 cm širokej a 130 cm hlbokej, v zemine triedy 4</t>
  </si>
  <si>
    <t>589310004200.S.</t>
  </si>
  <si>
    <t>Betón STN EN 206-1-C 20/25-XC2 (SK)-Cl 0,4-Dmax 8 - S1 z cementu troskoportlandského</t>
  </si>
  <si>
    <t>388995051.S</t>
  </si>
  <si>
    <t>Montáž krycích dosiek káblových žľabov dĺžky 1 m</t>
  </si>
  <si>
    <t>283130000500.S</t>
  </si>
  <si>
    <t>Krycia doska z PVC pre káble, šxhrxv 250x2x7 mm, farba červená</t>
  </si>
  <si>
    <t>460561084.R</t>
  </si>
  <si>
    <t>Ručný zásyp nezap. káblovej ryhy bez zhutn. zeminy, 100 cm širokej, 130 cm hlbokej v zemine tr. 4</t>
  </si>
  <si>
    <t>460620014.S</t>
  </si>
  <si>
    <t>Proviz. úprava terénu v zemine tr. 4, aby nerovnosti terénu neboli väčšie ako 2 cm od vodor.hladiny</t>
  </si>
  <si>
    <t>566902263.S</t>
  </si>
  <si>
    <t>Vyspravenie podkladu po prekopoch inžinierskych sietí plochy nad 15 m2 podkladovým betónom PB I tr. C 20/25 hr. 200 mm</t>
  </si>
  <si>
    <t>OST</t>
  </si>
  <si>
    <t>Ostatné</t>
  </si>
  <si>
    <t>HZS-001</t>
  </si>
  <si>
    <t>Nepredvídané práce</t>
  </si>
  <si>
    <t>262144</t>
  </si>
  <si>
    <t>HZS-002</t>
  </si>
  <si>
    <t>Zaistenie vypnutého stavu</t>
  </si>
  <si>
    <t>HZS-003</t>
  </si>
  <si>
    <t>Práca montéra pri zapájaní zariadenia do siete</t>
  </si>
  <si>
    <t>HZS-005</t>
  </si>
  <si>
    <t>Spracovanie východiskovej revízie a vypracovanie správy</t>
  </si>
  <si>
    <t>HZS-008</t>
  </si>
  <si>
    <t>Projektová dokumentácia (projekt skutočného vyhotovenia)</t>
  </si>
  <si>
    <t>HZS-009</t>
  </si>
  <si>
    <t>Technická pomoc</t>
  </si>
  <si>
    <t>HZS-0011</t>
  </si>
  <si>
    <t>Merania izolačných stavov káblov (kenotronovanie)</t>
  </si>
  <si>
    <t>kpl</t>
  </si>
  <si>
    <t>HZS-0012</t>
  </si>
  <si>
    <t>Prvá úradná skúška na TI SR</t>
  </si>
  <si>
    <t>HZS-0014</t>
  </si>
  <si>
    <t>Inžiniering + konzultácie na rozvodných závodoch ZSDIS a.s.</t>
  </si>
  <si>
    <t>HZS-029</t>
  </si>
  <si>
    <t>Geodetické zameranie</t>
  </si>
  <si>
    <t>SO 17 - SO 17 Telefónna prípojka</t>
  </si>
  <si>
    <t>21-M - Elektromontáže</t>
  </si>
  <si>
    <t xml:space="preserve">81-M - Káblovovdy a elektrické zariadenia   </t>
  </si>
  <si>
    <t>O01 - Ostatné</t>
  </si>
  <si>
    <t xml:space="preserve">    22-M - Montáže oznamovacích a zabezpečovacích zariadení   </t>
  </si>
  <si>
    <t>220261661</t>
  </si>
  <si>
    <t>Vyznačenie trasy vedenia podľa plánu</t>
  </si>
  <si>
    <t>-1597463467</t>
  </si>
  <si>
    <t>81-M</t>
  </si>
  <si>
    <t xml:space="preserve">Káblovovdy a elektrické zariadenia   </t>
  </si>
  <si>
    <t>898954901.R</t>
  </si>
  <si>
    <t>Káblový prestup do budovy, vyburanie otvoru v stene z betónu alebo trvrdých tehál, osadenie systémového rozoberateľného kábelového prestupu, murárské výpomoci</t>
  </si>
  <si>
    <t>-831855330</t>
  </si>
  <si>
    <t>310237241.S</t>
  </si>
  <si>
    <t>Zamurovanie otvoru s plochou do 0,25 m2 v murive nadzákladného tehlami do 300 mm</t>
  </si>
  <si>
    <t>643529133</t>
  </si>
  <si>
    <t>622451071.S</t>
  </si>
  <si>
    <t>Vyspravenie povrchu neomietaných betónových stien vonkajších maltou cementovou pre omietky</t>
  </si>
  <si>
    <t>-2064986706</t>
  </si>
  <si>
    <t>245650001300.S</t>
  </si>
  <si>
    <t>Malta hydroizolačná 2-komponentná vláknami vystužená na báze cementu</t>
  </si>
  <si>
    <t>-2120602261</t>
  </si>
  <si>
    <t>971042151.S</t>
  </si>
  <si>
    <t>Vybúranie otvoru v betónových priečkach a stenách do profilu 60 mm, hr. do 450 mm,  -0,00100t</t>
  </si>
  <si>
    <t>2079629760</t>
  </si>
  <si>
    <t>974031132.S</t>
  </si>
  <si>
    <t>Vysekanie rýh v akomkoľvek murive tehlovom na akúkoľvek maltu do hĺbky 50 mm a š. do 70 mm,  -0,00600t</t>
  </si>
  <si>
    <t>-973618977</t>
  </si>
  <si>
    <t>979083114.S</t>
  </si>
  <si>
    <t>Vodorovné premiestnenie sutiny na skládku s naložením a zložením nad 2000 do 3000 m</t>
  </si>
  <si>
    <t>2129594249</t>
  </si>
  <si>
    <t>979083191.S</t>
  </si>
  <si>
    <t>Príplatok za každých ďalších i začatých 1000 m po spevnenej ceste</t>
  </si>
  <si>
    <t>657840961</t>
  </si>
  <si>
    <t>964614976</t>
  </si>
  <si>
    <t>O01</t>
  </si>
  <si>
    <t>388793205</t>
  </si>
  <si>
    <t>Ukladanie rúrky kábelovodu 1x HDPE priemeru nad 12 mm,miestna sieť</t>
  </si>
  <si>
    <t>1097645486</t>
  </si>
  <si>
    <t>388795562.1.1</t>
  </si>
  <si>
    <t xml:space="preserve">Hermetizácia  rúrky HDPE nad 12 mm </t>
  </si>
  <si>
    <t>1189951185</t>
  </si>
  <si>
    <t>388900003.S</t>
  </si>
  <si>
    <t>Kalibrovanie HDPE rúry do 40 mm</t>
  </si>
  <si>
    <t>-1751109591</t>
  </si>
  <si>
    <t>286130068100.S1</t>
  </si>
  <si>
    <t>Rúrka HDPE 40/33 (OPTOPIPE HPDE 40/3,5mm pre zaťaž. 16Bar, -40°C/+75°C ,vst. sur.– čisté PE, typ PE100 s UV stabilizáciou, skúška PE suroviny podľa ISO 1133. Dolož. skúš. protokolov o skúške, tahovej pevnosti a skúšky rozťahovania na preuk.PE) DOK1-48</t>
  </si>
  <si>
    <t>-328207520</t>
  </si>
  <si>
    <t xml:space="preserve">Montáže oznamovacích a zabezpečovacích zariadení   </t>
  </si>
  <si>
    <t>210010028.S</t>
  </si>
  <si>
    <t>Rúrka ohybná elektroinštalačná z PVC typ FXP 40, uložená pevne</t>
  </si>
  <si>
    <t>1037626298</t>
  </si>
  <si>
    <t>3450706800.1</t>
  </si>
  <si>
    <t>I-Rúrka FXPS 40 čierna</t>
  </si>
  <si>
    <t>406935937</t>
  </si>
  <si>
    <t>22026050R</t>
  </si>
  <si>
    <t>Vnútorné rozvody pre káblové trasy</t>
  </si>
  <si>
    <t>-1607410313</t>
  </si>
  <si>
    <t>3691200221_1</t>
  </si>
  <si>
    <t>Konštrukcia pre optickú rezervu</t>
  </si>
  <si>
    <t>-789977935</t>
  </si>
  <si>
    <t>220550106_1</t>
  </si>
  <si>
    <t>Montáž rámu pre optické rezervy - vnútorné priestory</t>
  </si>
  <si>
    <t>-1378644767</t>
  </si>
  <si>
    <t>220065001.S</t>
  </si>
  <si>
    <t>Zafúkanie 1x optického kábla, miestna sieť</t>
  </si>
  <si>
    <t>-151102494</t>
  </si>
  <si>
    <t>341500201118</t>
  </si>
  <si>
    <t xml:space="preserve">Systémový vonkajší optický kábel LTC-S RP 48x SM G.657.A1 (6x8) A-DQ(ZN)B2Y, Štandardizácia IEC 60794-3-10, No waterpeak na 1383nm = 0,29 dB/km, UV-ISO 4892/2, odolný voči zásadám podľa EN 60811-2-1, vonkajší plášť HDPE, ťahová sila 3500N, RP - odolnosť </t>
  </si>
  <si>
    <t>-1794186932</t>
  </si>
  <si>
    <t>220110531_5</t>
  </si>
  <si>
    <t>Montáž výbavy skrine</t>
  </si>
  <si>
    <t>1115602362</t>
  </si>
  <si>
    <t>220370056</t>
  </si>
  <si>
    <t>Montáž skrine 19"</t>
  </si>
  <si>
    <t>-952385594</t>
  </si>
  <si>
    <t>220110643_1</t>
  </si>
  <si>
    <t>Záverečné práce v 19" skrini</t>
  </si>
  <si>
    <t>1933347925</t>
  </si>
  <si>
    <t>3845701470_2.3</t>
  </si>
  <si>
    <t xml:space="preserve">Dodávka  nástenného rozvádzača 15U, 600/400/730 (W/D/H mm), lakovaný oceľový plech, zváraná konštrukcia, predné dvere jednodielne kov/sklo, odnímateľné bočnic, farba RAL 7035, nosnosť 50kg   </t>
  </si>
  <si>
    <t>-582263060</t>
  </si>
  <si>
    <t>220111431_12</t>
  </si>
  <si>
    <t>Certifikácia ŽSR - vytvorenie systémového certifikátu od výrobcu pre integrátora podľa požiadavky PD na optickú infraštruktúru naviazané na meracie protokoly pre 1383 = 0,29dB/km, potvrdenie LIFE TIME WARRANTY.</t>
  </si>
  <si>
    <t>569961628</t>
  </si>
  <si>
    <t>220170065_1</t>
  </si>
  <si>
    <t>Meranie optického kábla po zafúknutí ( pokládke, spojkovaní) (pri 1310 nm)</t>
  </si>
  <si>
    <t>vl.</t>
  </si>
  <si>
    <t>-469360397</t>
  </si>
  <si>
    <t>220170008-2</t>
  </si>
  <si>
    <t xml:space="preserve">Meranie optického kábla pred montážou OK   </t>
  </si>
  <si>
    <t>vl</t>
  </si>
  <si>
    <t>-324713919</t>
  </si>
  <si>
    <t>220170008R</t>
  </si>
  <si>
    <t>Meranie optického kábla na bubne (pred montážou)</t>
  </si>
  <si>
    <t>vlakno</t>
  </si>
  <si>
    <t>-865311656</t>
  </si>
  <si>
    <t>220170009-1</t>
  </si>
  <si>
    <t>Meranie optického kábla počas montáže OK</t>
  </si>
  <si>
    <t>-111559347</t>
  </si>
  <si>
    <t>220170010-1</t>
  </si>
  <si>
    <t xml:space="preserve">Záverečné meranie opt. kábla  (1310 nm, 1550 nm) z oboch strán (priamou metódou, metódou spätného rozptylu)   </t>
  </si>
  <si>
    <t>-899011619</t>
  </si>
  <si>
    <t>220110403.S</t>
  </si>
  <si>
    <t>Inštalácia optického rozvádzača, miestna sieť, počet optických vlákien do 012</t>
  </si>
  <si>
    <t>-677117885</t>
  </si>
  <si>
    <t>34126005109_11</t>
  </si>
  <si>
    <t>INFRALAN® Systémový optický patch panel/polica  T, 19", 1U, max.12 vlákien, fullAS E2000/APC, kompletne uzatvárateľný s oceľovým čelom, možnosť stočenia rezervy buffrov, kompletný vnútorný managment</t>
  </si>
  <si>
    <t>-463162168</t>
  </si>
  <si>
    <t>220512014_2</t>
  </si>
  <si>
    <t xml:space="preserve">Montáž optického patch panelu pre 24 vlákien </t>
  </si>
  <si>
    <t>-33386509</t>
  </si>
  <si>
    <t>3582001530_22</t>
  </si>
  <si>
    <t>INFRALAN® Systémový optický patch panel/polica  T, 19", 1U, max.24 vlákien, fullAS E2000/APC, kompletne uzatvárateľný s oceľovým čelom, možnosť stočenia rezervy buffrov, kompletný vnútorný managment</t>
  </si>
  <si>
    <t>-1511345814</t>
  </si>
  <si>
    <t>3582001675_1</t>
  </si>
  <si>
    <t>Systémový pigtail E2000/APC</t>
  </si>
  <si>
    <t>595152897</t>
  </si>
  <si>
    <t>3412612515_1</t>
  </si>
  <si>
    <t xml:space="preserve">Systémový apaptér E2000/APC SPX  </t>
  </si>
  <si>
    <t>-1480416650</t>
  </si>
  <si>
    <t>220110415</t>
  </si>
  <si>
    <t>Vstup do zapojeného optického rozvádzača, miestna sieť, pri montáži</t>
  </si>
  <si>
    <t>1248238131</t>
  </si>
  <si>
    <t>460130003-1</t>
  </si>
  <si>
    <t>Prevádzková dokumentácia</t>
  </si>
  <si>
    <t>sada</t>
  </si>
  <si>
    <t>-314596450</t>
  </si>
  <si>
    <t>460200174.S</t>
  </si>
  <si>
    <t>Hĺbenie káblovej ryhy ručne 35 cm širokej a 90 cm hlbokej, v zemine triedy 4</t>
  </si>
  <si>
    <t>-60215950</t>
  </si>
  <si>
    <t>460560174.S</t>
  </si>
  <si>
    <t>Ručný zásyp nezap. káblovej ryhy bez zhutn. zeminy, 35 cm širokej, 90 cm hlbokej v zemine tr. 4</t>
  </si>
  <si>
    <t>-689762044</t>
  </si>
  <si>
    <t>757130254</t>
  </si>
  <si>
    <t>460300006.S</t>
  </si>
  <si>
    <t>Zhutnenie zeminy po vrstvách pri zahrnutí rýh strojom, vrstva zeminy 20 cm</t>
  </si>
  <si>
    <t>346496063</t>
  </si>
  <si>
    <t>460420022.S</t>
  </si>
  <si>
    <t>Zriadenie, rekonšt. káblového lôžka z piesku bez zakrytia, v ryhe šír. do 65 cm, hrúbky vrstvy 10 cm</t>
  </si>
  <si>
    <t>-671925272</t>
  </si>
  <si>
    <t>1276442474</t>
  </si>
  <si>
    <t>11400639</t>
  </si>
  <si>
    <t>Výstražná fóla PE, š. 300, farba červená</t>
  </si>
  <si>
    <t>1074914145</t>
  </si>
  <si>
    <t>000300012-1</t>
  </si>
  <si>
    <t>Polohopisné a výškové zameranie trasy kábla</t>
  </si>
  <si>
    <t>km</t>
  </si>
  <si>
    <t>-1792391016</t>
  </si>
  <si>
    <t>000300041-1</t>
  </si>
  <si>
    <t>Spracovanie knihy plánov</t>
  </si>
  <si>
    <t>1410413775</t>
  </si>
  <si>
    <t>001000011-1</t>
  </si>
  <si>
    <t>Technický dozor správcu</t>
  </si>
  <si>
    <t>-1032303377</t>
  </si>
  <si>
    <t>SO 18 - SO18 Úprava CDS v križovatke Galvaniho - Na križovatkách</t>
  </si>
  <si>
    <t xml:space="preserve">    22-M 089 - Montáže oznam. a zabezp. zariadení /skupina 096/</t>
  </si>
  <si>
    <t xml:space="preserve">    22M 089 - D E M O N T Á Ž E oznam a zabezp zariadení (sk 096)</t>
  </si>
  <si>
    <t xml:space="preserve">    Ostatné - Ostatné náklady na stavbu</t>
  </si>
  <si>
    <t>22-M 089</t>
  </si>
  <si>
    <t>Montáže oznam. a zabezp. zariadení /skupina 096/</t>
  </si>
  <si>
    <t>220890021.S</t>
  </si>
  <si>
    <t>Regulovanie prúdokruhu svetelných návestidiel, premeranie a vyregulovanie</t>
  </si>
  <si>
    <t>1765295329</t>
  </si>
  <si>
    <t>3691119901P</t>
  </si>
  <si>
    <t>Výložník ELV.P typ VS - 6,0m-Z</t>
  </si>
  <si>
    <t>904885752</t>
  </si>
  <si>
    <t>220960005.S</t>
  </si>
  <si>
    <t>Mont.stožiara(stĺpa), osadenie základu,zatiahnutie kábla,prepojenie-výložníka na stožiar</t>
  </si>
  <si>
    <t>666305202</t>
  </si>
  <si>
    <t>220960091.S</t>
  </si>
  <si>
    <t>Zmontovanie návestidla SND, zostavenie vrátane el.prepojenia-jednosvetlového pre montáž na stožiar</t>
  </si>
  <si>
    <t>1943850821</t>
  </si>
  <si>
    <t>220960031.S</t>
  </si>
  <si>
    <t>Montáž zostaveného návestidla, preskúšanie-jednosvetlového na stožiar</t>
  </si>
  <si>
    <t>1974706615</t>
  </si>
  <si>
    <t>404410904b</t>
  </si>
  <si>
    <t>Návestidlo jednokomorové 200 typ 40V LED</t>
  </si>
  <si>
    <t>1081739707</t>
  </si>
  <si>
    <t>220960101.S</t>
  </si>
  <si>
    <t>Zmontovanie návestidla SND, zostavenie vrátane el.prepojenia-trojsvetlového pre montáž na stožiar</t>
  </si>
  <si>
    <t>1263178414</t>
  </si>
  <si>
    <t>220960041.S</t>
  </si>
  <si>
    <t>Montáž zostaveného návestidla, preskúšanie-trojsvetlového na stožiar</t>
  </si>
  <si>
    <t>-178445748</t>
  </si>
  <si>
    <t>220960102.S</t>
  </si>
  <si>
    <t>Zmontovanie návestidla SND, zostavenie vrátane el.prepojenia-trojsvetlového pre montáž na výložník</t>
  </si>
  <si>
    <t>-697793319</t>
  </si>
  <si>
    <t>220960044.S</t>
  </si>
  <si>
    <t>Montáž zostaveného návestidla, preskúšanie-trojsvetlového D 300 na výložník</t>
  </si>
  <si>
    <t>-1117767031</t>
  </si>
  <si>
    <t>220960191.S</t>
  </si>
  <si>
    <t>Regulácia a aktivizácia programov radiča podľa požiadaviek-1 signálnej skupiny s použ.mont.plošiny</t>
  </si>
  <si>
    <t>-1603680928</t>
  </si>
  <si>
    <t>220960196.S</t>
  </si>
  <si>
    <t>Regulácia a aktivizácia programov radiča podľa požiadaviek-každej ďalšej skupiny s použ.mont.plošiny</t>
  </si>
  <si>
    <t>666728644</t>
  </si>
  <si>
    <t>220960197.S</t>
  </si>
  <si>
    <t>Regulácia a aktivizácia programov radiča podľa požiadaviek-každej ďalšej skupiny bez mont.plošiny</t>
  </si>
  <si>
    <t>-1518431217</t>
  </si>
  <si>
    <t>220960301P</t>
  </si>
  <si>
    <t>Príprava ku komplexnému vyskúšaniu SSZ za do 5 sig. skupin</t>
  </si>
  <si>
    <t>1838755941</t>
  </si>
  <si>
    <t>220960302P</t>
  </si>
  <si>
    <t>Príprava ku komplexnému vyskúšaniu SSZ za dalšich 5  signálnych skupin</t>
  </si>
  <si>
    <t>-340879989</t>
  </si>
  <si>
    <t>220960311P</t>
  </si>
  <si>
    <t>Komplexné vyskúšanie SSZ do 5 signálnych skupín</t>
  </si>
  <si>
    <t>1466023916</t>
  </si>
  <si>
    <t>220960312P</t>
  </si>
  <si>
    <t>Komplexnému vyskúšaniu SSZ za dalších 5 signálnu skupinu</t>
  </si>
  <si>
    <t>774792400</t>
  </si>
  <si>
    <t>220960421.S</t>
  </si>
  <si>
    <t>Prepnutie SSZ na blikajúcu žltú a zaistenie v radiči ER 1, preskúšanie proti uvedeniu do činnosti</t>
  </si>
  <si>
    <t>244056965</t>
  </si>
  <si>
    <t>220960438P</t>
  </si>
  <si>
    <t>Zmena (úprava) programu v radiči mikroprocesorový - preprogramovanie</t>
  </si>
  <si>
    <t>-606907443</t>
  </si>
  <si>
    <t>2209604360P</t>
  </si>
  <si>
    <t>SW, programy do radiča SSZ</t>
  </si>
  <si>
    <t>83046646</t>
  </si>
  <si>
    <t>220960501.S</t>
  </si>
  <si>
    <t>Montáž symbolu smerových šípok do jedného svetelného návestidla od D=210 do D=303 mm</t>
  </si>
  <si>
    <t>1724640759</t>
  </si>
  <si>
    <t>4044109150P</t>
  </si>
  <si>
    <t>Symbol do návestidla pr. 200</t>
  </si>
  <si>
    <t>767061272</t>
  </si>
  <si>
    <t>4044109300P</t>
  </si>
  <si>
    <t>Symbol do návestidla pr. 300</t>
  </si>
  <si>
    <t>1342037559</t>
  </si>
  <si>
    <t>213270403P</t>
  </si>
  <si>
    <t>Dovoz stožiarov do 1km</t>
  </si>
  <si>
    <t>-1632616373</t>
  </si>
  <si>
    <t>213270404P</t>
  </si>
  <si>
    <t>Dovoz stožiarov za ďaľší km ( cca 20*2 km SC -BA)</t>
  </si>
  <si>
    <t>1103804575</t>
  </si>
  <si>
    <t>22M 089</t>
  </si>
  <si>
    <t>D E M O N T Á Ž E oznam a zabezp zariadení (sk 096)</t>
  </si>
  <si>
    <t>220960035D</t>
  </si>
  <si>
    <t>Demontáž zostaveného náv jednokomorového zo stožiara</t>
  </si>
  <si>
    <t>-555728402</t>
  </si>
  <si>
    <t>220960041D</t>
  </si>
  <si>
    <t>Demontáž zostaveného náv trojkomorového zo stožiara</t>
  </si>
  <si>
    <t>-750615387</t>
  </si>
  <si>
    <t>220960042D</t>
  </si>
  <si>
    <t>Demontáž zostaveného náv trojkomorového z výložníka</t>
  </si>
  <si>
    <t>-699042699</t>
  </si>
  <si>
    <t>Ostatné náklady na stavbu</t>
  </si>
  <si>
    <t>4560001800.1</t>
  </si>
  <si>
    <t>Použitie mechanizmov - výsuvná plošina do 12m</t>
  </si>
  <si>
    <t>147828850</t>
  </si>
  <si>
    <t>4560001800.2</t>
  </si>
  <si>
    <t>Obsluha montážnej plošiny</t>
  </si>
  <si>
    <t>407020402</t>
  </si>
  <si>
    <t>4560001800.3</t>
  </si>
  <si>
    <t>Presun montážnej plošiny</t>
  </si>
  <si>
    <t>378692817</t>
  </si>
  <si>
    <t>HZS-801</t>
  </si>
  <si>
    <t>Východisková revízna správa</t>
  </si>
  <si>
    <t>1423249454</t>
  </si>
  <si>
    <t>HZS-801.1</t>
  </si>
  <si>
    <t>Dokumentácia skutočného vyhotovenia DSV</t>
  </si>
  <si>
    <t>sub</t>
  </si>
  <si>
    <t>384487795</t>
  </si>
  <si>
    <t>220999055</t>
  </si>
  <si>
    <t>Autorský dozor</t>
  </si>
  <si>
    <t>-480840781</t>
  </si>
  <si>
    <t>SO 19 - SO19 Úprava CDS v križovatke Galvaniho - Ivanská cesta</t>
  </si>
  <si>
    <t>220960002.S</t>
  </si>
  <si>
    <t>Mont.stožiara(stĺpa), osadenie základu,zatiahnutie kábla,prepojenie-priameho na zákadovom ráme</t>
  </si>
  <si>
    <t>-2009590888</t>
  </si>
  <si>
    <t>316700990P</t>
  </si>
  <si>
    <t>Stožiar ELV.P tzv. sadový, kužel, na zákl rošt SKS 33P Zn</t>
  </si>
  <si>
    <t>-1268090407</t>
  </si>
  <si>
    <t>220960021.S</t>
  </si>
  <si>
    <t>Montáž svorkovnice stožiarovej, pripevnenie</t>
  </si>
  <si>
    <t>114176910</t>
  </si>
  <si>
    <t>3167908010P</t>
  </si>
  <si>
    <t xml:space="preserve">Stožiarová svorkovnica </t>
  </si>
  <si>
    <t>-330449225</t>
  </si>
  <si>
    <t>2209600060P</t>
  </si>
  <si>
    <t>Montáž základového rámu stožiara</t>
  </si>
  <si>
    <t>-1794505035</t>
  </si>
  <si>
    <t>3167808010P</t>
  </si>
  <si>
    <t>Základový rošt ZR 1-5 základný náter</t>
  </si>
  <si>
    <t>1966277077</t>
  </si>
  <si>
    <t>2209600190P</t>
  </si>
  <si>
    <t>Situovanie stožiara SSZ, radiča, majáčika, RE.P, rozp. skrine</t>
  </si>
  <si>
    <t>-1019231432</t>
  </si>
  <si>
    <t>220960421P</t>
  </si>
  <si>
    <t>Prepnutie SSZ na blikajúcu žltú a zaistenie v radiči ,preskúšanie proti uvedeniu do činnosti</t>
  </si>
  <si>
    <t>220960436P</t>
  </si>
  <si>
    <t>SW, Programy do radiča SSZ</t>
  </si>
  <si>
    <t>220960501P</t>
  </si>
  <si>
    <t>Montáž symbolu do náv O200 alebo 300</t>
  </si>
  <si>
    <t>2200615540P</t>
  </si>
  <si>
    <t>Montáž(zatiahnutie do tvárnic) návestných káblov CYKY-J do 2,5 mm-počet žíl 24</t>
  </si>
  <si>
    <t>-1597742535</t>
  </si>
  <si>
    <t>2200615810P</t>
  </si>
  <si>
    <t>Montáž(uloženie)do lôžka resp.kanálika návest.káblov CYKY-J do 2,5 mm-počet žíl 24</t>
  </si>
  <si>
    <t>-1784093926</t>
  </si>
  <si>
    <t>34103501110P</t>
  </si>
  <si>
    <t>Kábel silový Cu CYKY-J  24x1,5</t>
  </si>
  <si>
    <t>-2045449806</t>
  </si>
  <si>
    <t>1973359127</t>
  </si>
  <si>
    <t>-711090197</t>
  </si>
  <si>
    <t>596911112</t>
  </si>
  <si>
    <t>Dlažba zámková 22,5x11, 2x6 UNI šedá</t>
  </si>
  <si>
    <t>1432760273</t>
  </si>
  <si>
    <t>596911113</t>
  </si>
  <si>
    <t>Dlažba zámková 22,5x11,2 2x6 UNI červená</t>
  </si>
  <si>
    <t>-839062805</t>
  </si>
  <si>
    <t>451561111.S</t>
  </si>
  <si>
    <t>Lôžko pod dlažby z kameniva drveného drobného hr. vrstvy do 100 mm</t>
  </si>
  <si>
    <t>1385164494</t>
  </si>
  <si>
    <t>286130801</t>
  </si>
  <si>
    <t>Pokládka FXKVR 110</t>
  </si>
  <si>
    <t>-1264436241</t>
  </si>
  <si>
    <t>Rúrka FXKVR 110</t>
  </si>
  <si>
    <t>463470537</t>
  </si>
  <si>
    <t>460030011.S</t>
  </si>
  <si>
    <t>Zobratie mačiny s narezaním a s uložením na kopy alebo naložením na fúrik.</t>
  </si>
  <si>
    <t>-1695576294</t>
  </si>
  <si>
    <t>460030061</t>
  </si>
  <si>
    <t>Búranie betónovej vrstvy do 15cm</t>
  </si>
  <si>
    <t>512391330</t>
  </si>
  <si>
    <t>460030081</t>
  </si>
  <si>
    <t>Rezanie škáry v asfalte alebo betóne zariadením na rezanie škár.</t>
  </si>
  <si>
    <t>-2103126261</t>
  </si>
  <si>
    <t>460050602-1</t>
  </si>
  <si>
    <t>Výkop jamy štartovacej a cielovej 2*1*1,5</t>
  </si>
  <si>
    <t>-1702944230</t>
  </si>
  <si>
    <t>460070555</t>
  </si>
  <si>
    <t>Jama pre stožiar signal.zariadenia cestnej križovatky pätkový na základovom ráme v zemine triedy 5</t>
  </si>
  <si>
    <t>406240891</t>
  </si>
  <si>
    <t>286130701</t>
  </si>
  <si>
    <t>Rúrka FXKVR d 90 flexibil. (do zákl stožiara)</t>
  </si>
  <si>
    <t>-914963797</t>
  </si>
  <si>
    <t>460080001</t>
  </si>
  <si>
    <t>Základ z prostého betónu s dopravou zmesi a betonážou do prírodnej zeminy bez debnenia</t>
  </si>
  <si>
    <t>678047324</t>
  </si>
  <si>
    <t>460080002</t>
  </si>
  <si>
    <t>Základ z prostého betónu s dopravou zmesi a betonážou do debnenia</t>
  </si>
  <si>
    <t>1976490367</t>
  </si>
  <si>
    <t>1724851995</t>
  </si>
  <si>
    <t>460300007</t>
  </si>
  <si>
    <t>Zhutnenie štrkopiesku po vrstvách</t>
  </si>
  <si>
    <t>788385824</t>
  </si>
  <si>
    <t>5893470000</t>
  </si>
  <si>
    <t>Betón pre vozovky skup.I,cem. portl.,fr. do 32 mm</t>
  </si>
  <si>
    <t>-1007538423</t>
  </si>
  <si>
    <t>460600011</t>
  </si>
  <si>
    <t>Dovoz štrku do 1km</t>
  </si>
  <si>
    <t>-1297568855</t>
  </si>
  <si>
    <t>460600012</t>
  </si>
  <si>
    <t>Dovoz štrku za ďalší km ( 10 km )</t>
  </si>
  <si>
    <t>-13731657</t>
  </si>
  <si>
    <t>5833773700</t>
  </si>
  <si>
    <t>Štrkopiesok drvený 0-16N</t>
  </si>
  <si>
    <t>-139283042</t>
  </si>
  <si>
    <t>460120002-1</t>
  </si>
  <si>
    <t>Zásyp jamy štartovacej,  cielovej a pre vyhladanie chráničky</t>
  </si>
  <si>
    <t>-666637742</t>
  </si>
  <si>
    <t>460200134</t>
  </si>
  <si>
    <t>Hĺbenie káblovej ryhy 35 cm širokej a 50 cm hl,  chodníku</t>
  </si>
  <si>
    <t>-2025394406</t>
  </si>
  <si>
    <t>460200163</t>
  </si>
  <si>
    <t>Hĺbenie káblovej ryhy 35 cm širokej a 80 cm hl, zeleň</t>
  </si>
  <si>
    <t>2052093283</t>
  </si>
  <si>
    <t>-290789301</t>
  </si>
  <si>
    <t>581530000700.S</t>
  </si>
  <si>
    <t>Piesok kremičitý ST 10/40, frakcia 1,0-4,0 mm</t>
  </si>
  <si>
    <t>-1650082649</t>
  </si>
  <si>
    <t>460300205</t>
  </si>
  <si>
    <t>Pretlačovanie otvorov strojovo za účelom inštalovania 2xDN110, bez chráničky, štat a ciel jamy</t>
  </si>
  <si>
    <t>-1860061839</t>
  </si>
  <si>
    <t>286101100</t>
  </si>
  <si>
    <t>Chránička PVC DN110</t>
  </si>
  <si>
    <t>-1365952260</t>
  </si>
  <si>
    <t>460440012</t>
  </si>
  <si>
    <t>Provizórne zaistenie kábla vo výkope</t>
  </si>
  <si>
    <t>-1934088636</t>
  </si>
  <si>
    <t>570886987</t>
  </si>
  <si>
    <t>500088723</t>
  </si>
  <si>
    <t>460560134</t>
  </si>
  <si>
    <t>Ručný zásyp nezap. káblovej ryhy bez zhutn. zeminy, 35 cm širokej, 50 cm hlbokej v(chodník)</t>
  </si>
  <si>
    <t>779987809</t>
  </si>
  <si>
    <t>460560163</t>
  </si>
  <si>
    <t>Ručný zásyp nezap. káblovej ryhy bez zhutn. zeminy, 35 cm širokej, 80 cm hlbokej (zeleň)</t>
  </si>
  <si>
    <t>-1023839059</t>
  </si>
  <si>
    <t>460600091</t>
  </si>
  <si>
    <t>Skladné za betón a suť</t>
  </si>
  <si>
    <t>-518373742</t>
  </si>
  <si>
    <t>460600092</t>
  </si>
  <si>
    <t>Skladné za zeminu - dočasné uloženie na skládke</t>
  </si>
  <si>
    <t>909121033</t>
  </si>
  <si>
    <t>460600092.2</t>
  </si>
  <si>
    <t>Skladné za zeminu - trvalé uloženie na skládke</t>
  </si>
  <si>
    <t>445425834</t>
  </si>
  <si>
    <t>460620001.S</t>
  </si>
  <si>
    <t>Položenie mačiny, založenie,upevnenie,ubitie drevenou ubíjačkou,postrek hadicou,sklon terénu do 1:5</t>
  </si>
  <si>
    <t>-1711357828</t>
  </si>
  <si>
    <t>460620006.S</t>
  </si>
  <si>
    <t>Osiatie povrchu trávnym semenom ručne, zasekanie hrablami,postrek,</t>
  </si>
  <si>
    <t>1381319735</t>
  </si>
  <si>
    <t>460620013.S</t>
  </si>
  <si>
    <t>Proviz. úprava terénu v zemine tr. 3, aby nerovnosti terénu neboli väčšie ako 2 cm od vodor.hladiny</t>
  </si>
  <si>
    <t>-901255823</t>
  </si>
  <si>
    <t>005720001400.S</t>
  </si>
  <si>
    <t>Osivá tráv - semená parkovej zmesi</t>
  </si>
  <si>
    <t>838538927</t>
  </si>
  <si>
    <t xml:space="preserve">SO 20 - SO 20 Spätné úpravy chodníkov </t>
  </si>
  <si>
    <t>113106121.S</t>
  </si>
  <si>
    <t>Rozoberanie dlažby, z betónových alebo kamenin. dlaždíc, dosiek alebo tvaroviek,  -0,13800t</t>
  </si>
  <si>
    <t>-815037188</t>
  </si>
  <si>
    <t>113152140.S</t>
  </si>
  <si>
    <t>Frézovanie asf. podkladu alebo krytu bez prek., plochy do 500 m2, pruh š. do 0,5 m, hr. 100 mm  0,250 t</t>
  </si>
  <si>
    <t>-332646645</t>
  </si>
  <si>
    <t>113153310.S</t>
  </si>
  <si>
    <t>Frézovanie asf. podkladu alebo krytu s prek., plochy cez 1000 do 10000 m2, pruh š. do 1 m, hr. 50 mm  0,125 t</t>
  </si>
  <si>
    <t>2005409811</t>
  </si>
  <si>
    <t>113307231.S</t>
  </si>
  <si>
    <t>Odstránenie podkladu v ploche nad 200 m2 z betónu prostého, hr. vrstvy do 150 mm,  -0,22500t</t>
  </si>
  <si>
    <t>-1875562827</t>
  </si>
  <si>
    <t>174101001.S</t>
  </si>
  <si>
    <t>Zásyp sypaninou so zhutnením jám, šachiet, rýh, zárezov alebo okolo objektov do 100 m3</t>
  </si>
  <si>
    <t>-166575107</t>
  </si>
  <si>
    <t>103640000200.S</t>
  </si>
  <si>
    <t>Zemina pre terénne úpravy - zásypová</t>
  </si>
  <si>
    <t>1403748727</t>
  </si>
  <si>
    <t>274271031.S</t>
  </si>
  <si>
    <t>Murivo základových pásov (m3) z betónových debniacich tvárnic s betónovou výplňou C 16/20 hrúbky 250 mm</t>
  </si>
  <si>
    <t>410926481</t>
  </si>
  <si>
    <t>338171122.S</t>
  </si>
  <si>
    <t>Osadzovanie stĺpika oceľového pre ploty zo strojného pletiva výšky nad 2 m so zabetónovaním do vopred vykopaných dier</t>
  </si>
  <si>
    <t>1635524359</t>
  </si>
  <si>
    <t>553510022200.P</t>
  </si>
  <si>
    <t>Stĺpik, d 48 mm, výška 2,8 m, poplatovaný s PVC čiapkou, pre pletivo v rolkách</t>
  </si>
  <si>
    <t>-411113220</t>
  </si>
  <si>
    <t>338172111.S</t>
  </si>
  <si>
    <t>Osadzovanie vzpery oceľovej plotovej so zaliatím cementovou maltou do vynechaných otvorov</t>
  </si>
  <si>
    <t>-1343194642</t>
  </si>
  <si>
    <t>553510022800.S</t>
  </si>
  <si>
    <t>Stĺpik, d 48 mm, výška 1,5 m, výška pletiva 1,0 m, poplastovaný s PVC čiapkou, pre pletivo v rolkách</t>
  </si>
  <si>
    <t>616678960</t>
  </si>
  <si>
    <t>564851111.S</t>
  </si>
  <si>
    <t>Podklad zo štrkodrviny s rozprestretím a zhutnením, po zhutnení hr. 150 mm</t>
  </si>
  <si>
    <t>174018140</t>
  </si>
  <si>
    <t>564861113.S</t>
  </si>
  <si>
    <t>Podklad zo štrkodrviny s rozprestretím a zhutnením, po zhutnení hr. 220 mm</t>
  </si>
  <si>
    <t>238291631</t>
  </si>
  <si>
    <t>565151111.S</t>
  </si>
  <si>
    <t>Podklad z asfaltového betónu AC 16 P s rozprestretím a zhutnením v pruhu š. do 3 m, po zhutnení hr. 70 mm</t>
  </si>
  <si>
    <t>-1076300925</t>
  </si>
  <si>
    <t>567122111.S</t>
  </si>
  <si>
    <t>Podklad z kameniva stmeleného cementom, s rozprestretím a zhutnením CBGM C 8/10 (C 6/8), po zhutnení hr. 120 mm</t>
  </si>
  <si>
    <t>274073871</t>
  </si>
  <si>
    <t>1109310226</t>
  </si>
  <si>
    <t>567132115.S</t>
  </si>
  <si>
    <t>Podklad z kameniva stmeleného cementom s rozprestretím a zhutnením, CBGM C 8/10 (C 6/8), po zhutnení hr. 200 mm</t>
  </si>
  <si>
    <t>1043508843</t>
  </si>
  <si>
    <t>573111112.S</t>
  </si>
  <si>
    <t>Postrek asfaltový infiltračný s posypom kamenivom z asfaltu cestného v množstve 1,00 kg/m2</t>
  </si>
  <si>
    <t>1265540446</t>
  </si>
  <si>
    <t>573211108.S</t>
  </si>
  <si>
    <t>Postrek asfaltový spojovací bez posypu kamenivom z asfaltu cestného v množstve 0,50 kg/m2</t>
  </si>
  <si>
    <t>1004569152</t>
  </si>
  <si>
    <t>577134111.S</t>
  </si>
  <si>
    <t>Asfaltový betón vrstva obrusná AC 8 O v pruhu š. do 3 m z nemodifik. asfaltu tr. II, po zhutnení hr. 40 mm</t>
  </si>
  <si>
    <t>-343380254</t>
  </si>
  <si>
    <t>577144251.S</t>
  </si>
  <si>
    <t>Asfaltový betón vrstva obrusná AC 11 O v pruhu š. do 3 m z modifik. asfaltu tr. I, po zhutnení hr. 50 mm</t>
  </si>
  <si>
    <t>-390518954</t>
  </si>
  <si>
    <t>577154251.S</t>
  </si>
  <si>
    <t>Asfaltový betón vrstva obrusná AC 11 O v pruhu š. do 3 m z modifik. asfaltu tr. I, po zhutnení hr. 60 mm</t>
  </si>
  <si>
    <t>544916277</t>
  </si>
  <si>
    <t>596911142.S</t>
  </si>
  <si>
    <t>Kladenie betónovej zámkovej dlažby komunikácií pre peších hr. 60 mm pre peších nad 50 do 100 m2 so zriadením lôžka z kameniva hr. 30 mm</t>
  </si>
  <si>
    <t>680089631</t>
  </si>
  <si>
    <t>592460007600.S</t>
  </si>
  <si>
    <t>Dlažba betónová škárová, rozmer 200x165x60 mm, farebná</t>
  </si>
  <si>
    <t>1695536221</t>
  </si>
  <si>
    <t>914001111.S</t>
  </si>
  <si>
    <t>Osadenie a montáž cestnej zvislej dopravnej značky na stĺpik, stĺp, konzolu alebo objekt</t>
  </si>
  <si>
    <t>67474035</t>
  </si>
  <si>
    <t>404410112306.S</t>
  </si>
  <si>
    <t>Informatívna značka, rozmer 420x420 mm, retroreflexia RA1, pozinkovaná</t>
  </si>
  <si>
    <t>-1938820263</t>
  </si>
  <si>
    <t>404410093800.S</t>
  </si>
  <si>
    <t>Regulačná príkazová značka, rozmer 420 mm, retroreflexia RA2, pozinkovaná</t>
  </si>
  <si>
    <t>-912641516</t>
  </si>
  <si>
    <t>404410038300.S</t>
  </si>
  <si>
    <t>Regulačná značka upravujúca prednosť, rozmer 1260 mm, retroreflexia RA2, pozinkovaná</t>
  </si>
  <si>
    <t>-1414035067</t>
  </si>
  <si>
    <t>404410175801.S</t>
  </si>
  <si>
    <t>Návesť, rozmer 600x600 mm, retroreflexia RA2, pozinkovaná</t>
  </si>
  <si>
    <t>-806136805</t>
  </si>
  <si>
    <t>404410179818.S</t>
  </si>
  <si>
    <t>Všeobecná dodatková tabuľa, rozmer 231x420 mm, retroreflexia RA2, pozinkovaná</t>
  </si>
  <si>
    <t>134820465</t>
  </si>
  <si>
    <t>404410093900.S</t>
  </si>
  <si>
    <t>Regulačná príkazová značka, rozmer 600 mm, retroreflexia RA2, pozinkovaná</t>
  </si>
  <si>
    <t>1797893410</t>
  </si>
  <si>
    <t>404410041600.S</t>
  </si>
  <si>
    <t>Regulačná značka upravujúca prednosť, rozmer 630 mm, retroreflexia RA3, pozinkovaná</t>
  </si>
  <si>
    <t>-861789735</t>
  </si>
  <si>
    <t>914501121.S</t>
  </si>
  <si>
    <t>Montáž stĺpika zvislej dopravnej značky dĺžky do 3,5 m do betónového základu</t>
  </si>
  <si>
    <t>-549328017</t>
  </si>
  <si>
    <t>404490008400.S</t>
  </si>
  <si>
    <t>Stĺpik Zn, d 60 mm/1 bm, pre dopravné značky</t>
  </si>
  <si>
    <t>-1554861472</t>
  </si>
  <si>
    <t>916362112.S</t>
  </si>
  <si>
    <t>Osadenie cestného obrubníka betónového stojatého do lôžka z betónu prostého tr. C 16/20 s bočnou oporou</t>
  </si>
  <si>
    <t>-58947549</t>
  </si>
  <si>
    <t>592170002100.S</t>
  </si>
  <si>
    <t>Obrubník cestný, lxšxv 1000x100x200 mm, skosenie 15/15 mm</t>
  </si>
  <si>
    <t>1805970787</t>
  </si>
  <si>
    <t>919720222.S</t>
  </si>
  <si>
    <t>Geomreža pre vystuženie asfaltových vrstiev existujúceho krytu komunikácií zo sklenných vlákien, pozdĺžna pevnosť v ťahu nad 50 do 100 kN/m</t>
  </si>
  <si>
    <t>1551020294</t>
  </si>
  <si>
    <t>693210003440.S</t>
  </si>
  <si>
    <t>Geomreža sklovláknitá s PP geotextíliou, pevnosť v ťahu pozdĺžne/priečne 100/100 kN/m, šxl 1,9x100 m, pre vystuženie asfaltových vrstiev vozoviek</t>
  </si>
  <si>
    <t>1003613108</t>
  </si>
  <si>
    <t>1578928826</t>
  </si>
  <si>
    <t>962042321.S</t>
  </si>
  <si>
    <t>Búranie muriva alebo vybúranie otvorov plochy nad 4 m2 z betónu prostého nadzákladného,  -2,20000t</t>
  </si>
  <si>
    <t>382971299</t>
  </si>
  <si>
    <t>966006211.S</t>
  </si>
  <si>
    <t>Odstránenie (demontáž) zvislej dopravnej značky zo stĺpov, stĺpikov alebo konzol,  -0,00400t</t>
  </si>
  <si>
    <t>1443459258</t>
  </si>
  <si>
    <t>966067112.S</t>
  </si>
  <si>
    <t>Rozobratie plotov výšky do 250 cm, z drôteného pletiva alebo z plechu,  -0,01000t</t>
  </si>
  <si>
    <t>-5540887</t>
  </si>
  <si>
    <t>966631111.S</t>
  </si>
  <si>
    <t>Odstránenie rúrového nástavca zo stĺpika, vrátane demontáže dopravnej značky,  -0,00500t</t>
  </si>
  <si>
    <t>-1231162347</t>
  </si>
  <si>
    <t>979082213.S</t>
  </si>
  <si>
    <t>Vodorovná doprava sutiny so zložením a hrubým urovnaním na vzdialenosť do 1 km</t>
  </si>
  <si>
    <t>375053182</t>
  </si>
  <si>
    <t>979082219.S</t>
  </si>
  <si>
    <t>Príplatok k cene za každý ďalší aj začatý 1 km nad 1 km pre vodorovnú dopravu sutiny</t>
  </si>
  <si>
    <t>-1013966038</t>
  </si>
  <si>
    <t>-1384120892</t>
  </si>
  <si>
    <t>998225111.S</t>
  </si>
  <si>
    <t>Presun hmôt pre pozemnú komunikáciu a letisko s krytom asfaltovým akejkoľvek dĺžky objektu</t>
  </si>
  <si>
    <t>1209426083</t>
  </si>
  <si>
    <t>767911120.S</t>
  </si>
  <si>
    <t>Montáž oplotenia strojového pletiva, s výškou do 1,6 m</t>
  </si>
  <si>
    <t>2083600664</t>
  </si>
  <si>
    <t>313290005400.S</t>
  </si>
  <si>
    <t>Pletivo poplastované zvárané štvorhranné, oko 101,6x50,8 mm, drôt d 2,5 mm, vxl 1,5x25 m</t>
  </si>
  <si>
    <t>-1792265631</t>
  </si>
  <si>
    <t>767915850.S</t>
  </si>
  <si>
    <t>Montáž tieniacej siete na oplotenie zo strojového a panelového pletiva, s výškou do 1,6 m</t>
  </si>
  <si>
    <t>31764545</t>
  </si>
  <si>
    <t>709250001020.S</t>
  </si>
  <si>
    <t>Sieť tieniaca z HDPE s tienivosťou 90 % pre oplotenie z pletiva</t>
  </si>
  <si>
    <t>1541977900</t>
  </si>
  <si>
    <t>998767101.S</t>
  </si>
  <si>
    <t>Presun hmôt pre kovové stavebné doplnkové konštrukcie v objektoch výšky do 6 m</t>
  </si>
  <si>
    <t>-497470448</t>
  </si>
  <si>
    <t xml:space="preserve">SO 21 - SO 21 Odstránenie existujúceho skladiska </t>
  </si>
  <si>
    <t>-946071833</t>
  </si>
  <si>
    <t>583310003400.S</t>
  </si>
  <si>
    <t>Štrkopiesok frakcia 0-63 mm</t>
  </si>
  <si>
    <t>718843379</t>
  </si>
  <si>
    <t>-427985940</t>
  </si>
  <si>
    <t>-1403068296</t>
  </si>
  <si>
    <t>1317871602</t>
  </si>
  <si>
    <t>512651549</t>
  </si>
  <si>
    <t>981011314.S</t>
  </si>
  <si>
    <t>Demolácia budov postupným rozoberaním, z tehál, kameňa a pod. s podielom konštrukcií do 25%,  -0,45000t</t>
  </si>
  <si>
    <t>-1680440819</t>
  </si>
  <si>
    <t>998981123.S</t>
  </si>
  <si>
    <t>Presun hmôt na demoláciu objektov bez obmedzenia vykonávanú postupným rozoberaním výšky do 21 m</t>
  </si>
  <si>
    <t>-2073269751</t>
  </si>
  <si>
    <t>Čestné vyhlásenie k uplatňovaniu medzinárodných sankcií</t>
  </si>
  <si>
    <t>Ako uchádzač v tomto verejnom obstarávaní Hl. mesta SR Bratislava</t>
  </si>
  <si>
    <t>čestne vyhlasujem,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</si>
  <si>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</si>
  <si>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</si>
  <si>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</si>
  <si>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</si>
  <si>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</si>
  <si>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</si>
  <si>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</si>
  <si>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</si>
  <si>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</si>
  <si>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</si>
  <si>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</si>
  <si>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</si>
  <si>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</si>
  <si>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</si>
  <si>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</si>
  <si>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Príloha č. 2 - Ponuka a Výkaz  výmer k zákazke „Nová trolejbusová trať Bulharská - Galvaniho“</t>
  </si>
  <si>
    <t xml:space="preserve">Obchodné meno uchádzača: </t>
  </si>
  <si>
    <t xml:space="preserve">Sídlo uchádzača: </t>
  </si>
  <si>
    <t>Štatutárny zástupca: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</si>
  <si>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</si>
  <si>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</si>
  <si>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</si>
  <si>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</si>
  <si>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</si>
  <si>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</si>
  <si>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Kritérium č. 1:</t>
  </si>
  <si>
    <t>Názov položky</t>
  </si>
  <si>
    <t>Suma v EUR bez DPH</t>
  </si>
  <si>
    <t>Výška DPH</t>
  </si>
  <si>
    <t>Spolu</t>
  </si>
  <si>
    <t>Preukázanie splnenia podmienok účasti v zmysle § 34 ods. 1 ZVO</t>
  </si>
  <si>
    <t>Zoznam poskytnutých služieb v zmysle § 34 ods. 1 písm. b) ZVO</t>
  </si>
  <si>
    <t xml:space="preserve">Uchádzač musí preukázať, že za predchádzajúcich 10 rokov od vyhlásenia VO,  uskutočnil stavebné práce rovnakého alebo obdobného charakteru ako je predmet zákazky s celkovou hodnotou všetkých uskutočnených stavebných prác realizovaných v rozhodnom období najmenej vo výške 5 000 000,00 eur bez DPH, pričom musí zároveň preukázať, že: 
uskutočnil v rámci jednej zmluvy/zákazky stavebné práce rovnakého alebo obdobného charakteru ako je predmet zákazky, ktorých predmetom bolo uskutočnenie stavebných prác na trakčnom vedení trolejbusových, električkových, železničných alebo špeciálnych tratí (metro) vo výške minimálne 3 000 000,00 eur bez DPH. </t>
  </si>
  <si>
    <t>Obchodné meno odberateľa</t>
  </si>
  <si>
    <t>meno kontaktnej osoby odberateľa</t>
  </si>
  <si>
    <t>cena zákazky (zmluvná a skutočná)</t>
  </si>
  <si>
    <t>Termín uskutočnenia (zmluvný a skutočný)</t>
  </si>
  <si>
    <t>Názov zákazky</t>
  </si>
  <si>
    <t>email a telefónny kontakt osoby odberateľa</t>
  </si>
  <si>
    <t>Stručný opis zákazky</t>
  </si>
  <si>
    <t>Kľúčový odborníci v zmysle § 34 ods. 1 písm. g) ZVO</t>
  </si>
  <si>
    <t>uchádzač preukáže, že na plnenie zákazky disponuje minimálne dvoma kľúčovými odborníkmi a to:
- kľúčový odborník 1 (KO1): Stavebnotechnický dozor (vedúci tímu STD – odborník pre inžinierske stavby – dopravné stavby)
- kľúčový odborník 2 (KO2): Stavebnotechnický dozor (odborník pre technické, technologické a energetické vybavenie stavieb – elektrotechnické zaradenia)</t>
  </si>
  <si>
    <t>Odborník č. 1 - hlavný stavbyvedúci</t>
  </si>
  <si>
    <t>meno a priezvisko odborníka</t>
  </si>
  <si>
    <t>ukončené VŠ vzdelanie</t>
  </si>
  <si>
    <t>účasť na projekte - opis</t>
  </si>
  <si>
    <t>druh osvedčenia</t>
  </si>
  <si>
    <t>interný zamestnanec alebo iná osoba</t>
  </si>
  <si>
    <t>Odborník . 2 - stavbyvedúci v odbore technické, technologické a energetické vybavenie stavieb</t>
  </si>
  <si>
    <t>Vyhlásenie k participácii na vypracovaní ponuky inou osobou</t>
  </si>
  <si>
    <t>Vypracoval uchádzač ponuku sám?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</si>
  <si>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</si>
  <si>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r>
      <t xml:space="preserve">Identifikačné údaje osoby, ktorá participovala na vypracovaní ponuky </t>
    </r>
    <r>
      <rPr>
        <b/>
        <i/>
        <sz val="11"/>
        <rFont val="Calibri"/>
        <family val="2"/>
        <charset val="238"/>
        <scheme val="minor"/>
      </rPr>
      <t>(vypĺna uchádzač iba ak nevypracoval ponuku sám)</t>
    </r>
  </si>
  <si>
    <t>Meno a priezvisko:</t>
  </si>
  <si>
    <t>Obchodné meno alebo názov:</t>
  </si>
  <si>
    <t>Sídlo alebo miesto podnikania:</t>
  </si>
  <si>
    <t>Identifikačné číslo, ak bolo pridelené:</t>
  </si>
  <si>
    <t>V ...</t>
  </si>
  <si>
    <t>Podpis</t>
  </si>
  <si>
    <t>Najnižšia cena za celý predmet zákazky v EUR s DPH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</si>
  <si>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</si>
  <si>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</si>
  <si>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r>
      <t>a)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prezident Slovenskej republiky,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</si>
  <si>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člen vlády,</t>
    </r>
  </si>
  <si>
    <r>
      <t>c)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</si>
  <si>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</si>
  <si>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</si>
  <si>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</si>
  <si>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verejný ochranca práv,</t>
    </r>
  </si>
  <si>
    <r>
      <t>h)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</si>
  <si>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štátny tajomník,</t>
    </r>
  </si>
  <si>
    <r>
      <t>j)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</si>
  <si>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11"/>
        <color theme="1"/>
        <rFont val="Calibri"/>
        <family val="2"/>
        <charset val="238"/>
        <scheme val="minor"/>
      </rPr>
      <t xml:space="preserve">    </t>
    </r>
    <r>
      <rPr>
        <sz val="11"/>
        <rFont val="Calibri"/>
        <family val="2"/>
        <charset val="238"/>
        <scheme val="minor"/>
      </rPr>
      <t>prednosta okresného úradu,</t>
    </r>
  </si>
  <si>
    <r>
      <t>l)</t>
    </r>
    <r>
      <rPr>
        <sz val="11"/>
        <color theme="1"/>
        <rFont val="Calibri"/>
        <family val="2"/>
        <charset val="238"/>
        <scheme val="minor"/>
      </rPr>
      <t xml:space="preserve">     </t>
    </r>
    <r>
      <rPr>
        <sz val="1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</si>
  <si>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11"/>
        <color theme="1"/>
        <rFont val="Calibri"/>
        <family val="2"/>
        <charset val="238"/>
        <scheme val="minor"/>
      </rPr>
      <t xml:space="preserve">  </t>
    </r>
    <r>
      <rPr>
        <sz val="11"/>
        <rFont val="Calibri"/>
        <family val="2"/>
        <charset val="238"/>
        <scheme val="minor"/>
      </rPr>
      <t>predseda vyššieho územného celku.</t>
    </r>
  </si>
  <si>
    <r>
      <t>a)</t>
    </r>
    <r>
      <rPr>
        <sz val="11"/>
        <color theme="1"/>
        <rFont val="Calibri"/>
        <family val="2"/>
        <charset val="238"/>
        <scheme val="minor"/>
      </rPr>
      <t xml:space="preserve">       </t>
    </r>
    <r>
      <rPr>
        <sz val="1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</si>
  <si>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      </t>
    </r>
    <r>
      <rPr>
        <sz val="1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</si>
  <si>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11"/>
        <color theme="1"/>
        <rFont val="Calibri"/>
        <family val="2"/>
        <charset val="238"/>
        <scheme val="minor"/>
      </rPr>
      <t xml:space="preserve">       </t>
    </r>
    <r>
      <rPr>
        <sz val="1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</si>
  <si>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11"/>
        <color theme="1"/>
        <rFont val="Calibri"/>
        <family val="2"/>
        <charset val="238"/>
        <scheme val="minor"/>
      </rPr>
      <t xml:space="preserve">      </t>
    </r>
    <r>
      <rPr>
        <sz val="1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</si>
  <si>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SO 08 Napájacie vedenie - úsek Bulharská - Rožňavská</t>
  </si>
  <si>
    <t>SO 09 Verejné osvetlenie - úsek Rádiová - Bulharská - modernizácia</t>
  </si>
  <si>
    <t>SO 10 Verejné osvetlenie - úsek Bulharská - Galvaniho - preložka</t>
  </si>
  <si>
    <t>SO 11 Verejné osvetlenie - úsek Galvaniho - Ivanská - preložka</t>
  </si>
  <si>
    <t>SO 12 Ovládací panel pre kontajnerovú meniareň Bojnická - 26</t>
  </si>
  <si>
    <t xml:space="preserve">SO 13 Optická trasa pre DPB, a. s. </t>
  </si>
  <si>
    <t>SO 14 Kontajnerová meniareň STAV - prepočty</t>
  </si>
  <si>
    <t>SO 18 Úprava CDS v križovatke Galvaniho - Na križovatkách</t>
  </si>
  <si>
    <t>SO 19 Úprava CDS v križovatke Galvaniho - Ivanská cesta</t>
  </si>
  <si>
    <t>SO 20 Spätné úpravy chodníkov</t>
  </si>
  <si>
    <t>SO 21 Odstránenie existujúceho skladiska</t>
  </si>
  <si>
    <t>SO 03 Nové trolejové vedenie - úsek Galvaniho Ivanská cesta</t>
  </si>
  <si>
    <t>SO 02 Nové trolejové vedenie - úsek Bulharská Galvaniho</t>
  </si>
  <si>
    <t>PS 01 Kontajnerová meniareň Bojnická - 26 technologická časť</t>
  </si>
  <si>
    <t>PS 02 Diaľkové ovládanie kontajnerovej meniarne Bojnická 26</t>
  </si>
  <si>
    <t>SO 01 Modernizácia trolejového vedenia - úsek Rádiová - Bulharská</t>
  </si>
  <si>
    <t>Dňa..............</t>
  </si>
  <si>
    <t>Suma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</si>
</sst>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9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6"/>
      <color theme="4" tint="-0.249977111117893"/>
      <name val="Calibri"/>
      <family val="2"/>
      <charset val="238"/>
      <scheme val="minor"/>
    </font>
    <font>
      <sz val="14"/>
      <color theme="4" tint="-0.249977111117893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color rgb="FF2F549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rgb="FF2F549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6" fillId="0" borderId="0" applyNumberFormat="0" applyFill="0" applyBorder="0" applyAlignment="0" applyProtection="0"/>
    <xf numFmtId="0" fontId="37" fillId="2" borderId="23" applyNumberFormat="0" applyFont="0" applyAlignment="0" applyProtection="0"/>
    <xf numFmtId="0" fontId="2" fillId="5" borderId="0" applyNumberFormat="0" applyBorder="0" applyAlignment="0" applyProtection="0"/>
  </cellStyleXfs>
  <cellXfs count="33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10" fillId="0" borderId="3" xfId="0" applyFont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Protection="1">
      <protection locked="0"/>
    </xf>
    <xf numFmtId="4" fontId="8" fillId="0" borderId="0" xfId="0" applyNumberFormat="1" applyFont="1"/>
    <xf numFmtId="0" fontId="10" fillId="0" borderId="14" xfId="0" applyFont="1" applyBorder="1"/>
    <xf numFmtId="166" fontId="10" fillId="0" borderId="0" xfId="0" applyNumberFormat="1" applyFont="1"/>
    <xf numFmtId="166" fontId="10" fillId="0" borderId="15" xfId="0" applyNumberFormat="1" applyFont="1" applyBorder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40" fillId="0" borderId="25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/>
    </xf>
    <xf numFmtId="0" fontId="43" fillId="0" borderId="64" xfId="2" applyFont="1" applyFill="1" applyBorder="1" applyAlignment="1" applyProtection="1">
      <alignment vertical="center"/>
      <protection hidden="1"/>
    </xf>
    <xf numFmtId="0" fontId="43" fillId="0" borderId="67" xfId="2" applyFont="1" applyFill="1" applyBorder="1" applyAlignment="1" applyProtection="1">
      <alignment vertical="center" wrapText="1"/>
      <protection hidden="1"/>
    </xf>
    <xf numFmtId="0" fontId="43" fillId="0" borderId="64" xfId="2" applyFont="1" applyFill="1" applyBorder="1" applyAlignment="1" applyProtection="1">
      <alignment horizontal="left" vertical="center" wrapText="1"/>
    </xf>
    <xf numFmtId="0" fontId="43" fillId="0" borderId="67" xfId="2" applyFont="1" applyFill="1" applyBorder="1" applyAlignment="1" applyProtection="1">
      <alignment horizontal="left" vertical="center" wrapText="1"/>
    </xf>
    <xf numFmtId="0" fontId="42" fillId="6" borderId="66" xfId="3" applyFont="1" applyFill="1" applyBorder="1" applyAlignment="1" applyProtection="1">
      <alignment horizontal="center" vertical="center"/>
      <protection locked="0" hidden="1"/>
    </xf>
    <xf numFmtId="0" fontId="54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justify" vertical="center"/>
    </xf>
    <xf numFmtId="0" fontId="48" fillId="0" borderId="25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41" fillId="0" borderId="25" xfId="1" applyFont="1" applyBorder="1" applyAlignment="1">
      <alignment horizontal="left" vertical="center" wrapText="1" indent="1"/>
    </xf>
    <xf numFmtId="0" fontId="48" fillId="0" borderId="25" xfId="0" applyFont="1" applyBorder="1" applyAlignment="1">
      <alignment horizontal="left" wrapText="1" indent="1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5" fillId="0" borderId="0" xfId="0" applyFont="1" applyAlignment="1">
      <alignment horizontal="justify" vertical="center"/>
    </xf>
    <xf numFmtId="0" fontId="45" fillId="0" borderId="25" xfId="0" applyFont="1" applyBorder="1" applyAlignment="1">
      <alignment horizontal="left" vertical="center" wrapText="1" indent="1"/>
    </xf>
    <xf numFmtId="0" fontId="45" fillId="0" borderId="25" xfId="0" applyFont="1" applyBorder="1" applyAlignment="1" applyProtection="1">
      <alignment horizontal="left" vertical="center" wrapText="1" indent="1"/>
      <protection locked="0"/>
    </xf>
    <xf numFmtId="0" fontId="48" fillId="0" borderId="0" xfId="0" applyFont="1"/>
    <xf numFmtId="0" fontId="42" fillId="0" borderId="25" xfId="0" applyFont="1" applyBorder="1" applyAlignment="1">
      <alignment horizontal="left" vertical="center" indent="1"/>
    </xf>
    <xf numFmtId="0" fontId="42" fillId="0" borderId="25" xfId="0" applyFont="1" applyBorder="1" applyAlignment="1">
      <alignment horizontal="justify" vertical="center"/>
    </xf>
    <xf numFmtId="0" fontId="42" fillId="0" borderId="25" xfId="0" applyFont="1" applyBorder="1" applyAlignment="1">
      <alignment horizontal="left" vertical="center" wrapText="1" indent="1"/>
    </xf>
    <xf numFmtId="0" fontId="42" fillId="0" borderId="26" xfId="0" applyFont="1" applyBorder="1"/>
    <xf numFmtId="0" fontId="42" fillId="0" borderId="0" xfId="0" applyFont="1"/>
    <xf numFmtId="0" fontId="42" fillId="0" borderId="25" xfId="0" applyFont="1" applyBorder="1" applyAlignment="1">
      <alignment horizontal="left" wrapText="1" indent="1"/>
    </xf>
    <xf numFmtId="0" fontId="2" fillId="0" borderId="0" xfId="0" applyFont="1" applyAlignment="1">
      <alignment horizontal="justify" vertical="center"/>
    </xf>
    <xf numFmtId="0" fontId="57" fillId="0" borderId="24" xfId="0" applyFont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" fontId="6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" fillId="6" borderId="32" xfId="3" applyFill="1" applyBorder="1" applyAlignment="1" applyProtection="1">
      <alignment horizontal="left" vertical="center" wrapText="1"/>
      <protection locked="0" hidden="1"/>
    </xf>
    <xf numFmtId="0" fontId="2" fillId="6" borderId="33" xfId="3" applyFill="1" applyBorder="1" applyAlignment="1" applyProtection="1">
      <alignment horizontal="left" vertical="center" wrapText="1"/>
      <protection locked="0" hidden="1"/>
    </xf>
    <xf numFmtId="0" fontId="2" fillId="6" borderId="23" xfId="3" applyFill="1" applyBorder="1" applyAlignment="1" applyProtection="1">
      <alignment horizontal="left" vertical="center" wrapText="1"/>
      <protection locked="0" hidden="1"/>
    </xf>
    <xf numFmtId="0" fontId="2" fillId="6" borderId="35" xfId="3" applyFill="1" applyBorder="1" applyAlignment="1" applyProtection="1">
      <alignment horizontal="left" vertical="center" wrapText="1"/>
      <protection locked="0" hidden="1"/>
    </xf>
    <xf numFmtId="0" fontId="42" fillId="6" borderId="37" xfId="3" applyFont="1" applyFill="1" applyBorder="1" applyAlignment="1" applyProtection="1">
      <alignment horizontal="center" vertical="center" wrapText="1"/>
      <protection locked="0" hidden="1"/>
    </xf>
    <xf numFmtId="0" fontId="42" fillId="6" borderId="38" xfId="3" applyFont="1" applyFill="1" applyBorder="1" applyAlignment="1" applyProtection="1">
      <alignment horizontal="center" vertical="center" wrapText="1"/>
      <protection locked="0" hidden="1"/>
    </xf>
    <xf numFmtId="0" fontId="53" fillId="7" borderId="57" xfId="2" applyFont="1" applyFill="1" applyBorder="1" applyAlignment="1" applyProtection="1">
      <alignment horizontal="center" vertical="center"/>
      <protection hidden="1"/>
    </xf>
    <xf numFmtId="0" fontId="53" fillId="7" borderId="45" xfId="2" applyFont="1" applyFill="1" applyBorder="1" applyAlignment="1" applyProtection="1">
      <alignment horizontal="center" vertical="center"/>
      <protection hidden="1"/>
    </xf>
    <xf numFmtId="0" fontId="53" fillId="7" borderId="46" xfId="2" applyFont="1" applyFill="1" applyBorder="1" applyAlignment="1" applyProtection="1">
      <alignment horizontal="center" vertical="center"/>
      <protection hidden="1"/>
    </xf>
    <xf numFmtId="0" fontId="52" fillId="0" borderId="58" xfId="2" applyFont="1" applyFill="1" applyBorder="1" applyAlignment="1" applyProtection="1">
      <alignment horizontal="center" vertical="center"/>
      <protection hidden="1"/>
    </xf>
    <xf numFmtId="0" fontId="52" fillId="0" borderId="59" xfId="2" applyFont="1" applyFill="1" applyBorder="1" applyAlignment="1" applyProtection="1">
      <alignment horizontal="center" vertical="center"/>
      <protection hidden="1"/>
    </xf>
    <xf numFmtId="0" fontId="52" fillId="0" borderId="60" xfId="2" applyFont="1" applyFill="1" applyBorder="1" applyAlignment="1" applyProtection="1">
      <alignment horizontal="center" vertical="center"/>
      <protection hidden="1"/>
    </xf>
    <xf numFmtId="0" fontId="58" fillId="0" borderId="61" xfId="2" applyFont="1" applyFill="1" applyBorder="1" applyAlignment="1" applyProtection="1">
      <alignment horizontal="center" wrapText="1"/>
      <protection hidden="1"/>
    </xf>
    <xf numFmtId="0" fontId="58" fillId="0" borderId="62" xfId="2" applyFont="1" applyFill="1" applyBorder="1" applyAlignment="1" applyProtection="1">
      <alignment horizontal="center" wrapText="1"/>
      <protection hidden="1"/>
    </xf>
    <xf numFmtId="0" fontId="58" fillId="0" borderId="63" xfId="2" applyFont="1" applyFill="1" applyBorder="1" applyAlignment="1" applyProtection="1">
      <alignment horizontal="center" wrapText="1"/>
      <protection hidden="1"/>
    </xf>
    <xf numFmtId="0" fontId="42" fillId="6" borderId="65" xfId="2" applyFont="1" applyFill="1" applyBorder="1" applyAlignment="1" applyProtection="1">
      <alignment horizontal="left" vertical="top" wrapText="1"/>
      <protection locked="0" hidden="1"/>
    </xf>
    <xf numFmtId="0" fontId="42" fillId="6" borderId="66" xfId="2" applyFont="1" applyFill="1" applyBorder="1" applyAlignment="1" applyProtection="1">
      <alignment horizontal="left" vertical="top" wrapText="1"/>
      <protection locked="0" hidden="1"/>
    </xf>
    <xf numFmtId="0" fontId="42" fillId="6" borderId="48" xfId="2" applyFont="1" applyFill="1" applyBorder="1" applyAlignment="1" applyProtection="1">
      <alignment horizontal="left" vertical="top" wrapText="1"/>
      <protection locked="0" hidden="1"/>
    </xf>
    <xf numFmtId="0" fontId="42" fillId="6" borderId="68" xfId="2" applyFont="1" applyFill="1" applyBorder="1" applyAlignment="1" applyProtection="1">
      <alignment horizontal="left" vertical="top" wrapText="1"/>
      <protection locked="0" hidden="1"/>
    </xf>
    <xf numFmtId="0" fontId="42" fillId="6" borderId="65" xfId="2" applyFont="1" applyFill="1" applyBorder="1" applyAlignment="1" applyProtection="1">
      <alignment horizontal="left" vertical="center" wrapText="1"/>
      <protection locked="0" hidden="1"/>
    </xf>
    <xf numFmtId="0" fontId="43" fillId="0" borderId="61" xfId="2" applyFont="1" applyFill="1" applyBorder="1" applyAlignment="1" applyProtection="1">
      <alignment horizontal="center" vertical="center"/>
      <protection hidden="1"/>
    </xf>
    <xf numFmtId="0" fontId="43" fillId="0" borderId="62" xfId="2" applyFont="1" applyFill="1" applyBorder="1" applyAlignment="1" applyProtection="1">
      <alignment horizontal="center" vertical="center"/>
      <protection hidden="1"/>
    </xf>
    <xf numFmtId="0" fontId="43" fillId="0" borderId="63" xfId="2" applyFont="1" applyFill="1" applyBorder="1" applyAlignment="1" applyProtection="1">
      <alignment horizontal="center" vertical="center"/>
      <protection hidden="1"/>
    </xf>
    <xf numFmtId="0" fontId="39" fillId="6" borderId="65" xfId="2" applyFont="1" applyFill="1" applyBorder="1" applyAlignment="1" applyProtection="1">
      <alignment horizontal="left" vertical="center" wrapText="1"/>
      <protection locked="0" hidden="1"/>
    </xf>
    <xf numFmtId="0" fontId="43" fillId="0" borderId="64" xfId="2" applyFont="1" applyFill="1" applyBorder="1" applyAlignment="1" applyProtection="1">
      <alignment horizontal="center" vertical="center"/>
      <protection hidden="1"/>
    </xf>
    <xf numFmtId="0" fontId="43" fillId="0" borderId="65" xfId="2" applyFont="1" applyFill="1" applyBorder="1" applyAlignment="1" applyProtection="1">
      <alignment horizontal="center" vertical="center"/>
      <protection hidden="1"/>
    </xf>
    <xf numFmtId="0" fontId="58" fillId="0" borderId="61" xfId="2" applyFont="1" applyFill="1" applyBorder="1" applyAlignment="1" applyProtection="1">
      <alignment horizontal="center" vertical="center" wrapText="1"/>
      <protection hidden="1"/>
    </xf>
    <xf numFmtId="0" fontId="58" fillId="0" borderId="62" xfId="2" applyFont="1" applyFill="1" applyBorder="1" applyAlignment="1" applyProtection="1">
      <alignment horizontal="center" vertical="center" wrapText="1"/>
      <protection hidden="1"/>
    </xf>
    <xf numFmtId="0" fontId="58" fillId="0" borderId="63" xfId="2" applyFont="1" applyFill="1" applyBorder="1" applyAlignment="1" applyProtection="1">
      <alignment horizontal="center" vertical="center" wrapText="1"/>
      <protection hidden="1"/>
    </xf>
    <xf numFmtId="0" fontId="42" fillId="6" borderId="62" xfId="2" applyFont="1" applyFill="1" applyBorder="1" applyAlignment="1" applyProtection="1">
      <alignment horizontal="left" vertical="center"/>
      <protection locked="0" hidden="1"/>
    </xf>
    <xf numFmtId="0" fontId="42" fillId="6" borderId="63" xfId="2" applyFont="1" applyFill="1" applyBorder="1" applyAlignment="1" applyProtection="1">
      <alignment horizontal="left" vertical="center"/>
      <protection locked="0" hidden="1"/>
    </xf>
    <xf numFmtId="0" fontId="42" fillId="6" borderId="70" xfId="2" applyFont="1" applyFill="1" applyBorder="1" applyAlignment="1" applyProtection="1">
      <alignment horizontal="left" vertical="center"/>
      <protection locked="0" hidden="1"/>
    </xf>
    <xf numFmtId="0" fontId="42" fillId="6" borderId="71" xfId="2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2" fillId="0" borderId="0" xfId="0" applyFont="1" applyProtection="1">
      <protection hidden="1"/>
    </xf>
    <xf numFmtId="0" fontId="49" fillId="0" borderId="27" xfId="2" applyFont="1" applyFill="1" applyBorder="1" applyAlignment="1" applyProtection="1">
      <alignment horizontal="center" vertical="center" wrapText="1"/>
      <protection hidden="1"/>
    </xf>
    <xf numFmtId="0" fontId="49" fillId="0" borderId="28" xfId="2" applyFont="1" applyFill="1" applyBorder="1" applyAlignment="1" applyProtection="1">
      <alignment horizontal="center" vertical="center" wrapText="1"/>
      <protection hidden="1"/>
    </xf>
    <xf numFmtId="0" fontId="49" fillId="0" borderId="29" xfId="2" applyFont="1" applyFill="1" applyBorder="1" applyAlignment="1" applyProtection="1">
      <alignment horizontal="center" vertical="center" wrapText="1"/>
      <protection hidden="1"/>
    </xf>
    <xf numFmtId="0" fontId="38" fillId="0" borderId="30" xfId="2" applyFont="1" applyFill="1" applyBorder="1" applyAlignment="1" applyProtection="1">
      <alignment horizontal="center"/>
      <protection hidden="1"/>
    </xf>
    <xf numFmtId="0" fontId="42" fillId="0" borderId="31" xfId="2" applyFont="1" applyFill="1" applyBorder="1" applyAlignment="1" applyProtection="1">
      <alignment vertical="center" wrapText="1"/>
      <protection hidden="1"/>
    </xf>
    <xf numFmtId="0" fontId="42" fillId="0" borderId="34" xfId="2" applyFont="1" applyFill="1" applyBorder="1" applyAlignment="1" applyProtection="1">
      <alignment vertical="center" wrapText="1"/>
      <protection hidden="1"/>
    </xf>
    <xf numFmtId="0" fontId="42" fillId="0" borderId="36" xfId="2" applyFont="1" applyFill="1" applyBorder="1" applyAlignment="1" applyProtection="1">
      <alignment vertical="center" wrapText="1"/>
      <protection hidden="1"/>
    </xf>
    <xf numFmtId="0" fontId="50" fillId="0" borderId="27" xfId="2" applyFont="1" applyFill="1" applyBorder="1" applyAlignment="1" applyProtection="1">
      <alignment horizontal="center" vertical="center" wrapText="1"/>
      <protection hidden="1"/>
    </xf>
    <xf numFmtId="0" fontId="50" fillId="0" borderId="28" xfId="2" applyFont="1" applyFill="1" applyBorder="1" applyAlignment="1" applyProtection="1">
      <alignment horizontal="center" vertical="center" wrapText="1"/>
      <protection hidden="1"/>
    </xf>
    <xf numFmtId="0" fontId="50" fillId="0" borderId="29" xfId="2" applyFont="1" applyFill="1" applyBorder="1" applyAlignment="1" applyProtection="1">
      <alignment horizontal="center" vertical="center" wrapText="1"/>
      <protection hidden="1"/>
    </xf>
    <xf numFmtId="0" fontId="42" fillId="0" borderId="39" xfId="0" applyFont="1" applyBorder="1" applyAlignment="1" applyProtection="1">
      <alignment horizontal="left" vertical="center" wrapText="1"/>
      <protection hidden="1"/>
    </xf>
    <xf numFmtId="0" fontId="42" fillId="0" borderId="40" xfId="0" applyFont="1" applyBorder="1" applyAlignment="1" applyProtection="1">
      <alignment horizontal="left" vertical="center" wrapText="1"/>
      <protection hidden="1"/>
    </xf>
    <xf numFmtId="0" fontId="42" fillId="0" borderId="41" xfId="0" applyFont="1" applyBorder="1" applyAlignment="1" applyProtection="1">
      <alignment horizontal="left" vertical="center" wrapText="1"/>
      <protection hidden="1"/>
    </xf>
    <xf numFmtId="0" fontId="38" fillId="6" borderId="42" xfId="2" applyFont="1" applyFill="1" applyBorder="1" applyProtection="1">
      <protection hidden="1"/>
    </xf>
    <xf numFmtId="0" fontId="42" fillId="0" borderId="34" xfId="2" applyFont="1" applyFill="1" applyBorder="1" applyAlignment="1" applyProtection="1">
      <alignment vertical="center" wrapText="1"/>
      <protection hidden="1"/>
    </xf>
    <xf numFmtId="0" fontId="42" fillId="0" borderId="23" xfId="2" applyFont="1" applyFill="1" applyAlignment="1" applyProtection="1">
      <alignment vertical="center" wrapText="1"/>
      <protection hidden="1"/>
    </xf>
    <xf numFmtId="0" fontId="38" fillId="6" borderId="35" xfId="2" applyFont="1" applyFill="1" applyBorder="1" applyProtection="1">
      <protection hidden="1"/>
    </xf>
    <xf numFmtId="0" fontId="42" fillId="0" borderId="34" xfId="2" applyFont="1" applyFill="1" applyBorder="1" applyAlignment="1" applyProtection="1">
      <alignment horizontal="left" vertical="center" wrapText="1"/>
      <protection hidden="1"/>
    </xf>
    <xf numFmtId="0" fontId="42" fillId="0" borderId="23" xfId="2" applyFont="1" applyFill="1" applyAlignment="1" applyProtection="1">
      <alignment horizontal="left" vertical="center" wrapText="1"/>
      <protection hidden="1"/>
    </xf>
    <xf numFmtId="0" fontId="42" fillId="0" borderId="36" xfId="2" applyFont="1" applyFill="1" applyBorder="1" applyAlignment="1" applyProtection="1">
      <alignment horizontal="left" vertical="center" wrapText="1"/>
      <protection hidden="1"/>
    </xf>
    <xf numFmtId="0" fontId="42" fillId="0" borderId="43" xfId="2" applyFont="1" applyFill="1" applyBorder="1" applyAlignment="1" applyProtection="1">
      <alignment horizontal="left" vertical="center" wrapText="1"/>
      <protection hidden="1"/>
    </xf>
    <xf numFmtId="0" fontId="38" fillId="6" borderId="44" xfId="2" applyFont="1" applyFill="1" applyBorder="1" applyProtection="1">
      <protection hidden="1"/>
    </xf>
    <xf numFmtId="0" fontId="56" fillId="0" borderId="27" xfId="2" applyFont="1" applyFill="1" applyBorder="1" applyAlignment="1" applyProtection="1">
      <alignment horizontal="right" vertical="center" wrapText="1"/>
      <protection hidden="1"/>
    </xf>
    <xf numFmtId="0" fontId="50" fillId="0" borderId="45" xfId="2" applyFont="1" applyFill="1" applyBorder="1" applyAlignment="1" applyProtection="1">
      <alignment horizontal="left" vertical="center" wrapText="1"/>
      <protection hidden="1"/>
    </xf>
    <xf numFmtId="0" fontId="50" fillId="0" borderId="46" xfId="2" applyFont="1" applyFill="1" applyBorder="1" applyAlignment="1" applyProtection="1">
      <alignment horizontal="left" vertical="center" wrapText="1"/>
      <protection hidden="1"/>
    </xf>
    <xf numFmtId="0" fontId="43" fillId="0" borderId="49" xfId="2" applyFont="1" applyFill="1" applyBorder="1" applyAlignment="1" applyProtection="1">
      <alignment horizontal="center" vertical="center" wrapText="1"/>
      <protection hidden="1"/>
    </xf>
    <xf numFmtId="0" fontId="43" fillId="0" borderId="30" xfId="2" applyFont="1" applyFill="1" applyBorder="1" applyAlignment="1" applyProtection="1">
      <alignment horizontal="center" vertical="center" wrapText="1"/>
      <protection hidden="1"/>
    </xf>
    <xf numFmtId="0" fontId="43" fillId="0" borderId="50" xfId="2" applyFont="1" applyFill="1" applyBorder="1" applyAlignment="1" applyProtection="1">
      <alignment horizontal="center" vertical="center" wrapText="1"/>
      <protection hidden="1"/>
    </xf>
    <xf numFmtId="0" fontId="43" fillId="0" borderId="42" xfId="2" applyFont="1" applyFill="1" applyBorder="1" applyAlignment="1" applyProtection="1">
      <alignment horizontal="center" vertical="center" wrapText="1"/>
      <protection hidden="1"/>
    </xf>
    <xf numFmtId="0" fontId="42" fillId="0" borderId="72" xfId="2" applyFont="1" applyFill="1" applyBorder="1" applyAlignment="1" applyProtection="1">
      <alignment horizontal="left" vertical="center" wrapText="1"/>
      <protection hidden="1"/>
    </xf>
    <xf numFmtId="4" fontId="42" fillId="0" borderId="0" xfId="2" applyNumberFormat="1" applyFont="1" applyFill="1" applyBorder="1" applyAlignment="1" applyProtection="1">
      <alignment horizontal="center" vertical="center"/>
      <protection hidden="1"/>
    </xf>
    <xf numFmtId="2" fontId="42" fillId="0" borderId="51" xfId="2" applyNumberFormat="1" applyFont="1" applyFill="1" applyBorder="1" applyAlignment="1" applyProtection="1">
      <alignment horizontal="center" vertical="center"/>
      <protection hidden="1"/>
    </xf>
    <xf numFmtId="4" fontId="42" fillId="0" borderId="35" xfId="2" applyNumberFormat="1" applyFont="1" applyFill="1" applyBorder="1" applyAlignment="1" applyProtection="1">
      <alignment horizontal="center" vertical="center"/>
      <protection hidden="1"/>
    </xf>
    <xf numFmtId="0" fontId="42" fillId="0" borderId="52" xfId="2" applyFont="1" applyFill="1" applyBorder="1" applyAlignment="1" applyProtection="1">
      <alignment horizontal="left" vertical="center" wrapText="1"/>
      <protection hidden="1"/>
    </xf>
    <xf numFmtId="2" fontId="42" fillId="0" borderId="53" xfId="2" applyNumberFormat="1" applyFont="1" applyFill="1" applyBorder="1" applyAlignment="1" applyProtection="1">
      <alignment horizontal="center" vertical="center"/>
      <protection hidden="1"/>
    </xf>
    <xf numFmtId="4" fontId="42" fillId="0" borderId="54" xfId="2" applyNumberFormat="1" applyFont="1" applyFill="1" applyBorder="1" applyAlignment="1" applyProtection="1">
      <alignment horizontal="center" vertical="center"/>
      <protection hidden="1"/>
    </xf>
    <xf numFmtId="0" fontId="43" fillId="0" borderId="57" xfId="2" applyFont="1" applyFill="1" applyBorder="1" applyAlignment="1" applyProtection="1">
      <alignment horizontal="left" vertical="center"/>
      <protection hidden="1"/>
    </xf>
    <xf numFmtId="4" fontId="43" fillId="0" borderId="73" xfId="2" applyNumberFormat="1" applyFont="1" applyFill="1" applyBorder="1" applyAlignment="1" applyProtection="1">
      <alignment horizontal="center" vertical="center"/>
      <protection hidden="1"/>
    </xf>
    <xf numFmtId="2" fontId="43" fillId="0" borderId="73" xfId="2" applyNumberFormat="1" applyFont="1" applyFill="1" applyBorder="1" applyAlignment="1" applyProtection="1">
      <alignment horizontal="center" vertical="center"/>
      <protection hidden="1"/>
    </xf>
    <xf numFmtId="4" fontId="43" fillId="0" borderId="46" xfId="2" applyNumberFormat="1" applyFont="1" applyFill="1" applyBorder="1" applyAlignment="1" applyProtection="1">
      <alignment horizontal="center" vertical="center"/>
      <protection hidden="1"/>
    </xf>
    <xf numFmtId="0" fontId="38" fillId="0" borderId="55" xfId="2" applyFont="1" applyFill="1" applyBorder="1" applyAlignment="1" applyProtection="1">
      <alignment horizontal="center"/>
      <protection hidden="1"/>
    </xf>
    <xf numFmtId="0" fontId="38" fillId="0" borderId="47" xfId="2" applyFont="1" applyFill="1" applyBorder="1" applyAlignment="1" applyProtection="1">
      <alignment horizontal="center"/>
      <protection hidden="1"/>
    </xf>
    <xf numFmtId="0" fontId="38" fillId="0" borderId="56" xfId="2" applyFont="1" applyFill="1" applyBorder="1" applyAlignment="1" applyProtection="1">
      <alignment horizontal="center"/>
      <protection hidden="1"/>
    </xf>
    <xf numFmtId="0" fontId="58" fillId="0" borderId="65" xfId="2" applyFont="1" applyFill="1" applyBorder="1" applyAlignment="1" applyProtection="1">
      <alignment horizontal="center" vertical="top" wrapText="1"/>
      <protection hidden="1"/>
    </xf>
    <xf numFmtId="0" fontId="58" fillId="0" borderId="65" xfId="2" applyFont="1" applyFill="1" applyBorder="1" applyAlignment="1" applyProtection="1">
      <alignment horizontal="center" vertical="top"/>
      <protection hidden="1"/>
    </xf>
    <xf numFmtId="0" fontId="43" fillId="0" borderId="65" xfId="2" applyFont="1" applyFill="1" applyBorder="1" applyAlignment="1" applyProtection="1">
      <alignment horizontal="center" wrapText="1"/>
      <protection hidden="1"/>
    </xf>
    <xf numFmtId="0" fontId="43" fillId="0" borderId="65" xfId="2" applyFont="1" applyFill="1" applyBorder="1" applyAlignment="1" applyProtection="1">
      <alignment vertical="center" wrapText="1"/>
      <protection hidden="1"/>
    </xf>
    <xf numFmtId="0" fontId="43" fillId="0" borderId="65" xfId="2" applyFont="1" applyFill="1" applyBorder="1" applyAlignment="1" applyProtection="1">
      <alignment wrapText="1"/>
      <protection hidden="1"/>
    </xf>
    <xf numFmtId="0" fontId="43" fillId="0" borderId="0" xfId="2" applyFont="1" applyFill="1" applyBorder="1" applyAlignment="1" applyProtection="1">
      <alignment horizontal="left"/>
      <protection hidden="1"/>
    </xf>
    <xf numFmtId="2" fontId="43" fillId="0" borderId="0" xfId="2" applyNumberFormat="1" applyFont="1" applyFill="1" applyBorder="1" applyAlignment="1" applyProtection="1">
      <alignment vertical="center"/>
      <protection hidden="1"/>
    </xf>
    <xf numFmtId="0" fontId="51" fillId="0" borderId="0" xfId="2" applyFont="1" applyFill="1" applyBorder="1" applyAlignment="1" applyProtection="1">
      <alignment horizontal="right" vertical="center" wrapText="1"/>
      <protection hidden="1"/>
    </xf>
    <xf numFmtId="0" fontId="47" fillId="0" borderId="0" xfId="2" applyFont="1" applyFill="1" applyBorder="1" applyAlignment="1" applyProtection="1">
      <alignment horizontal="left" vertical="center" wrapText="1"/>
      <protection hidden="1"/>
    </xf>
    <xf numFmtId="0" fontId="42" fillId="6" borderId="62" xfId="2" applyFont="1" applyFill="1" applyBorder="1" applyAlignment="1" applyProtection="1">
      <alignment horizontal="left" vertical="center" wrapText="1"/>
      <protection locked="0" hidden="1"/>
    </xf>
    <xf numFmtId="0" fontId="42" fillId="6" borderId="69" xfId="2" applyFont="1" applyFill="1" applyBorder="1" applyAlignment="1" applyProtection="1">
      <alignment horizontal="left" vertical="center" wrapText="1"/>
      <protection locked="0" hidden="1"/>
    </xf>
    <xf numFmtId="0" fontId="42" fillId="6" borderId="74" xfId="2" applyFont="1" applyFill="1" applyBorder="1" applyAlignment="1" applyProtection="1">
      <alignment horizontal="left" vertical="center" wrapText="1"/>
      <protection locked="0" hidden="1"/>
    </xf>
    <xf numFmtId="0" fontId="42" fillId="6" borderId="62" xfId="2" applyFont="1" applyFill="1" applyBorder="1" applyAlignment="1" applyProtection="1">
      <alignment horizontal="left" vertical="top" wrapText="1"/>
      <protection locked="0" hidden="1"/>
    </xf>
    <xf numFmtId="0" fontId="42" fillId="6" borderId="63" xfId="2" applyFont="1" applyFill="1" applyBorder="1" applyAlignment="1" applyProtection="1">
      <alignment horizontal="left" vertical="top" wrapText="1"/>
      <protection locked="0" hidden="1"/>
    </xf>
    <xf numFmtId="0" fontId="42" fillId="6" borderId="74" xfId="2" applyFont="1" applyFill="1" applyBorder="1" applyAlignment="1" applyProtection="1">
      <alignment horizontal="left" vertical="top" wrapText="1"/>
      <protection locked="0" hidden="1"/>
    </xf>
    <xf numFmtId="0" fontId="42" fillId="6" borderId="31" xfId="2" applyFont="1" applyFill="1" applyBorder="1" applyAlignment="1" applyProtection="1">
      <alignment horizontal="left"/>
      <protection locked="0"/>
    </xf>
    <xf numFmtId="0" fontId="42" fillId="6" borderId="32" xfId="2" applyFont="1" applyFill="1" applyBorder="1" applyAlignment="1" applyProtection="1">
      <alignment horizontal="left"/>
      <protection locked="0"/>
    </xf>
    <xf numFmtId="0" fontId="42" fillId="6" borderId="32" xfId="2" applyFont="1" applyFill="1" applyBorder="1" applyAlignment="1" applyProtection="1">
      <alignment horizontal="center"/>
      <protection locked="0"/>
    </xf>
    <xf numFmtId="0" fontId="42" fillId="6" borderId="33" xfId="2" applyFont="1" applyFill="1" applyBorder="1" applyAlignment="1" applyProtection="1">
      <alignment horizontal="center"/>
      <protection locked="0"/>
    </xf>
    <xf numFmtId="0" fontId="42" fillId="6" borderId="36" xfId="2" applyFont="1" applyFill="1" applyBorder="1" applyAlignment="1" applyProtection="1">
      <alignment horizontal="left"/>
      <protection locked="0"/>
    </xf>
    <xf numFmtId="0" fontId="42" fillId="6" borderId="43" xfId="2" applyFont="1" applyFill="1" applyBorder="1" applyAlignment="1" applyProtection="1">
      <alignment horizontal="left"/>
      <protection locked="0"/>
    </xf>
    <xf numFmtId="0" fontId="42" fillId="6" borderId="43" xfId="2" applyFont="1" applyFill="1" applyBorder="1" applyAlignment="1" applyProtection="1">
      <alignment horizontal="center"/>
      <protection locked="0"/>
    </xf>
    <xf numFmtId="0" fontId="42" fillId="6" borderId="44" xfId="2" applyFont="1" applyFill="1" applyBorder="1" applyAlignment="1" applyProtection="1">
      <alignment horizontal="center"/>
      <protection locked="0"/>
    </xf>
  </cellXfs>
  <cellStyles count="4">
    <cellStyle name="20 % - zvýraznenie3" xfId="3" builtinId="38"/>
    <cellStyle name="Hypertextové prepojenie" xfId="1" builtinId="8"/>
    <cellStyle name="Normálna" xfId="0" builtinId="0" customBuiltin="1"/>
    <cellStyle name="Poznámka" xfId="2" builtinId="10"/>
  </cellStyles>
  <dxfs count="1">
    <dxf>
      <font>
        <strike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6350</xdr:rowOff>
        </xdr:from>
        <xdr:to>
          <xdr:col>4</xdr:col>
          <xdr:colOff>809625</xdr:colOff>
          <xdr:row>13</xdr:row>
          <xdr:rowOff>390525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28575</xdr:rowOff>
        </xdr:from>
        <xdr:to>
          <xdr:col>4</xdr:col>
          <xdr:colOff>1092200</xdr:colOff>
          <xdr:row>15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16</xdr:row>
          <xdr:rowOff>44450</xdr:rowOff>
        </xdr:from>
        <xdr:to>
          <xdr:col>4</xdr:col>
          <xdr:colOff>752475</xdr:colOff>
          <xdr:row>16</xdr:row>
          <xdr:rowOff>381000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14</xdr:row>
          <xdr:rowOff>368300</xdr:rowOff>
        </xdr:from>
        <xdr:to>
          <xdr:col>4</xdr:col>
          <xdr:colOff>762000</xdr:colOff>
          <xdr:row>15</xdr:row>
          <xdr:rowOff>352425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2124075</xdr:colOff>
          <xdr:row>11</xdr:row>
          <xdr:rowOff>304800</xdr:rowOff>
        </xdr:from>
        <xdr:to>
          <xdr:col>4</xdr:col>
          <xdr:colOff>1123950</xdr:colOff>
          <xdr:row>12</xdr:row>
          <xdr:rowOff>381000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8"/>
  <sheetViews>
    <sheetView showGridLines="0" workbookViewId="0"/>
  </sheetViews>
  <sheetFormatPr defaultRowHeight="10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 x14ac:dyDescent="0.2"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3" t="s">
        <v>6</v>
      </c>
      <c r="BT2" s="13" t="s">
        <v>7</v>
      </c>
    </row>
    <row r="3" spans="1:74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07" t="s">
        <v>13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16"/>
      <c r="BE5" s="204" t="s">
        <v>14</v>
      </c>
      <c r="BS5" s="13" t="s">
        <v>6</v>
      </c>
    </row>
    <row r="6" spans="1:74" ht="36.9" customHeight="1" x14ac:dyDescent="0.2">
      <c r="B6" s="16"/>
      <c r="D6" s="22" t="s">
        <v>15</v>
      </c>
      <c r="K6" s="208" t="s">
        <v>16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16"/>
      <c r="BE6" s="205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05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205"/>
      <c r="BS8" s="13" t="s">
        <v>6</v>
      </c>
    </row>
    <row r="9" spans="1:74" ht="14.4" customHeight="1" x14ac:dyDescent="0.2">
      <c r="B9" s="16"/>
      <c r="AR9" s="16"/>
      <c r="BE9" s="205"/>
      <c r="BS9" s="13" t="s">
        <v>6</v>
      </c>
    </row>
    <row r="10" spans="1:74" ht="12" customHeight="1" x14ac:dyDescent="0.2">
      <c r="B10" s="16"/>
      <c r="D10" s="23" t="s">
        <v>23</v>
      </c>
      <c r="AK10" s="23" t="s">
        <v>24</v>
      </c>
      <c r="AN10" s="21" t="s">
        <v>1</v>
      </c>
      <c r="AR10" s="16"/>
      <c r="BE10" s="205"/>
      <c r="BS10" s="13" t="s">
        <v>6</v>
      </c>
    </row>
    <row r="11" spans="1:74" ht="18.5" customHeight="1" x14ac:dyDescent="0.2">
      <c r="B11" s="16"/>
      <c r="E11" s="21" t="s">
        <v>20</v>
      </c>
      <c r="AK11" s="23" t="s">
        <v>25</v>
      </c>
      <c r="AN11" s="21" t="s">
        <v>1</v>
      </c>
      <c r="AR11" s="16"/>
      <c r="BE11" s="205"/>
      <c r="BS11" s="13" t="s">
        <v>6</v>
      </c>
    </row>
    <row r="12" spans="1:74" ht="6.9" customHeight="1" x14ac:dyDescent="0.2">
      <c r="B12" s="16"/>
      <c r="AR12" s="16"/>
      <c r="BE12" s="205"/>
      <c r="BS12" s="13" t="s">
        <v>6</v>
      </c>
    </row>
    <row r="13" spans="1:74" ht="12" customHeight="1" x14ac:dyDescent="0.2">
      <c r="B13" s="16"/>
      <c r="D13" s="23" t="s">
        <v>26</v>
      </c>
      <c r="AK13" s="23" t="s">
        <v>24</v>
      </c>
      <c r="AN13" s="25" t="s">
        <v>27</v>
      </c>
      <c r="AR13" s="16"/>
      <c r="BE13" s="205"/>
      <c r="BS13" s="13" t="s">
        <v>6</v>
      </c>
    </row>
    <row r="14" spans="1:74" ht="12.5" x14ac:dyDescent="0.2">
      <c r="B14" s="16"/>
      <c r="E14" s="209" t="s">
        <v>27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3" t="s">
        <v>25</v>
      </c>
      <c r="AN14" s="25" t="s">
        <v>27</v>
      </c>
      <c r="AR14" s="16"/>
      <c r="BE14" s="205"/>
      <c r="BS14" s="13" t="s">
        <v>6</v>
      </c>
    </row>
    <row r="15" spans="1:74" ht="6.9" customHeight="1" x14ac:dyDescent="0.2">
      <c r="B15" s="16"/>
      <c r="AR15" s="16"/>
      <c r="BE15" s="205"/>
      <c r="BS15" s="13" t="s">
        <v>4</v>
      </c>
    </row>
    <row r="16" spans="1:74" ht="12" customHeight="1" x14ac:dyDescent="0.2">
      <c r="B16" s="16"/>
      <c r="D16" s="23" t="s">
        <v>28</v>
      </c>
      <c r="AK16" s="23" t="s">
        <v>24</v>
      </c>
      <c r="AN16" s="21" t="s">
        <v>1</v>
      </c>
      <c r="AR16" s="16"/>
      <c r="BE16" s="205"/>
      <c r="BS16" s="13" t="s">
        <v>4</v>
      </c>
    </row>
    <row r="17" spans="2:71" ht="18.5" customHeight="1" x14ac:dyDescent="0.2">
      <c r="B17" s="16"/>
      <c r="E17" s="21" t="s">
        <v>20</v>
      </c>
      <c r="AK17" s="23" t="s">
        <v>25</v>
      </c>
      <c r="AN17" s="21" t="s">
        <v>1</v>
      </c>
      <c r="AR17" s="16"/>
      <c r="BE17" s="205"/>
      <c r="BS17" s="13" t="s">
        <v>4</v>
      </c>
    </row>
    <row r="18" spans="2:71" ht="6.9" customHeight="1" x14ac:dyDescent="0.2">
      <c r="B18" s="16"/>
      <c r="AR18" s="16"/>
      <c r="BE18" s="205"/>
      <c r="BS18" s="13" t="s">
        <v>6</v>
      </c>
    </row>
    <row r="19" spans="2:71" ht="12" customHeight="1" x14ac:dyDescent="0.2">
      <c r="B19" s="16"/>
      <c r="D19" s="23" t="s">
        <v>29</v>
      </c>
      <c r="AK19" s="23" t="s">
        <v>24</v>
      </c>
      <c r="AN19" s="21" t="s">
        <v>1</v>
      </c>
      <c r="AR19" s="16"/>
      <c r="BE19" s="205"/>
      <c r="BS19" s="13" t="s">
        <v>6</v>
      </c>
    </row>
    <row r="20" spans="2:71" ht="18.5" customHeight="1" x14ac:dyDescent="0.2">
      <c r="B20" s="16"/>
      <c r="E20" s="21" t="s">
        <v>20</v>
      </c>
      <c r="AK20" s="23" t="s">
        <v>25</v>
      </c>
      <c r="AN20" s="21" t="s">
        <v>1</v>
      </c>
      <c r="AR20" s="16"/>
      <c r="BE20" s="205"/>
      <c r="BS20" s="13" t="s">
        <v>30</v>
      </c>
    </row>
    <row r="21" spans="2:71" ht="6.9" customHeight="1" x14ac:dyDescent="0.2">
      <c r="B21" s="16"/>
      <c r="AR21" s="16"/>
      <c r="BE21" s="205"/>
    </row>
    <row r="22" spans="2:71" ht="12" customHeight="1" x14ac:dyDescent="0.2">
      <c r="B22" s="16"/>
      <c r="D22" s="23" t="s">
        <v>31</v>
      </c>
      <c r="AR22" s="16"/>
      <c r="BE22" s="205"/>
    </row>
    <row r="23" spans="2:71" ht="16.5" customHeight="1" x14ac:dyDescent="0.2">
      <c r="B23" s="16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6"/>
      <c r="BE23" s="205"/>
    </row>
    <row r="24" spans="2:71" ht="6.9" customHeight="1" x14ac:dyDescent="0.2">
      <c r="B24" s="16"/>
      <c r="AR24" s="16"/>
      <c r="BE24" s="205"/>
    </row>
    <row r="25" spans="2:71" ht="6.9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5"/>
    </row>
    <row r="26" spans="2:71" s="1" customFormat="1" ht="26" customHeight="1" x14ac:dyDescent="0.2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2">
        <f>ROUND(AG94,2)</f>
        <v>0</v>
      </c>
      <c r="AL26" s="213"/>
      <c r="AM26" s="213"/>
      <c r="AN26" s="213"/>
      <c r="AO26" s="213"/>
      <c r="AR26" s="28"/>
      <c r="BE26" s="205"/>
    </row>
    <row r="27" spans="2:71" s="1" customFormat="1" ht="6.9" customHeight="1" x14ac:dyDescent="0.2">
      <c r="B27" s="28"/>
      <c r="AR27" s="28"/>
      <c r="BE27" s="205"/>
    </row>
    <row r="28" spans="2:71" s="1" customFormat="1" ht="12.5" x14ac:dyDescent="0.2">
      <c r="B28" s="28"/>
      <c r="L28" s="214" t="s">
        <v>33</v>
      </c>
      <c r="M28" s="214"/>
      <c r="N28" s="214"/>
      <c r="O28" s="214"/>
      <c r="P28" s="214"/>
      <c r="W28" s="214" t="s">
        <v>34</v>
      </c>
      <c r="X28" s="214"/>
      <c r="Y28" s="214"/>
      <c r="Z28" s="214"/>
      <c r="AA28" s="214"/>
      <c r="AB28" s="214"/>
      <c r="AC28" s="214"/>
      <c r="AD28" s="214"/>
      <c r="AE28" s="214"/>
      <c r="AK28" s="214" t="s">
        <v>35</v>
      </c>
      <c r="AL28" s="214"/>
      <c r="AM28" s="214"/>
      <c r="AN28" s="214"/>
      <c r="AO28" s="214"/>
      <c r="AR28" s="28"/>
      <c r="BE28" s="205"/>
    </row>
    <row r="29" spans="2:71" s="2" customFormat="1" ht="14.4" customHeight="1" x14ac:dyDescent="0.2">
      <c r="B29" s="32"/>
      <c r="D29" s="23" t="s">
        <v>36</v>
      </c>
      <c r="F29" s="33" t="s">
        <v>37</v>
      </c>
      <c r="L29" s="196">
        <v>0.2</v>
      </c>
      <c r="M29" s="195"/>
      <c r="N29" s="195"/>
      <c r="O29" s="195"/>
      <c r="P29" s="19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ROUND(AV94, 2)</f>
        <v>0</v>
      </c>
      <c r="AL29" s="195"/>
      <c r="AM29" s="195"/>
      <c r="AN29" s="195"/>
      <c r="AO29" s="195"/>
      <c r="AR29" s="32"/>
      <c r="BE29" s="206"/>
    </row>
    <row r="30" spans="2:71" s="2" customFormat="1" ht="14.4" customHeight="1" x14ac:dyDescent="0.2">
      <c r="B30" s="32"/>
      <c r="F30" s="33" t="s">
        <v>38</v>
      </c>
      <c r="L30" s="196">
        <v>0.2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2"/>
      <c r="BE30" s="206"/>
    </row>
    <row r="31" spans="2:71" s="2" customFormat="1" ht="14.4" hidden="1" customHeight="1" x14ac:dyDescent="0.2">
      <c r="B31" s="32"/>
      <c r="F31" s="23" t="s">
        <v>39</v>
      </c>
      <c r="L31" s="196">
        <v>0.2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2"/>
      <c r="BE31" s="206"/>
    </row>
    <row r="32" spans="2:71" s="2" customFormat="1" ht="14.4" hidden="1" customHeight="1" x14ac:dyDescent="0.2">
      <c r="B32" s="32"/>
      <c r="F32" s="23" t="s">
        <v>40</v>
      </c>
      <c r="L32" s="196">
        <v>0.2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2"/>
      <c r="BE32" s="206"/>
    </row>
    <row r="33" spans="2:57" s="2" customFormat="1" ht="14.4" hidden="1" customHeight="1" x14ac:dyDescent="0.2">
      <c r="B33" s="32"/>
      <c r="F33" s="33" t="s">
        <v>41</v>
      </c>
      <c r="L33" s="196">
        <v>0</v>
      </c>
      <c r="M33" s="195"/>
      <c r="N33" s="195"/>
      <c r="O33" s="195"/>
      <c r="P33" s="19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2"/>
      <c r="BE33" s="206"/>
    </row>
    <row r="34" spans="2:57" s="1" customFormat="1" ht="6.9" customHeight="1" x14ac:dyDescent="0.2">
      <c r="B34" s="28"/>
      <c r="AR34" s="28"/>
      <c r="BE34" s="205"/>
    </row>
    <row r="35" spans="2:57" s="1" customFormat="1" ht="26" customHeight="1" x14ac:dyDescent="0.2">
      <c r="B35" s="28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200" t="s">
        <v>44</v>
      </c>
      <c r="Y35" s="198"/>
      <c r="Z35" s="198"/>
      <c r="AA35" s="198"/>
      <c r="AB35" s="198"/>
      <c r="AC35" s="36"/>
      <c r="AD35" s="36"/>
      <c r="AE35" s="36"/>
      <c r="AF35" s="36"/>
      <c r="AG35" s="36"/>
      <c r="AH35" s="36"/>
      <c r="AI35" s="36"/>
      <c r="AJ35" s="36"/>
      <c r="AK35" s="197">
        <f>SUM(AK26:AK33)</f>
        <v>0</v>
      </c>
      <c r="AL35" s="198"/>
      <c r="AM35" s="198"/>
      <c r="AN35" s="198"/>
      <c r="AO35" s="199"/>
      <c r="AP35" s="34"/>
      <c r="AQ35" s="34"/>
      <c r="AR35" s="28"/>
    </row>
    <row r="36" spans="2:57" s="1" customFormat="1" ht="6.9" customHeight="1" x14ac:dyDescent="0.2">
      <c r="B36" s="28"/>
      <c r="AR36" s="28"/>
    </row>
    <row r="37" spans="2:57" s="1" customFormat="1" ht="14.4" customHeight="1" x14ac:dyDescent="0.2">
      <c r="B37" s="28"/>
      <c r="AR37" s="28"/>
    </row>
    <row r="38" spans="2:57" ht="14.4" customHeight="1" x14ac:dyDescent="0.2">
      <c r="B38" s="16"/>
      <c r="AR38" s="16"/>
    </row>
    <row r="39" spans="2:57" ht="14.4" customHeight="1" x14ac:dyDescent="0.2">
      <c r="B39" s="16"/>
      <c r="AR39" s="16"/>
    </row>
    <row r="40" spans="2:57" ht="14.4" customHeight="1" x14ac:dyDescent="0.2">
      <c r="B40" s="16"/>
      <c r="AR40" s="16"/>
    </row>
    <row r="41" spans="2:57" ht="14.4" customHeight="1" x14ac:dyDescent="0.2">
      <c r="B41" s="16"/>
      <c r="AR41" s="16"/>
    </row>
    <row r="42" spans="2:57" ht="14.4" customHeight="1" x14ac:dyDescent="0.2">
      <c r="B42" s="16"/>
      <c r="AR42" s="16"/>
    </row>
    <row r="43" spans="2:57" ht="14.4" customHeight="1" x14ac:dyDescent="0.2">
      <c r="B43" s="16"/>
      <c r="AR43" s="16"/>
    </row>
    <row r="44" spans="2:57" ht="14.4" customHeight="1" x14ac:dyDescent="0.2">
      <c r="B44" s="16"/>
      <c r="AR44" s="16"/>
    </row>
    <row r="45" spans="2:57" ht="14.4" customHeight="1" x14ac:dyDescent="0.2">
      <c r="B45" s="16"/>
      <c r="AR45" s="16"/>
    </row>
    <row r="46" spans="2:57" ht="14.4" customHeight="1" x14ac:dyDescent="0.2">
      <c r="B46" s="16"/>
      <c r="AR46" s="16"/>
    </row>
    <row r="47" spans="2:57" ht="14.4" customHeight="1" x14ac:dyDescent="0.2">
      <c r="B47" s="16"/>
      <c r="AR47" s="16"/>
    </row>
    <row r="48" spans="2:57" ht="14.4" customHeight="1" x14ac:dyDescent="0.2">
      <c r="B48" s="16"/>
      <c r="AR48" s="16"/>
    </row>
    <row r="49" spans="2:44" s="1" customFormat="1" ht="14.4" customHeight="1" x14ac:dyDescent="0.2">
      <c r="B49" s="28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5" x14ac:dyDescent="0.2">
      <c r="B60" s="28"/>
      <c r="D60" s="40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47</v>
      </c>
      <c r="AI60" s="30"/>
      <c r="AJ60" s="30"/>
      <c r="AK60" s="30"/>
      <c r="AL60" s="30"/>
      <c r="AM60" s="40" t="s">
        <v>48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" x14ac:dyDescent="0.2">
      <c r="B64" s="28"/>
      <c r="D64" s="38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50</v>
      </c>
      <c r="AI64" s="39"/>
      <c r="AJ64" s="39"/>
      <c r="AK64" s="39"/>
      <c r="AL64" s="39"/>
      <c r="AM64" s="39"/>
      <c r="AN64" s="39"/>
      <c r="AO64" s="39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5" x14ac:dyDescent="0.2">
      <c r="B75" s="28"/>
      <c r="D75" s="40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47</v>
      </c>
      <c r="AI75" s="30"/>
      <c r="AJ75" s="30"/>
      <c r="AK75" s="30"/>
      <c r="AL75" s="30"/>
      <c r="AM75" s="40" t="s">
        <v>48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1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1" s="1" customFormat="1" ht="24.9" customHeight="1" x14ac:dyDescent="0.2">
      <c r="B82" s="28"/>
      <c r="C82" s="17" t="s">
        <v>51</v>
      </c>
      <c r="AR82" s="28"/>
    </row>
    <row r="83" spans="1:91" s="1" customFormat="1" ht="6.9" customHeight="1" x14ac:dyDescent="0.2">
      <c r="B83" s="28"/>
      <c r="AR83" s="28"/>
    </row>
    <row r="84" spans="1:91" s="3" customFormat="1" ht="12" customHeight="1" x14ac:dyDescent="0.2">
      <c r="B84" s="45"/>
      <c r="C84" s="23" t="s">
        <v>12</v>
      </c>
      <c r="L84" s="3" t="str">
        <f>K5</f>
        <v>2117DRS</v>
      </c>
      <c r="AR84" s="45"/>
    </row>
    <row r="85" spans="1:91" s="4" customFormat="1" ht="36.9" customHeight="1" x14ac:dyDescent="0.2">
      <c r="B85" s="46"/>
      <c r="C85" s="47" t="s">
        <v>15</v>
      </c>
      <c r="L85" s="215" t="str">
        <f>K6</f>
        <v>2117 NTT Bulharská Galvaniho</v>
      </c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R85" s="46"/>
    </row>
    <row r="86" spans="1:91" s="1" customFormat="1" ht="6.9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48" t="str">
        <f>IF(K8="","",K8)</f>
        <v xml:space="preserve"> </v>
      </c>
      <c r="AI87" s="23" t="s">
        <v>21</v>
      </c>
      <c r="AM87" s="222" t="str">
        <f>IF(AN8= "","",AN8)</f>
        <v>12. 12. 2024</v>
      </c>
      <c r="AN87" s="222"/>
      <c r="AR87" s="28"/>
    </row>
    <row r="88" spans="1:91" s="1" customFormat="1" ht="6.9" customHeight="1" x14ac:dyDescent="0.2">
      <c r="B88" s="28"/>
      <c r="AR88" s="28"/>
    </row>
    <row r="89" spans="1:91" s="1" customFormat="1" ht="15.15" customHeight="1" x14ac:dyDescent="0.2">
      <c r="B89" s="28"/>
      <c r="C89" s="23" t="s">
        <v>23</v>
      </c>
      <c r="L89" s="3" t="str">
        <f>IF(E11= "","",E11)</f>
        <v xml:space="preserve"> </v>
      </c>
      <c r="AI89" s="23" t="s">
        <v>28</v>
      </c>
      <c r="AM89" s="217" t="str">
        <f>IF(E17="","",E17)</f>
        <v xml:space="preserve"> </v>
      </c>
      <c r="AN89" s="218"/>
      <c r="AO89" s="218"/>
      <c r="AP89" s="218"/>
      <c r="AR89" s="28"/>
      <c r="AS89" s="223" t="s">
        <v>52</v>
      </c>
      <c r="AT89" s="224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15" customHeight="1" x14ac:dyDescent="0.2">
      <c r="B90" s="28"/>
      <c r="C90" s="23" t="s">
        <v>26</v>
      </c>
      <c r="L90" s="3" t="str">
        <f>IF(E14= "Vyplň údaj","",E14)</f>
        <v/>
      </c>
      <c r="AI90" s="23" t="s">
        <v>29</v>
      </c>
      <c r="AM90" s="217" t="str">
        <f>IF(E20="","",E20)</f>
        <v xml:space="preserve"> </v>
      </c>
      <c r="AN90" s="218"/>
      <c r="AO90" s="218"/>
      <c r="AP90" s="218"/>
      <c r="AR90" s="28"/>
      <c r="AS90" s="225"/>
      <c r="AT90" s="226"/>
      <c r="BD90" s="53"/>
    </row>
    <row r="91" spans="1:91" s="1" customFormat="1" ht="11" customHeight="1" x14ac:dyDescent="0.2">
      <c r="B91" s="28"/>
      <c r="AR91" s="28"/>
      <c r="AS91" s="225"/>
      <c r="AT91" s="226"/>
      <c r="BD91" s="53"/>
    </row>
    <row r="92" spans="1:91" s="1" customFormat="1" ht="29.25" customHeight="1" x14ac:dyDescent="0.2">
      <c r="B92" s="28"/>
      <c r="C92" s="191" t="s">
        <v>53</v>
      </c>
      <c r="D92" s="192"/>
      <c r="E92" s="192"/>
      <c r="F92" s="192"/>
      <c r="G92" s="192"/>
      <c r="H92" s="54"/>
      <c r="I92" s="219" t="s">
        <v>54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228" t="s">
        <v>55</v>
      </c>
      <c r="AH92" s="192"/>
      <c r="AI92" s="192"/>
      <c r="AJ92" s="192"/>
      <c r="AK92" s="192"/>
      <c r="AL92" s="192"/>
      <c r="AM92" s="192"/>
      <c r="AN92" s="219" t="s">
        <v>56</v>
      </c>
      <c r="AO92" s="192"/>
      <c r="AP92" s="227"/>
      <c r="AQ92" s="55" t="s">
        <v>57</v>
      </c>
      <c r="AR92" s="28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</row>
    <row r="93" spans="1:91" s="1" customFormat="1" ht="11" customHeight="1" x14ac:dyDescent="0.2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" customHeight="1" x14ac:dyDescent="0.2">
      <c r="B94" s="60"/>
      <c r="C94" s="61" t="s">
        <v>70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20">
        <f>ROUND(SUM(AG95:AG116),2)</f>
        <v>0</v>
      </c>
      <c r="AH94" s="220"/>
      <c r="AI94" s="220"/>
      <c r="AJ94" s="220"/>
      <c r="AK94" s="220"/>
      <c r="AL94" s="220"/>
      <c r="AM94" s="220"/>
      <c r="AN94" s="221">
        <f t="shared" ref="AN94:AN116" si="0">SUM(AG94,AT94)</f>
        <v>0</v>
      </c>
      <c r="AO94" s="221"/>
      <c r="AP94" s="221"/>
      <c r="AQ94" s="64" t="s">
        <v>1</v>
      </c>
      <c r="AR94" s="60"/>
      <c r="AS94" s="65">
        <f>ROUND(SUM(AS95:AS116),2)</f>
        <v>0</v>
      </c>
      <c r="AT94" s="66">
        <f t="shared" ref="AT94:AT116" si="1">ROUND(SUM(AV94:AW94),2)</f>
        <v>0</v>
      </c>
      <c r="AU94" s="67">
        <f>ROUND(SUM(AU95:AU116),5)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ROUND(SUM(AZ95:AZ116),2)</f>
        <v>0</v>
      </c>
      <c r="BA94" s="66">
        <f>ROUND(SUM(BA95:BA116),2)</f>
        <v>0</v>
      </c>
      <c r="BB94" s="66">
        <f>ROUND(SUM(BB95:BB116),2)</f>
        <v>0</v>
      </c>
      <c r="BC94" s="66">
        <f>ROUND(SUM(BC95:BC116),2)</f>
        <v>0</v>
      </c>
      <c r="BD94" s="68">
        <f>ROUND(SUM(BD95:BD116),2)</f>
        <v>0</v>
      </c>
      <c r="BS94" s="69" t="s">
        <v>71</v>
      </c>
      <c r="BT94" s="69" t="s">
        <v>72</v>
      </c>
      <c r="BU94" s="70" t="s">
        <v>73</v>
      </c>
      <c r="BV94" s="69" t="s">
        <v>74</v>
      </c>
      <c r="BW94" s="69" t="s">
        <v>5</v>
      </c>
      <c r="BX94" s="69" t="s">
        <v>75</v>
      </c>
      <c r="CL94" s="69" t="s">
        <v>1</v>
      </c>
    </row>
    <row r="95" spans="1:91" s="6" customFormat="1" ht="24.75" customHeight="1" x14ac:dyDescent="0.2">
      <c r="A95" s="71" t="s">
        <v>76</v>
      </c>
      <c r="B95" s="72"/>
      <c r="C95" s="73"/>
      <c r="D95" s="193" t="s">
        <v>77</v>
      </c>
      <c r="E95" s="193"/>
      <c r="F95" s="193"/>
      <c r="G95" s="193"/>
      <c r="H95" s="193"/>
      <c r="I95" s="74"/>
      <c r="J95" s="193" t="s">
        <v>78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201">
        <f>'PS 01 - PS 01 Kontajnerov...'!J30</f>
        <v>0</v>
      </c>
      <c r="AH95" s="202"/>
      <c r="AI95" s="202"/>
      <c r="AJ95" s="202"/>
      <c r="AK95" s="202"/>
      <c r="AL95" s="202"/>
      <c r="AM95" s="202"/>
      <c r="AN95" s="201">
        <f t="shared" si="0"/>
        <v>0</v>
      </c>
      <c r="AO95" s="202"/>
      <c r="AP95" s="202"/>
      <c r="AQ95" s="75" t="s">
        <v>79</v>
      </c>
      <c r="AR95" s="72"/>
      <c r="AS95" s="76">
        <v>0</v>
      </c>
      <c r="AT95" s="77">
        <f t="shared" si="1"/>
        <v>0</v>
      </c>
      <c r="AU95" s="78">
        <f>'PS 01 - PS 01 Kontajnerov...'!P123</f>
        <v>0</v>
      </c>
      <c r="AV95" s="77">
        <f>'PS 01 - PS 01 Kontajnerov...'!J33</f>
        <v>0</v>
      </c>
      <c r="AW95" s="77">
        <f>'PS 01 - PS 01 Kontajnerov...'!J34</f>
        <v>0</v>
      </c>
      <c r="AX95" s="77">
        <f>'PS 01 - PS 01 Kontajnerov...'!J35</f>
        <v>0</v>
      </c>
      <c r="AY95" s="77">
        <f>'PS 01 - PS 01 Kontajnerov...'!J36</f>
        <v>0</v>
      </c>
      <c r="AZ95" s="77">
        <f>'PS 01 - PS 01 Kontajnerov...'!F33</f>
        <v>0</v>
      </c>
      <c r="BA95" s="77">
        <f>'PS 01 - PS 01 Kontajnerov...'!F34</f>
        <v>0</v>
      </c>
      <c r="BB95" s="77">
        <f>'PS 01 - PS 01 Kontajnerov...'!F35</f>
        <v>0</v>
      </c>
      <c r="BC95" s="77">
        <f>'PS 01 - PS 01 Kontajnerov...'!F36</f>
        <v>0</v>
      </c>
      <c r="BD95" s="79">
        <f>'PS 01 - PS 01 Kontajnerov...'!F37</f>
        <v>0</v>
      </c>
      <c r="BT95" s="80" t="s">
        <v>80</v>
      </c>
      <c r="BV95" s="80" t="s">
        <v>74</v>
      </c>
      <c r="BW95" s="80" t="s">
        <v>81</v>
      </c>
      <c r="BX95" s="80" t="s">
        <v>5</v>
      </c>
      <c r="CL95" s="80" t="s">
        <v>1</v>
      </c>
      <c r="CM95" s="80" t="s">
        <v>72</v>
      </c>
    </row>
    <row r="96" spans="1:91" s="6" customFormat="1" ht="24.75" customHeight="1" x14ac:dyDescent="0.2">
      <c r="A96" s="71" t="s">
        <v>76</v>
      </c>
      <c r="B96" s="72"/>
      <c r="C96" s="73"/>
      <c r="D96" s="193" t="s">
        <v>82</v>
      </c>
      <c r="E96" s="193"/>
      <c r="F96" s="193"/>
      <c r="G96" s="193"/>
      <c r="H96" s="193"/>
      <c r="I96" s="74"/>
      <c r="J96" s="193" t="s">
        <v>83</v>
      </c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201">
        <f>'PS 02 - PS 02 Diaľkové ov...'!J30</f>
        <v>0</v>
      </c>
      <c r="AH96" s="202"/>
      <c r="AI96" s="202"/>
      <c r="AJ96" s="202"/>
      <c r="AK96" s="202"/>
      <c r="AL96" s="202"/>
      <c r="AM96" s="202"/>
      <c r="AN96" s="201">
        <f t="shared" si="0"/>
        <v>0</v>
      </c>
      <c r="AO96" s="202"/>
      <c r="AP96" s="202"/>
      <c r="AQ96" s="75" t="s">
        <v>79</v>
      </c>
      <c r="AR96" s="72"/>
      <c r="AS96" s="76">
        <v>0</v>
      </c>
      <c r="AT96" s="77">
        <f t="shared" si="1"/>
        <v>0</v>
      </c>
      <c r="AU96" s="78">
        <f>'PS 02 - PS 02 Diaľkové ov...'!P120</f>
        <v>0</v>
      </c>
      <c r="AV96" s="77">
        <f>'PS 02 - PS 02 Diaľkové ov...'!J33</f>
        <v>0</v>
      </c>
      <c r="AW96" s="77">
        <f>'PS 02 - PS 02 Diaľkové ov...'!J34</f>
        <v>0</v>
      </c>
      <c r="AX96" s="77">
        <f>'PS 02 - PS 02 Diaľkové ov...'!J35</f>
        <v>0</v>
      </c>
      <c r="AY96" s="77">
        <f>'PS 02 - PS 02 Diaľkové ov...'!J36</f>
        <v>0</v>
      </c>
      <c r="AZ96" s="77">
        <f>'PS 02 - PS 02 Diaľkové ov...'!F33</f>
        <v>0</v>
      </c>
      <c r="BA96" s="77">
        <f>'PS 02 - PS 02 Diaľkové ov...'!F34</f>
        <v>0</v>
      </c>
      <c r="BB96" s="77">
        <f>'PS 02 - PS 02 Diaľkové ov...'!F35</f>
        <v>0</v>
      </c>
      <c r="BC96" s="77">
        <f>'PS 02 - PS 02 Diaľkové ov...'!F36</f>
        <v>0</v>
      </c>
      <c r="BD96" s="79">
        <f>'PS 02 - PS 02 Diaľkové ov...'!F37</f>
        <v>0</v>
      </c>
      <c r="BT96" s="80" t="s">
        <v>80</v>
      </c>
      <c r="BV96" s="80" t="s">
        <v>74</v>
      </c>
      <c r="BW96" s="80" t="s">
        <v>84</v>
      </c>
      <c r="BX96" s="80" t="s">
        <v>5</v>
      </c>
      <c r="CL96" s="80" t="s">
        <v>1</v>
      </c>
      <c r="CM96" s="80" t="s">
        <v>72</v>
      </c>
    </row>
    <row r="97" spans="1:91" s="6" customFormat="1" ht="24.75" customHeight="1" x14ac:dyDescent="0.2">
      <c r="A97" s="71" t="s">
        <v>76</v>
      </c>
      <c r="B97" s="72"/>
      <c r="C97" s="73"/>
      <c r="D97" s="193" t="s">
        <v>85</v>
      </c>
      <c r="E97" s="193"/>
      <c r="F97" s="193"/>
      <c r="G97" s="193"/>
      <c r="H97" s="193"/>
      <c r="I97" s="74"/>
      <c r="J97" s="193" t="s">
        <v>86</v>
      </c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201">
        <f>'SO 01 - SO 01 Modernizáci...'!J30</f>
        <v>0</v>
      </c>
      <c r="AH97" s="202"/>
      <c r="AI97" s="202"/>
      <c r="AJ97" s="202"/>
      <c r="AK97" s="202"/>
      <c r="AL97" s="202"/>
      <c r="AM97" s="202"/>
      <c r="AN97" s="201">
        <f t="shared" si="0"/>
        <v>0</v>
      </c>
      <c r="AO97" s="202"/>
      <c r="AP97" s="202"/>
      <c r="AQ97" s="75" t="s">
        <v>79</v>
      </c>
      <c r="AR97" s="72"/>
      <c r="AS97" s="76">
        <v>0</v>
      </c>
      <c r="AT97" s="77">
        <f t="shared" si="1"/>
        <v>0</v>
      </c>
      <c r="AU97" s="78">
        <f>'SO 01 - SO 01 Modernizáci...'!P121</f>
        <v>0</v>
      </c>
      <c r="AV97" s="77">
        <f>'SO 01 - SO 01 Modernizáci...'!J33</f>
        <v>0</v>
      </c>
      <c r="AW97" s="77">
        <f>'SO 01 - SO 01 Modernizáci...'!J34</f>
        <v>0</v>
      </c>
      <c r="AX97" s="77">
        <f>'SO 01 - SO 01 Modernizáci...'!J35</f>
        <v>0</v>
      </c>
      <c r="AY97" s="77">
        <f>'SO 01 - SO 01 Modernizáci...'!J36</f>
        <v>0</v>
      </c>
      <c r="AZ97" s="77">
        <f>'SO 01 - SO 01 Modernizáci...'!F33</f>
        <v>0</v>
      </c>
      <c r="BA97" s="77">
        <f>'SO 01 - SO 01 Modernizáci...'!F34</f>
        <v>0</v>
      </c>
      <c r="BB97" s="77">
        <f>'SO 01 - SO 01 Modernizáci...'!F35</f>
        <v>0</v>
      </c>
      <c r="BC97" s="77">
        <f>'SO 01 - SO 01 Modernizáci...'!F36</f>
        <v>0</v>
      </c>
      <c r="BD97" s="79">
        <f>'SO 01 - SO 01 Modernizáci...'!F37</f>
        <v>0</v>
      </c>
      <c r="BT97" s="80" t="s">
        <v>80</v>
      </c>
      <c r="BV97" s="80" t="s">
        <v>74</v>
      </c>
      <c r="BW97" s="80" t="s">
        <v>87</v>
      </c>
      <c r="BX97" s="80" t="s">
        <v>5</v>
      </c>
      <c r="CL97" s="80" t="s">
        <v>88</v>
      </c>
      <c r="CM97" s="80" t="s">
        <v>72</v>
      </c>
    </row>
    <row r="98" spans="1:91" s="6" customFormat="1" ht="24.75" customHeight="1" x14ac:dyDescent="0.2">
      <c r="A98" s="71" t="s">
        <v>76</v>
      </c>
      <c r="B98" s="72"/>
      <c r="C98" s="73"/>
      <c r="D98" s="193" t="s">
        <v>89</v>
      </c>
      <c r="E98" s="193"/>
      <c r="F98" s="193"/>
      <c r="G98" s="193"/>
      <c r="H98" s="193"/>
      <c r="I98" s="74"/>
      <c r="J98" s="193" t="s">
        <v>90</v>
      </c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201">
        <f>'SO 02 - SO 02 Nové trolej...'!J30</f>
        <v>0</v>
      </c>
      <c r="AH98" s="202"/>
      <c r="AI98" s="202"/>
      <c r="AJ98" s="202"/>
      <c r="AK98" s="202"/>
      <c r="AL98" s="202"/>
      <c r="AM98" s="202"/>
      <c r="AN98" s="201">
        <f t="shared" si="0"/>
        <v>0</v>
      </c>
      <c r="AO98" s="202"/>
      <c r="AP98" s="202"/>
      <c r="AQ98" s="75" t="s">
        <v>79</v>
      </c>
      <c r="AR98" s="72"/>
      <c r="AS98" s="76">
        <v>0</v>
      </c>
      <c r="AT98" s="77">
        <f t="shared" si="1"/>
        <v>0</v>
      </c>
      <c r="AU98" s="78">
        <f>'SO 02 - SO 02 Nové trolej...'!P124</f>
        <v>0</v>
      </c>
      <c r="AV98" s="77">
        <f>'SO 02 - SO 02 Nové trolej...'!J33</f>
        <v>0</v>
      </c>
      <c r="AW98" s="77">
        <f>'SO 02 - SO 02 Nové trolej...'!J34</f>
        <v>0</v>
      </c>
      <c r="AX98" s="77">
        <f>'SO 02 - SO 02 Nové trolej...'!J35</f>
        <v>0</v>
      </c>
      <c r="AY98" s="77">
        <f>'SO 02 - SO 02 Nové trolej...'!J36</f>
        <v>0</v>
      </c>
      <c r="AZ98" s="77">
        <f>'SO 02 - SO 02 Nové trolej...'!F33</f>
        <v>0</v>
      </c>
      <c r="BA98" s="77">
        <f>'SO 02 - SO 02 Nové trolej...'!F34</f>
        <v>0</v>
      </c>
      <c r="BB98" s="77">
        <f>'SO 02 - SO 02 Nové trolej...'!F35</f>
        <v>0</v>
      </c>
      <c r="BC98" s="77">
        <f>'SO 02 - SO 02 Nové trolej...'!F36</f>
        <v>0</v>
      </c>
      <c r="BD98" s="79">
        <f>'SO 02 - SO 02 Nové trolej...'!F37</f>
        <v>0</v>
      </c>
      <c r="BT98" s="80" t="s">
        <v>80</v>
      </c>
      <c r="BV98" s="80" t="s">
        <v>74</v>
      </c>
      <c r="BW98" s="80" t="s">
        <v>91</v>
      </c>
      <c r="BX98" s="80" t="s">
        <v>5</v>
      </c>
      <c r="CL98" s="80" t="s">
        <v>88</v>
      </c>
      <c r="CM98" s="80" t="s">
        <v>72</v>
      </c>
    </row>
    <row r="99" spans="1:91" s="6" customFormat="1" ht="24.75" customHeight="1" x14ac:dyDescent="0.2">
      <c r="A99" s="71" t="s">
        <v>76</v>
      </c>
      <c r="B99" s="72"/>
      <c r="C99" s="73"/>
      <c r="D99" s="193" t="s">
        <v>92</v>
      </c>
      <c r="E99" s="193"/>
      <c r="F99" s="193"/>
      <c r="G99" s="193"/>
      <c r="H99" s="193"/>
      <c r="I99" s="74"/>
      <c r="J99" s="193" t="s">
        <v>93</v>
      </c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201">
        <f>'SO 03 - SO 03 Nové trolej...'!J30</f>
        <v>0</v>
      </c>
      <c r="AH99" s="202"/>
      <c r="AI99" s="202"/>
      <c r="AJ99" s="202"/>
      <c r="AK99" s="202"/>
      <c r="AL99" s="202"/>
      <c r="AM99" s="202"/>
      <c r="AN99" s="201">
        <f t="shared" si="0"/>
        <v>0</v>
      </c>
      <c r="AO99" s="202"/>
      <c r="AP99" s="202"/>
      <c r="AQ99" s="75" t="s">
        <v>79</v>
      </c>
      <c r="AR99" s="72"/>
      <c r="AS99" s="76">
        <v>0</v>
      </c>
      <c r="AT99" s="77">
        <f t="shared" si="1"/>
        <v>0</v>
      </c>
      <c r="AU99" s="78">
        <f>'SO 03 - SO 03 Nové trolej...'!P124</f>
        <v>0</v>
      </c>
      <c r="AV99" s="77">
        <f>'SO 03 - SO 03 Nové trolej...'!J33</f>
        <v>0</v>
      </c>
      <c r="AW99" s="77">
        <f>'SO 03 - SO 03 Nové trolej...'!J34</f>
        <v>0</v>
      </c>
      <c r="AX99" s="77">
        <f>'SO 03 - SO 03 Nové trolej...'!J35</f>
        <v>0</v>
      </c>
      <c r="AY99" s="77">
        <f>'SO 03 - SO 03 Nové trolej...'!J36</f>
        <v>0</v>
      </c>
      <c r="AZ99" s="77">
        <f>'SO 03 - SO 03 Nové trolej...'!F33</f>
        <v>0</v>
      </c>
      <c r="BA99" s="77">
        <f>'SO 03 - SO 03 Nové trolej...'!F34</f>
        <v>0</v>
      </c>
      <c r="BB99" s="77">
        <f>'SO 03 - SO 03 Nové trolej...'!F35</f>
        <v>0</v>
      </c>
      <c r="BC99" s="77">
        <f>'SO 03 - SO 03 Nové trolej...'!F36</f>
        <v>0</v>
      </c>
      <c r="BD99" s="79">
        <f>'SO 03 - SO 03 Nové trolej...'!F37</f>
        <v>0</v>
      </c>
      <c r="BT99" s="80" t="s">
        <v>80</v>
      </c>
      <c r="BV99" s="80" t="s">
        <v>74</v>
      </c>
      <c r="BW99" s="80" t="s">
        <v>94</v>
      </c>
      <c r="BX99" s="80" t="s">
        <v>5</v>
      </c>
      <c r="CL99" s="80" t="s">
        <v>88</v>
      </c>
      <c r="CM99" s="80" t="s">
        <v>72</v>
      </c>
    </row>
    <row r="100" spans="1:91" s="6" customFormat="1" ht="24.75" customHeight="1" x14ac:dyDescent="0.2">
      <c r="A100" s="71" t="s">
        <v>76</v>
      </c>
      <c r="B100" s="72"/>
      <c r="C100" s="73"/>
      <c r="D100" s="193" t="s">
        <v>95</v>
      </c>
      <c r="E100" s="193"/>
      <c r="F100" s="193"/>
      <c r="G100" s="193"/>
      <c r="H100" s="193"/>
      <c r="I100" s="74"/>
      <c r="J100" s="193" t="s">
        <v>96</v>
      </c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201">
        <f>'SO 04 - SO 04 Ochranné op...'!J30</f>
        <v>0</v>
      </c>
      <c r="AH100" s="202"/>
      <c r="AI100" s="202"/>
      <c r="AJ100" s="202"/>
      <c r="AK100" s="202"/>
      <c r="AL100" s="202"/>
      <c r="AM100" s="202"/>
      <c r="AN100" s="201">
        <f t="shared" si="0"/>
        <v>0</v>
      </c>
      <c r="AO100" s="202"/>
      <c r="AP100" s="202"/>
      <c r="AQ100" s="75" t="s">
        <v>79</v>
      </c>
      <c r="AR100" s="72"/>
      <c r="AS100" s="76">
        <v>0</v>
      </c>
      <c r="AT100" s="77">
        <f t="shared" si="1"/>
        <v>0</v>
      </c>
      <c r="AU100" s="78">
        <f>'SO 04 - SO 04 Ochranné op...'!P124</f>
        <v>0</v>
      </c>
      <c r="AV100" s="77">
        <f>'SO 04 - SO 04 Ochranné op...'!J33</f>
        <v>0</v>
      </c>
      <c r="AW100" s="77">
        <f>'SO 04 - SO 04 Ochranné op...'!J34</f>
        <v>0</v>
      </c>
      <c r="AX100" s="77">
        <f>'SO 04 - SO 04 Ochranné op...'!J35</f>
        <v>0</v>
      </c>
      <c r="AY100" s="77">
        <f>'SO 04 - SO 04 Ochranné op...'!J36</f>
        <v>0</v>
      </c>
      <c r="AZ100" s="77">
        <f>'SO 04 - SO 04 Ochranné op...'!F33</f>
        <v>0</v>
      </c>
      <c r="BA100" s="77">
        <f>'SO 04 - SO 04 Ochranné op...'!F34</f>
        <v>0</v>
      </c>
      <c r="BB100" s="77">
        <f>'SO 04 - SO 04 Ochranné op...'!F35</f>
        <v>0</v>
      </c>
      <c r="BC100" s="77">
        <f>'SO 04 - SO 04 Ochranné op...'!F36</f>
        <v>0</v>
      </c>
      <c r="BD100" s="79">
        <f>'SO 04 - SO 04 Ochranné op...'!F37</f>
        <v>0</v>
      </c>
      <c r="BT100" s="80" t="s">
        <v>80</v>
      </c>
      <c r="BV100" s="80" t="s">
        <v>74</v>
      </c>
      <c r="BW100" s="80" t="s">
        <v>97</v>
      </c>
      <c r="BX100" s="80" t="s">
        <v>5</v>
      </c>
      <c r="CL100" s="80" t="s">
        <v>1</v>
      </c>
      <c r="CM100" s="80" t="s">
        <v>72</v>
      </c>
    </row>
    <row r="101" spans="1:91" s="6" customFormat="1" ht="24.75" customHeight="1" x14ac:dyDescent="0.2">
      <c r="A101" s="71" t="s">
        <v>76</v>
      </c>
      <c r="B101" s="72"/>
      <c r="C101" s="73"/>
      <c r="D101" s="193" t="s">
        <v>98</v>
      </c>
      <c r="E101" s="193"/>
      <c r="F101" s="193"/>
      <c r="G101" s="193"/>
      <c r="H101" s="193"/>
      <c r="I101" s="74"/>
      <c r="J101" s="193" t="s">
        <v>99</v>
      </c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93"/>
      <c r="AE101" s="193"/>
      <c r="AF101" s="193"/>
      <c r="AG101" s="201">
        <f>'SO 05 - SO 05 Elektrické ...'!J30</f>
        <v>0</v>
      </c>
      <c r="AH101" s="202"/>
      <c r="AI101" s="202"/>
      <c r="AJ101" s="202"/>
      <c r="AK101" s="202"/>
      <c r="AL101" s="202"/>
      <c r="AM101" s="202"/>
      <c r="AN101" s="201">
        <f t="shared" si="0"/>
        <v>0</v>
      </c>
      <c r="AO101" s="202"/>
      <c r="AP101" s="202"/>
      <c r="AQ101" s="75" t="s">
        <v>79</v>
      </c>
      <c r="AR101" s="72"/>
      <c r="AS101" s="76">
        <v>0</v>
      </c>
      <c r="AT101" s="77">
        <f t="shared" si="1"/>
        <v>0</v>
      </c>
      <c r="AU101" s="78">
        <f>'SO 05 - SO 05 Elektrické ...'!P118</f>
        <v>0</v>
      </c>
      <c r="AV101" s="77">
        <f>'SO 05 - SO 05 Elektrické ...'!J33</f>
        <v>0</v>
      </c>
      <c r="AW101" s="77">
        <f>'SO 05 - SO 05 Elektrické ...'!J34</f>
        <v>0</v>
      </c>
      <c r="AX101" s="77">
        <f>'SO 05 - SO 05 Elektrické ...'!J35</f>
        <v>0</v>
      </c>
      <c r="AY101" s="77">
        <f>'SO 05 - SO 05 Elektrické ...'!J36</f>
        <v>0</v>
      </c>
      <c r="AZ101" s="77">
        <f>'SO 05 - SO 05 Elektrické ...'!F33</f>
        <v>0</v>
      </c>
      <c r="BA101" s="77">
        <f>'SO 05 - SO 05 Elektrické ...'!F34</f>
        <v>0</v>
      </c>
      <c r="BB101" s="77">
        <f>'SO 05 - SO 05 Elektrické ...'!F35</f>
        <v>0</v>
      </c>
      <c r="BC101" s="77">
        <f>'SO 05 - SO 05 Elektrické ...'!F36</f>
        <v>0</v>
      </c>
      <c r="BD101" s="79">
        <f>'SO 05 - SO 05 Elektrické ...'!F37</f>
        <v>0</v>
      </c>
      <c r="BT101" s="80" t="s">
        <v>80</v>
      </c>
      <c r="BV101" s="80" t="s">
        <v>74</v>
      </c>
      <c r="BW101" s="80" t="s">
        <v>100</v>
      </c>
      <c r="BX101" s="80" t="s">
        <v>5</v>
      </c>
      <c r="CL101" s="80" t="s">
        <v>88</v>
      </c>
      <c r="CM101" s="80" t="s">
        <v>72</v>
      </c>
    </row>
    <row r="102" spans="1:91" s="6" customFormat="1" ht="24.75" customHeight="1" x14ac:dyDescent="0.2">
      <c r="A102" s="71" t="s">
        <v>76</v>
      </c>
      <c r="B102" s="72"/>
      <c r="C102" s="73"/>
      <c r="D102" s="193" t="s">
        <v>101</v>
      </c>
      <c r="E102" s="193"/>
      <c r="F102" s="193"/>
      <c r="G102" s="193"/>
      <c r="H102" s="193"/>
      <c r="I102" s="74"/>
      <c r="J102" s="193" t="s">
        <v>102</v>
      </c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201">
        <f>'SO 06 - SO 06 Elektrické ...'!J30</f>
        <v>0</v>
      </c>
      <c r="AH102" s="202"/>
      <c r="AI102" s="202"/>
      <c r="AJ102" s="202"/>
      <c r="AK102" s="202"/>
      <c r="AL102" s="202"/>
      <c r="AM102" s="202"/>
      <c r="AN102" s="201">
        <f t="shared" si="0"/>
        <v>0</v>
      </c>
      <c r="AO102" s="202"/>
      <c r="AP102" s="202"/>
      <c r="AQ102" s="75" t="s">
        <v>79</v>
      </c>
      <c r="AR102" s="72"/>
      <c r="AS102" s="76">
        <v>0</v>
      </c>
      <c r="AT102" s="77">
        <f t="shared" si="1"/>
        <v>0</v>
      </c>
      <c r="AU102" s="78">
        <f>'SO 06 - SO 06 Elektrické ...'!P118</f>
        <v>0</v>
      </c>
      <c r="AV102" s="77">
        <f>'SO 06 - SO 06 Elektrické ...'!J33</f>
        <v>0</v>
      </c>
      <c r="AW102" s="77">
        <f>'SO 06 - SO 06 Elektrické ...'!J34</f>
        <v>0</v>
      </c>
      <c r="AX102" s="77">
        <f>'SO 06 - SO 06 Elektrické ...'!J35</f>
        <v>0</v>
      </c>
      <c r="AY102" s="77">
        <f>'SO 06 - SO 06 Elektrické ...'!J36</f>
        <v>0</v>
      </c>
      <c r="AZ102" s="77">
        <f>'SO 06 - SO 06 Elektrické ...'!F33</f>
        <v>0</v>
      </c>
      <c r="BA102" s="77">
        <f>'SO 06 - SO 06 Elektrické ...'!F34</f>
        <v>0</v>
      </c>
      <c r="BB102" s="77">
        <f>'SO 06 - SO 06 Elektrické ...'!F35</f>
        <v>0</v>
      </c>
      <c r="BC102" s="77">
        <f>'SO 06 - SO 06 Elektrické ...'!F36</f>
        <v>0</v>
      </c>
      <c r="BD102" s="79">
        <f>'SO 06 - SO 06 Elektrické ...'!F37</f>
        <v>0</v>
      </c>
      <c r="BT102" s="80" t="s">
        <v>80</v>
      </c>
      <c r="BV102" s="80" t="s">
        <v>74</v>
      </c>
      <c r="BW102" s="80" t="s">
        <v>103</v>
      </c>
      <c r="BX102" s="80" t="s">
        <v>5</v>
      </c>
      <c r="CL102" s="80" t="s">
        <v>88</v>
      </c>
      <c r="CM102" s="80" t="s">
        <v>72</v>
      </c>
    </row>
    <row r="103" spans="1:91" s="6" customFormat="1" ht="37.5" customHeight="1" x14ac:dyDescent="0.2">
      <c r="A103" s="71" t="s">
        <v>76</v>
      </c>
      <c r="B103" s="72"/>
      <c r="C103" s="73"/>
      <c r="D103" s="193" t="s">
        <v>104</v>
      </c>
      <c r="E103" s="193"/>
      <c r="F103" s="193"/>
      <c r="G103" s="193"/>
      <c r="H103" s="193"/>
      <c r="I103" s="74"/>
      <c r="J103" s="193" t="s">
        <v>105</v>
      </c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93"/>
      <c r="AE103" s="193"/>
      <c r="AF103" s="193"/>
      <c r="AG103" s="201">
        <f>'SO 07 - SO 07 Napájacie v...'!J30</f>
        <v>0</v>
      </c>
      <c r="AH103" s="202"/>
      <c r="AI103" s="202"/>
      <c r="AJ103" s="202"/>
      <c r="AK103" s="202"/>
      <c r="AL103" s="202"/>
      <c r="AM103" s="202"/>
      <c r="AN103" s="201">
        <f t="shared" si="0"/>
        <v>0</v>
      </c>
      <c r="AO103" s="202"/>
      <c r="AP103" s="202"/>
      <c r="AQ103" s="75" t="s">
        <v>79</v>
      </c>
      <c r="AR103" s="72"/>
      <c r="AS103" s="76">
        <v>0</v>
      </c>
      <c r="AT103" s="77">
        <f t="shared" si="1"/>
        <v>0</v>
      </c>
      <c r="AU103" s="78">
        <f>'SO 07 - SO 07 Napájacie v...'!P126</f>
        <v>0</v>
      </c>
      <c r="AV103" s="77">
        <f>'SO 07 - SO 07 Napájacie v...'!J33</f>
        <v>0</v>
      </c>
      <c r="AW103" s="77">
        <f>'SO 07 - SO 07 Napájacie v...'!J34</f>
        <v>0</v>
      </c>
      <c r="AX103" s="77">
        <f>'SO 07 - SO 07 Napájacie v...'!J35</f>
        <v>0</v>
      </c>
      <c r="AY103" s="77">
        <f>'SO 07 - SO 07 Napájacie v...'!J36</f>
        <v>0</v>
      </c>
      <c r="AZ103" s="77">
        <f>'SO 07 - SO 07 Napájacie v...'!F33</f>
        <v>0</v>
      </c>
      <c r="BA103" s="77">
        <f>'SO 07 - SO 07 Napájacie v...'!F34</f>
        <v>0</v>
      </c>
      <c r="BB103" s="77">
        <f>'SO 07 - SO 07 Napájacie v...'!F35</f>
        <v>0</v>
      </c>
      <c r="BC103" s="77">
        <f>'SO 07 - SO 07 Napájacie v...'!F36</f>
        <v>0</v>
      </c>
      <c r="BD103" s="79">
        <f>'SO 07 - SO 07 Napájacie v...'!F37</f>
        <v>0</v>
      </c>
      <c r="BT103" s="80" t="s">
        <v>80</v>
      </c>
      <c r="BV103" s="80" t="s">
        <v>74</v>
      </c>
      <c r="BW103" s="80" t="s">
        <v>106</v>
      </c>
      <c r="BX103" s="80" t="s">
        <v>5</v>
      </c>
      <c r="CL103" s="80" t="s">
        <v>1</v>
      </c>
      <c r="CM103" s="80" t="s">
        <v>72</v>
      </c>
    </row>
    <row r="104" spans="1:91" s="6" customFormat="1" ht="24.75" customHeight="1" x14ac:dyDescent="0.2">
      <c r="A104" s="71" t="s">
        <v>76</v>
      </c>
      <c r="B104" s="72"/>
      <c r="C104" s="73"/>
      <c r="D104" s="193" t="s">
        <v>107</v>
      </c>
      <c r="E104" s="193"/>
      <c r="F104" s="193"/>
      <c r="G104" s="193"/>
      <c r="H104" s="193"/>
      <c r="I104" s="74"/>
      <c r="J104" s="193" t="s">
        <v>108</v>
      </c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201">
        <f>'SO 08 - SO 08 Napájacie v...'!J30</f>
        <v>0</v>
      </c>
      <c r="AH104" s="202"/>
      <c r="AI104" s="202"/>
      <c r="AJ104" s="202"/>
      <c r="AK104" s="202"/>
      <c r="AL104" s="202"/>
      <c r="AM104" s="202"/>
      <c r="AN104" s="201">
        <f t="shared" si="0"/>
        <v>0</v>
      </c>
      <c r="AO104" s="202"/>
      <c r="AP104" s="202"/>
      <c r="AQ104" s="75" t="s">
        <v>79</v>
      </c>
      <c r="AR104" s="72"/>
      <c r="AS104" s="76">
        <v>0</v>
      </c>
      <c r="AT104" s="77">
        <f t="shared" si="1"/>
        <v>0</v>
      </c>
      <c r="AU104" s="78">
        <f>'SO 08 - SO 08 Napájacie v...'!P125</f>
        <v>0</v>
      </c>
      <c r="AV104" s="77">
        <f>'SO 08 - SO 08 Napájacie v...'!J33</f>
        <v>0</v>
      </c>
      <c r="AW104" s="77">
        <f>'SO 08 - SO 08 Napájacie v...'!J34</f>
        <v>0</v>
      </c>
      <c r="AX104" s="77">
        <f>'SO 08 - SO 08 Napájacie v...'!J35</f>
        <v>0</v>
      </c>
      <c r="AY104" s="77">
        <f>'SO 08 - SO 08 Napájacie v...'!J36</f>
        <v>0</v>
      </c>
      <c r="AZ104" s="77">
        <f>'SO 08 - SO 08 Napájacie v...'!F33</f>
        <v>0</v>
      </c>
      <c r="BA104" s="77">
        <f>'SO 08 - SO 08 Napájacie v...'!F34</f>
        <v>0</v>
      </c>
      <c r="BB104" s="77">
        <f>'SO 08 - SO 08 Napájacie v...'!F35</f>
        <v>0</v>
      </c>
      <c r="BC104" s="77">
        <f>'SO 08 - SO 08 Napájacie v...'!F36</f>
        <v>0</v>
      </c>
      <c r="BD104" s="79">
        <f>'SO 08 - SO 08 Napájacie v...'!F37</f>
        <v>0</v>
      </c>
      <c r="BT104" s="80" t="s">
        <v>80</v>
      </c>
      <c r="BV104" s="80" t="s">
        <v>74</v>
      </c>
      <c r="BW104" s="80" t="s">
        <v>109</v>
      </c>
      <c r="BX104" s="80" t="s">
        <v>5</v>
      </c>
      <c r="CL104" s="80" t="s">
        <v>1</v>
      </c>
      <c r="CM104" s="80" t="s">
        <v>72</v>
      </c>
    </row>
    <row r="105" spans="1:91" s="6" customFormat="1" ht="24.75" customHeight="1" x14ac:dyDescent="0.2">
      <c r="A105" s="71" t="s">
        <v>76</v>
      </c>
      <c r="B105" s="72"/>
      <c r="C105" s="73"/>
      <c r="D105" s="193" t="s">
        <v>110</v>
      </c>
      <c r="E105" s="193"/>
      <c r="F105" s="193"/>
      <c r="G105" s="193"/>
      <c r="H105" s="193"/>
      <c r="I105" s="74"/>
      <c r="J105" s="193" t="s">
        <v>111</v>
      </c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201">
        <f>'SO 09 - SO 09 Verejné osv...'!J30</f>
        <v>0</v>
      </c>
      <c r="AH105" s="202"/>
      <c r="AI105" s="202"/>
      <c r="AJ105" s="202"/>
      <c r="AK105" s="202"/>
      <c r="AL105" s="202"/>
      <c r="AM105" s="202"/>
      <c r="AN105" s="201">
        <f t="shared" si="0"/>
        <v>0</v>
      </c>
      <c r="AO105" s="202"/>
      <c r="AP105" s="202"/>
      <c r="AQ105" s="75" t="s">
        <v>79</v>
      </c>
      <c r="AR105" s="72"/>
      <c r="AS105" s="76">
        <v>0</v>
      </c>
      <c r="AT105" s="77">
        <f t="shared" si="1"/>
        <v>0</v>
      </c>
      <c r="AU105" s="78">
        <f>'SO 09 - SO 09 Verejné osv...'!P119</f>
        <v>0</v>
      </c>
      <c r="AV105" s="77">
        <f>'SO 09 - SO 09 Verejné osv...'!J33</f>
        <v>0</v>
      </c>
      <c r="AW105" s="77">
        <f>'SO 09 - SO 09 Verejné osv...'!J34</f>
        <v>0</v>
      </c>
      <c r="AX105" s="77">
        <f>'SO 09 - SO 09 Verejné osv...'!J35</f>
        <v>0</v>
      </c>
      <c r="AY105" s="77">
        <f>'SO 09 - SO 09 Verejné osv...'!J36</f>
        <v>0</v>
      </c>
      <c r="AZ105" s="77">
        <f>'SO 09 - SO 09 Verejné osv...'!F33</f>
        <v>0</v>
      </c>
      <c r="BA105" s="77">
        <f>'SO 09 - SO 09 Verejné osv...'!F34</f>
        <v>0</v>
      </c>
      <c r="BB105" s="77">
        <f>'SO 09 - SO 09 Verejné osv...'!F35</f>
        <v>0</v>
      </c>
      <c r="BC105" s="77">
        <f>'SO 09 - SO 09 Verejné osv...'!F36</f>
        <v>0</v>
      </c>
      <c r="BD105" s="79">
        <f>'SO 09 - SO 09 Verejné osv...'!F37</f>
        <v>0</v>
      </c>
      <c r="BT105" s="80" t="s">
        <v>80</v>
      </c>
      <c r="BV105" s="80" t="s">
        <v>74</v>
      </c>
      <c r="BW105" s="80" t="s">
        <v>112</v>
      </c>
      <c r="BX105" s="80" t="s">
        <v>5</v>
      </c>
      <c r="CL105" s="80" t="s">
        <v>1</v>
      </c>
      <c r="CM105" s="80" t="s">
        <v>72</v>
      </c>
    </row>
    <row r="106" spans="1:91" s="6" customFormat="1" ht="24.75" customHeight="1" x14ac:dyDescent="0.2">
      <c r="A106" s="71" t="s">
        <v>76</v>
      </c>
      <c r="B106" s="72"/>
      <c r="C106" s="73"/>
      <c r="D106" s="193" t="s">
        <v>113</v>
      </c>
      <c r="E106" s="193"/>
      <c r="F106" s="193"/>
      <c r="G106" s="193"/>
      <c r="H106" s="193"/>
      <c r="I106" s="74"/>
      <c r="J106" s="193" t="s">
        <v>114</v>
      </c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201">
        <f>'SO 10 - SO 10 Verejné osv...'!J30</f>
        <v>0</v>
      </c>
      <c r="AH106" s="202"/>
      <c r="AI106" s="202"/>
      <c r="AJ106" s="202"/>
      <c r="AK106" s="202"/>
      <c r="AL106" s="202"/>
      <c r="AM106" s="202"/>
      <c r="AN106" s="201">
        <f t="shared" si="0"/>
        <v>0</v>
      </c>
      <c r="AO106" s="202"/>
      <c r="AP106" s="202"/>
      <c r="AQ106" s="75" t="s">
        <v>79</v>
      </c>
      <c r="AR106" s="72"/>
      <c r="AS106" s="76">
        <v>0</v>
      </c>
      <c r="AT106" s="77">
        <f t="shared" si="1"/>
        <v>0</v>
      </c>
      <c r="AU106" s="78">
        <f>'SO 10 - SO 10 Verejné osv...'!P127</f>
        <v>0</v>
      </c>
      <c r="AV106" s="77">
        <f>'SO 10 - SO 10 Verejné osv...'!J33</f>
        <v>0</v>
      </c>
      <c r="AW106" s="77">
        <f>'SO 10 - SO 10 Verejné osv...'!J34</f>
        <v>0</v>
      </c>
      <c r="AX106" s="77">
        <f>'SO 10 - SO 10 Verejné osv...'!J35</f>
        <v>0</v>
      </c>
      <c r="AY106" s="77">
        <f>'SO 10 - SO 10 Verejné osv...'!J36</f>
        <v>0</v>
      </c>
      <c r="AZ106" s="77">
        <f>'SO 10 - SO 10 Verejné osv...'!F33</f>
        <v>0</v>
      </c>
      <c r="BA106" s="77">
        <f>'SO 10 - SO 10 Verejné osv...'!F34</f>
        <v>0</v>
      </c>
      <c r="BB106" s="77">
        <f>'SO 10 - SO 10 Verejné osv...'!F35</f>
        <v>0</v>
      </c>
      <c r="BC106" s="77">
        <f>'SO 10 - SO 10 Verejné osv...'!F36</f>
        <v>0</v>
      </c>
      <c r="BD106" s="79">
        <f>'SO 10 - SO 10 Verejné osv...'!F37</f>
        <v>0</v>
      </c>
      <c r="BT106" s="80" t="s">
        <v>80</v>
      </c>
      <c r="BV106" s="80" t="s">
        <v>74</v>
      </c>
      <c r="BW106" s="80" t="s">
        <v>115</v>
      </c>
      <c r="BX106" s="80" t="s">
        <v>5</v>
      </c>
      <c r="CL106" s="80" t="s">
        <v>1</v>
      </c>
      <c r="CM106" s="80" t="s">
        <v>72</v>
      </c>
    </row>
    <row r="107" spans="1:91" s="6" customFormat="1" ht="24.75" customHeight="1" x14ac:dyDescent="0.2">
      <c r="A107" s="71" t="s">
        <v>76</v>
      </c>
      <c r="B107" s="72"/>
      <c r="C107" s="73"/>
      <c r="D107" s="193" t="s">
        <v>116</v>
      </c>
      <c r="E107" s="193"/>
      <c r="F107" s="193"/>
      <c r="G107" s="193"/>
      <c r="H107" s="193"/>
      <c r="I107" s="74"/>
      <c r="J107" s="193" t="s">
        <v>117</v>
      </c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201">
        <f>'SO 11 - SO 11 Verejné osv...'!J30</f>
        <v>0</v>
      </c>
      <c r="AH107" s="202"/>
      <c r="AI107" s="202"/>
      <c r="AJ107" s="202"/>
      <c r="AK107" s="202"/>
      <c r="AL107" s="202"/>
      <c r="AM107" s="202"/>
      <c r="AN107" s="201">
        <f t="shared" si="0"/>
        <v>0</v>
      </c>
      <c r="AO107" s="202"/>
      <c r="AP107" s="202"/>
      <c r="AQ107" s="75" t="s">
        <v>79</v>
      </c>
      <c r="AR107" s="72"/>
      <c r="AS107" s="76">
        <v>0</v>
      </c>
      <c r="AT107" s="77">
        <f t="shared" si="1"/>
        <v>0</v>
      </c>
      <c r="AU107" s="78">
        <f>'SO 11 - SO 11 Verejné osv...'!P127</f>
        <v>0</v>
      </c>
      <c r="AV107" s="77">
        <f>'SO 11 - SO 11 Verejné osv...'!J33</f>
        <v>0</v>
      </c>
      <c r="AW107" s="77">
        <f>'SO 11 - SO 11 Verejné osv...'!J34</f>
        <v>0</v>
      </c>
      <c r="AX107" s="77">
        <f>'SO 11 - SO 11 Verejné osv...'!J35</f>
        <v>0</v>
      </c>
      <c r="AY107" s="77">
        <f>'SO 11 - SO 11 Verejné osv...'!J36</f>
        <v>0</v>
      </c>
      <c r="AZ107" s="77">
        <f>'SO 11 - SO 11 Verejné osv...'!F33</f>
        <v>0</v>
      </c>
      <c r="BA107" s="77">
        <f>'SO 11 - SO 11 Verejné osv...'!F34</f>
        <v>0</v>
      </c>
      <c r="BB107" s="77">
        <f>'SO 11 - SO 11 Verejné osv...'!F35</f>
        <v>0</v>
      </c>
      <c r="BC107" s="77">
        <f>'SO 11 - SO 11 Verejné osv...'!F36</f>
        <v>0</v>
      </c>
      <c r="BD107" s="79">
        <f>'SO 11 - SO 11 Verejné osv...'!F37</f>
        <v>0</v>
      </c>
      <c r="BT107" s="80" t="s">
        <v>80</v>
      </c>
      <c r="BV107" s="80" t="s">
        <v>74</v>
      </c>
      <c r="BW107" s="80" t="s">
        <v>118</v>
      </c>
      <c r="BX107" s="80" t="s">
        <v>5</v>
      </c>
      <c r="CL107" s="80" t="s">
        <v>1</v>
      </c>
      <c r="CM107" s="80" t="s">
        <v>72</v>
      </c>
    </row>
    <row r="108" spans="1:91" s="6" customFormat="1" ht="24.75" customHeight="1" x14ac:dyDescent="0.2">
      <c r="A108" s="71" t="s">
        <v>76</v>
      </c>
      <c r="B108" s="72"/>
      <c r="C108" s="73"/>
      <c r="D108" s="193" t="s">
        <v>119</v>
      </c>
      <c r="E108" s="193"/>
      <c r="F108" s="193"/>
      <c r="G108" s="193"/>
      <c r="H108" s="193"/>
      <c r="I108" s="74"/>
      <c r="J108" s="193" t="s">
        <v>120</v>
      </c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201">
        <f>'SO 12 - SO 12 Ovládací ká...'!J30</f>
        <v>0</v>
      </c>
      <c r="AH108" s="202"/>
      <c r="AI108" s="202"/>
      <c r="AJ108" s="202"/>
      <c r="AK108" s="202"/>
      <c r="AL108" s="202"/>
      <c r="AM108" s="202"/>
      <c r="AN108" s="201">
        <f t="shared" si="0"/>
        <v>0</v>
      </c>
      <c r="AO108" s="202"/>
      <c r="AP108" s="202"/>
      <c r="AQ108" s="75" t="s">
        <v>79</v>
      </c>
      <c r="AR108" s="72"/>
      <c r="AS108" s="76">
        <v>0</v>
      </c>
      <c r="AT108" s="77">
        <f t="shared" si="1"/>
        <v>0</v>
      </c>
      <c r="AU108" s="78">
        <f>'SO 12 - SO 12 Ovládací ká...'!P124</f>
        <v>0</v>
      </c>
      <c r="AV108" s="77">
        <f>'SO 12 - SO 12 Ovládací ká...'!J33</f>
        <v>0</v>
      </c>
      <c r="AW108" s="77">
        <f>'SO 12 - SO 12 Ovládací ká...'!J34</f>
        <v>0</v>
      </c>
      <c r="AX108" s="77">
        <f>'SO 12 - SO 12 Ovládací ká...'!J35</f>
        <v>0</v>
      </c>
      <c r="AY108" s="77">
        <f>'SO 12 - SO 12 Ovládací ká...'!J36</f>
        <v>0</v>
      </c>
      <c r="AZ108" s="77">
        <f>'SO 12 - SO 12 Ovládací ká...'!F33</f>
        <v>0</v>
      </c>
      <c r="BA108" s="77">
        <f>'SO 12 - SO 12 Ovládací ká...'!F34</f>
        <v>0</v>
      </c>
      <c r="BB108" s="77">
        <f>'SO 12 - SO 12 Ovládací ká...'!F35</f>
        <v>0</v>
      </c>
      <c r="BC108" s="77">
        <f>'SO 12 - SO 12 Ovládací ká...'!F36</f>
        <v>0</v>
      </c>
      <c r="BD108" s="79">
        <f>'SO 12 - SO 12 Ovládací ká...'!F37</f>
        <v>0</v>
      </c>
      <c r="BT108" s="80" t="s">
        <v>80</v>
      </c>
      <c r="BV108" s="80" t="s">
        <v>74</v>
      </c>
      <c r="BW108" s="80" t="s">
        <v>121</v>
      </c>
      <c r="BX108" s="80" t="s">
        <v>5</v>
      </c>
      <c r="CL108" s="80" t="s">
        <v>1</v>
      </c>
      <c r="CM108" s="80" t="s">
        <v>72</v>
      </c>
    </row>
    <row r="109" spans="1:91" s="6" customFormat="1" ht="16.5" customHeight="1" x14ac:dyDescent="0.2">
      <c r="A109" s="71" t="s">
        <v>76</v>
      </c>
      <c r="B109" s="72"/>
      <c r="C109" s="73"/>
      <c r="D109" s="193" t="s">
        <v>122</v>
      </c>
      <c r="E109" s="193"/>
      <c r="F109" s="193"/>
      <c r="G109" s="193"/>
      <c r="H109" s="193"/>
      <c r="I109" s="74"/>
      <c r="J109" s="193" t="s">
        <v>123</v>
      </c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  <c r="AA109" s="193"/>
      <c r="AB109" s="193"/>
      <c r="AC109" s="193"/>
      <c r="AD109" s="193"/>
      <c r="AE109" s="193"/>
      <c r="AF109" s="193"/>
      <c r="AG109" s="201">
        <f>'SO 13 - SO 12 Optická tra...'!J30</f>
        <v>0</v>
      </c>
      <c r="AH109" s="202"/>
      <c r="AI109" s="202"/>
      <c r="AJ109" s="202"/>
      <c r="AK109" s="202"/>
      <c r="AL109" s="202"/>
      <c r="AM109" s="202"/>
      <c r="AN109" s="201">
        <f t="shared" si="0"/>
        <v>0</v>
      </c>
      <c r="AO109" s="202"/>
      <c r="AP109" s="202"/>
      <c r="AQ109" s="75" t="s">
        <v>79</v>
      </c>
      <c r="AR109" s="72"/>
      <c r="AS109" s="76">
        <v>0</v>
      </c>
      <c r="AT109" s="77">
        <f t="shared" si="1"/>
        <v>0</v>
      </c>
      <c r="AU109" s="78">
        <f>'SO 13 - SO 12 Optická tra...'!P120</f>
        <v>0</v>
      </c>
      <c r="AV109" s="77">
        <f>'SO 13 - SO 12 Optická tra...'!J33</f>
        <v>0</v>
      </c>
      <c r="AW109" s="77">
        <f>'SO 13 - SO 12 Optická tra...'!J34</f>
        <v>0</v>
      </c>
      <c r="AX109" s="77">
        <f>'SO 13 - SO 12 Optická tra...'!J35</f>
        <v>0</v>
      </c>
      <c r="AY109" s="77">
        <f>'SO 13 - SO 12 Optická tra...'!J36</f>
        <v>0</v>
      </c>
      <c r="AZ109" s="77">
        <f>'SO 13 - SO 12 Optická tra...'!F33</f>
        <v>0</v>
      </c>
      <c r="BA109" s="77">
        <f>'SO 13 - SO 12 Optická tra...'!F34</f>
        <v>0</v>
      </c>
      <c r="BB109" s="77">
        <f>'SO 13 - SO 12 Optická tra...'!F35</f>
        <v>0</v>
      </c>
      <c r="BC109" s="77">
        <f>'SO 13 - SO 12 Optická tra...'!F36</f>
        <v>0</v>
      </c>
      <c r="BD109" s="79">
        <f>'SO 13 - SO 12 Optická tra...'!F37</f>
        <v>0</v>
      </c>
      <c r="BT109" s="80" t="s">
        <v>80</v>
      </c>
      <c r="BV109" s="80" t="s">
        <v>74</v>
      </c>
      <c r="BW109" s="80" t="s">
        <v>124</v>
      </c>
      <c r="BX109" s="80" t="s">
        <v>5</v>
      </c>
      <c r="CL109" s="80" t="s">
        <v>1</v>
      </c>
      <c r="CM109" s="80" t="s">
        <v>72</v>
      </c>
    </row>
    <row r="110" spans="1:91" s="6" customFormat="1" ht="24.75" customHeight="1" x14ac:dyDescent="0.2">
      <c r="A110" s="71" t="s">
        <v>76</v>
      </c>
      <c r="B110" s="72"/>
      <c r="C110" s="73"/>
      <c r="D110" s="193" t="s">
        <v>125</v>
      </c>
      <c r="E110" s="193"/>
      <c r="F110" s="193"/>
      <c r="G110" s="193"/>
      <c r="H110" s="193"/>
      <c r="I110" s="74"/>
      <c r="J110" s="193" t="s">
        <v>126</v>
      </c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3"/>
      <c r="AB110" s="193"/>
      <c r="AC110" s="193"/>
      <c r="AD110" s="193"/>
      <c r="AE110" s="193"/>
      <c r="AF110" s="193"/>
      <c r="AG110" s="201">
        <f>'SO 14 - SO 14 Kontajnerov...'!J30</f>
        <v>0</v>
      </c>
      <c r="AH110" s="202"/>
      <c r="AI110" s="202"/>
      <c r="AJ110" s="202"/>
      <c r="AK110" s="202"/>
      <c r="AL110" s="202"/>
      <c r="AM110" s="202"/>
      <c r="AN110" s="201">
        <f t="shared" si="0"/>
        <v>0</v>
      </c>
      <c r="AO110" s="202"/>
      <c r="AP110" s="202"/>
      <c r="AQ110" s="75" t="s">
        <v>79</v>
      </c>
      <c r="AR110" s="72"/>
      <c r="AS110" s="76">
        <v>0</v>
      </c>
      <c r="AT110" s="77">
        <f t="shared" si="1"/>
        <v>0</v>
      </c>
      <c r="AU110" s="78">
        <f>'SO 14 - SO 14 Kontajnerov...'!P123</f>
        <v>0</v>
      </c>
      <c r="AV110" s="77">
        <f>'SO 14 - SO 14 Kontajnerov...'!J33</f>
        <v>0</v>
      </c>
      <c r="AW110" s="77">
        <f>'SO 14 - SO 14 Kontajnerov...'!J34</f>
        <v>0</v>
      </c>
      <c r="AX110" s="77">
        <f>'SO 14 - SO 14 Kontajnerov...'!J35</f>
        <v>0</v>
      </c>
      <c r="AY110" s="77">
        <f>'SO 14 - SO 14 Kontajnerov...'!J36</f>
        <v>0</v>
      </c>
      <c r="AZ110" s="77">
        <f>'SO 14 - SO 14 Kontajnerov...'!F33</f>
        <v>0</v>
      </c>
      <c r="BA110" s="77">
        <f>'SO 14 - SO 14 Kontajnerov...'!F34</f>
        <v>0</v>
      </c>
      <c r="BB110" s="77">
        <f>'SO 14 - SO 14 Kontajnerov...'!F35</f>
        <v>0</v>
      </c>
      <c r="BC110" s="77">
        <f>'SO 14 - SO 14 Kontajnerov...'!F36</f>
        <v>0</v>
      </c>
      <c r="BD110" s="79">
        <f>'SO 14 - SO 14 Kontajnerov...'!F37</f>
        <v>0</v>
      </c>
      <c r="BT110" s="80" t="s">
        <v>80</v>
      </c>
      <c r="BV110" s="80" t="s">
        <v>74</v>
      </c>
      <c r="BW110" s="80" t="s">
        <v>127</v>
      </c>
      <c r="BX110" s="80" t="s">
        <v>5</v>
      </c>
      <c r="CL110" s="80" t="s">
        <v>1</v>
      </c>
      <c r="CM110" s="80" t="s">
        <v>80</v>
      </c>
    </row>
    <row r="111" spans="1:91" s="6" customFormat="1" ht="24.75" customHeight="1" x14ac:dyDescent="0.2">
      <c r="A111" s="71" t="s">
        <v>76</v>
      </c>
      <c r="B111" s="72"/>
      <c r="C111" s="73"/>
      <c r="D111" s="193" t="s">
        <v>128</v>
      </c>
      <c r="E111" s="193"/>
      <c r="F111" s="193"/>
      <c r="G111" s="193"/>
      <c r="H111" s="193"/>
      <c r="I111" s="74"/>
      <c r="J111" s="193" t="s">
        <v>129</v>
      </c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  <c r="AA111" s="193"/>
      <c r="AB111" s="193"/>
      <c r="AC111" s="193"/>
      <c r="AD111" s="193"/>
      <c r="AE111" s="193"/>
      <c r="AF111" s="193"/>
      <c r="AG111" s="201">
        <f>'SO 16 - SO 16 Káblová prí...'!J30</f>
        <v>0</v>
      </c>
      <c r="AH111" s="202"/>
      <c r="AI111" s="202"/>
      <c r="AJ111" s="202"/>
      <c r="AK111" s="202"/>
      <c r="AL111" s="202"/>
      <c r="AM111" s="202"/>
      <c r="AN111" s="201">
        <f t="shared" si="0"/>
        <v>0</v>
      </c>
      <c r="AO111" s="202"/>
      <c r="AP111" s="202"/>
      <c r="AQ111" s="75" t="s">
        <v>79</v>
      </c>
      <c r="AR111" s="72"/>
      <c r="AS111" s="76">
        <v>0</v>
      </c>
      <c r="AT111" s="77">
        <f t="shared" si="1"/>
        <v>0</v>
      </c>
      <c r="AU111" s="78">
        <f>'SO 16 - SO 16 Káblová prí...'!P124</f>
        <v>0</v>
      </c>
      <c r="AV111" s="77">
        <f>'SO 16 - SO 16 Káblová prí...'!J33</f>
        <v>0</v>
      </c>
      <c r="AW111" s="77">
        <f>'SO 16 - SO 16 Káblová prí...'!J34</f>
        <v>0</v>
      </c>
      <c r="AX111" s="77">
        <f>'SO 16 - SO 16 Káblová prí...'!J35</f>
        <v>0</v>
      </c>
      <c r="AY111" s="77">
        <f>'SO 16 - SO 16 Káblová prí...'!J36</f>
        <v>0</v>
      </c>
      <c r="AZ111" s="77">
        <f>'SO 16 - SO 16 Káblová prí...'!F33</f>
        <v>0</v>
      </c>
      <c r="BA111" s="77">
        <f>'SO 16 - SO 16 Káblová prí...'!F34</f>
        <v>0</v>
      </c>
      <c r="BB111" s="77">
        <f>'SO 16 - SO 16 Káblová prí...'!F35</f>
        <v>0</v>
      </c>
      <c r="BC111" s="77">
        <f>'SO 16 - SO 16 Káblová prí...'!F36</f>
        <v>0</v>
      </c>
      <c r="BD111" s="79">
        <f>'SO 16 - SO 16 Káblová prí...'!F37</f>
        <v>0</v>
      </c>
      <c r="BT111" s="80" t="s">
        <v>80</v>
      </c>
      <c r="BV111" s="80" t="s">
        <v>74</v>
      </c>
      <c r="BW111" s="80" t="s">
        <v>130</v>
      </c>
      <c r="BX111" s="80" t="s">
        <v>5</v>
      </c>
      <c r="CL111" s="80" t="s">
        <v>1</v>
      </c>
      <c r="CM111" s="80" t="s">
        <v>80</v>
      </c>
    </row>
    <row r="112" spans="1:91" s="6" customFormat="1" ht="16.5" customHeight="1" x14ac:dyDescent="0.2">
      <c r="A112" s="71" t="s">
        <v>76</v>
      </c>
      <c r="B112" s="72"/>
      <c r="C112" s="73"/>
      <c r="D112" s="193" t="s">
        <v>131</v>
      </c>
      <c r="E112" s="193"/>
      <c r="F112" s="193"/>
      <c r="G112" s="193"/>
      <c r="H112" s="193"/>
      <c r="I112" s="74"/>
      <c r="J112" s="193" t="s">
        <v>132</v>
      </c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201">
        <f>'SO 17 - SO 17 Telefónna p...'!J30</f>
        <v>0</v>
      </c>
      <c r="AH112" s="202"/>
      <c r="AI112" s="202"/>
      <c r="AJ112" s="202"/>
      <c r="AK112" s="202"/>
      <c r="AL112" s="202"/>
      <c r="AM112" s="202"/>
      <c r="AN112" s="201">
        <f t="shared" si="0"/>
        <v>0</v>
      </c>
      <c r="AO112" s="202"/>
      <c r="AP112" s="202"/>
      <c r="AQ112" s="75" t="s">
        <v>79</v>
      </c>
      <c r="AR112" s="72"/>
      <c r="AS112" s="76">
        <v>0</v>
      </c>
      <c r="AT112" s="77">
        <f t="shared" si="1"/>
        <v>0</v>
      </c>
      <c r="AU112" s="78">
        <f>'SO 17 - SO 17 Telefónna p...'!P127</f>
        <v>0</v>
      </c>
      <c r="AV112" s="77">
        <f>'SO 17 - SO 17 Telefónna p...'!J33</f>
        <v>0</v>
      </c>
      <c r="AW112" s="77">
        <f>'SO 17 - SO 17 Telefónna p...'!J34</f>
        <v>0</v>
      </c>
      <c r="AX112" s="77">
        <f>'SO 17 - SO 17 Telefónna p...'!J35</f>
        <v>0</v>
      </c>
      <c r="AY112" s="77">
        <f>'SO 17 - SO 17 Telefónna p...'!J36</f>
        <v>0</v>
      </c>
      <c r="AZ112" s="77">
        <f>'SO 17 - SO 17 Telefónna p...'!F33</f>
        <v>0</v>
      </c>
      <c r="BA112" s="77">
        <f>'SO 17 - SO 17 Telefónna p...'!F34</f>
        <v>0</v>
      </c>
      <c r="BB112" s="77">
        <f>'SO 17 - SO 17 Telefónna p...'!F35</f>
        <v>0</v>
      </c>
      <c r="BC112" s="77">
        <f>'SO 17 - SO 17 Telefónna p...'!F36</f>
        <v>0</v>
      </c>
      <c r="BD112" s="79">
        <f>'SO 17 - SO 17 Telefónna p...'!F37</f>
        <v>0</v>
      </c>
      <c r="BT112" s="80" t="s">
        <v>80</v>
      </c>
      <c r="BV112" s="80" t="s">
        <v>74</v>
      </c>
      <c r="BW112" s="80" t="s">
        <v>133</v>
      </c>
      <c r="BX112" s="80" t="s">
        <v>5</v>
      </c>
      <c r="CL112" s="80" t="s">
        <v>1</v>
      </c>
      <c r="CM112" s="80" t="s">
        <v>80</v>
      </c>
    </row>
    <row r="113" spans="1:91" s="6" customFormat="1" ht="24.75" customHeight="1" x14ac:dyDescent="0.2">
      <c r="A113" s="71" t="s">
        <v>76</v>
      </c>
      <c r="B113" s="72"/>
      <c r="C113" s="73"/>
      <c r="D113" s="193" t="s">
        <v>134</v>
      </c>
      <c r="E113" s="193"/>
      <c r="F113" s="193"/>
      <c r="G113" s="193"/>
      <c r="H113" s="193"/>
      <c r="I113" s="74"/>
      <c r="J113" s="193" t="s">
        <v>135</v>
      </c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93"/>
      <c r="AE113" s="193"/>
      <c r="AF113" s="193"/>
      <c r="AG113" s="201">
        <f>'SO 18 - SO18 Úprava CDS v...'!J30</f>
        <v>0</v>
      </c>
      <c r="AH113" s="202"/>
      <c r="AI113" s="202"/>
      <c r="AJ113" s="202"/>
      <c r="AK113" s="202"/>
      <c r="AL113" s="202"/>
      <c r="AM113" s="202"/>
      <c r="AN113" s="201">
        <f t="shared" si="0"/>
        <v>0</v>
      </c>
      <c r="AO113" s="202"/>
      <c r="AP113" s="202"/>
      <c r="AQ113" s="75" t="s">
        <v>136</v>
      </c>
      <c r="AR113" s="72"/>
      <c r="AS113" s="76">
        <v>0</v>
      </c>
      <c r="AT113" s="77">
        <f t="shared" si="1"/>
        <v>0</v>
      </c>
      <c r="AU113" s="78">
        <f>'SO 18 - SO18 Úprava CDS v...'!P122</f>
        <v>0</v>
      </c>
      <c r="AV113" s="77">
        <f>'SO 18 - SO18 Úprava CDS v...'!J33</f>
        <v>0</v>
      </c>
      <c r="AW113" s="77">
        <f>'SO 18 - SO18 Úprava CDS v...'!J34</f>
        <v>0</v>
      </c>
      <c r="AX113" s="77">
        <f>'SO 18 - SO18 Úprava CDS v...'!J35</f>
        <v>0</v>
      </c>
      <c r="AY113" s="77">
        <f>'SO 18 - SO18 Úprava CDS v...'!J36</f>
        <v>0</v>
      </c>
      <c r="AZ113" s="77">
        <f>'SO 18 - SO18 Úprava CDS v...'!F33</f>
        <v>0</v>
      </c>
      <c r="BA113" s="77">
        <f>'SO 18 - SO18 Úprava CDS v...'!F34</f>
        <v>0</v>
      </c>
      <c r="BB113" s="77">
        <f>'SO 18 - SO18 Úprava CDS v...'!F35</f>
        <v>0</v>
      </c>
      <c r="BC113" s="77">
        <f>'SO 18 - SO18 Úprava CDS v...'!F36</f>
        <v>0</v>
      </c>
      <c r="BD113" s="79">
        <f>'SO 18 - SO18 Úprava CDS v...'!F37</f>
        <v>0</v>
      </c>
      <c r="BT113" s="80" t="s">
        <v>80</v>
      </c>
      <c r="BV113" s="80" t="s">
        <v>74</v>
      </c>
      <c r="BW113" s="80" t="s">
        <v>137</v>
      </c>
      <c r="BX113" s="80" t="s">
        <v>5</v>
      </c>
      <c r="CL113" s="80" t="s">
        <v>1</v>
      </c>
      <c r="CM113" s="80" t="s">
        <v>72</v>
      </c>
    </row>
    <row r="114" spans="1:91" s="6" customFormat="1" ht="24.75" customHeight="1" x14ac:dyDescent="0.2">
      <c r="A114" s="71" t="s">
        <v>76</v>
      </c>
      <c r="B114" s="72"/>
      <c r="C114" s="73"/>
      <c r="D114" s="193" t="s">
        <v>138</v>
      </c>
      <c r="E114" s="193"/>
      <c r="F114" s="193"/>
      <c r="G114" s="193"/>
      <c r="H114" s="193"/>
      <c r="I114" s="74"/>
      <c r="J114" s="193" t="s">
        <v>139</v>
      </c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93"/>
      <c r="AE114" s="193"/>
      <c r="AF114" s="193"/>
      <c r="AG114" s="201">
        <f>'SO 19 - SO19 Úprava CDS v...'!J30</f>
        <v>0</v>
      </c>
      <c r="AH114" s="202"/>
      <c r="AI114" s="202"/>
      <c r="AJ114" s="202"/>
      <c r="AK114" s="202"/>
      <c r="AL114" s="202"/>
      <c r="AM114" s="202"/>
      <c r="AN114" s="201">
        <f t="shared" si="0"/>
        <v>0</v>
      </c>
      <c r="AO114" s="202"/>
      <c r="AP114" s="202"/>
      <c r="AQ114" s="75" t="s">
        <v>136</v>
      </c>
      <c r="AR114" s="72"/>
      <c r="AS114" s="76">
        <v>0</v>
      </c>
      <c r="AT114" s="77">
        <f t="shared" si="1"/>
        <v>0</v>
      </c>
      <c r="AU114" s="78">
        <f>'SO 19 - SO19 Úprava CDS v...'!P122</f>
        <v>0</v>
      </c>
      <c r="AV114" s="77">
        <f>'SO 19 - SO19 Úprava CDS v...'!J33</f>
        <v>0</v>
      </c>
      <c r="AW114" s="77">
        <f>'SO 19 - SO19 Úprava CDS v...'!J34</f>
        <v>0</v>
      </c>
      <c r="AX114" s="77">
        <f>'SO 19 - SO19 Úprava CDS v...'!J35</f>
        <v>0</v>
      </c>
      <c r="AY114" s="77">
        <f>'SO 19 - SO19 Úprava CDS v...'!J36</f>
        <v>0</v>
      </c>
      <c r="AZ114" s="77">
        <f>'SO 19 - SO19 Úprava CDS v...'!F33</f>
        <v>0</v>
      </c>
      <c r="BA114" s="77">
        <f>'SO 19 - SO19 Úprava CDS v...'!F34</f>
        <v>0</v>
      </c>
      <c r="BB114" s="77">
        <f>'SO 19 - SO19 Úprava CDS v...'!F35</f>
        <v>0</v>
      </c>
      <c r="BC114" s="77">
        <f>'SO 19 - SO19 Úprava CDS v...'!F36</f>
        <v>0</v>
      </c>
      <c r="BD114" s="79">
        <f>'SO 19 - SO19 Úprava CDS v...'!F37</f>
        <v>0</v>
      </c>
      <c r="BT114" s="80" t="s">
        <v>80</v>
      </c>
      <c r="BV114" s="80" t="s">
        <v>74</v>
      </c>
      <c r="BW114" s="80" t="s">
        <v>140</v>
      </c>
      <c r="BX114" s="80" t="s">
        <v>5</v>
      </c>
      <c r="CL114" s="80" t="s">
        <v>1</v>
      </c>
      <c r="CM114" s="80" t="s">
        <v>72</v>
      </c>
    </row>
    <row r="115" spans="1:91" s="6" customFormat="1" ht="16.5" customHeight="1" x14ac:dyDescent="0.2">
      <c r="A115" s="71" t="s">
        <v>76</v>
      </c>
      <c r="B115" s="72"/>
      <c r="C115" s="73"/>
      <c r="D115" s="193" t="s">
        <v>141</v>
      </c>
      <c r="E115" s="193"/>
      <c r="F115" s="193"/>
      <c r="G115" s="193"/>
      <c r="H115" s="193"/>
      <c r="I115" s="74"/>
      <c r="J115" s="193" t="s">
        <v>142</v>
      </c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93"/>
      <c r="AE115" s="193"/>
      <c r="AF115" s="193"/>
      <c r="AG115" s="201">
        <f>'SO 20 - SO 20 Spätné úpra...'!J30</f>
        <v>0</v>
      </c>
      <c r="AH115" s="202"/>
      <c r="AI115" s="202"/>
      <c r="AJ115" s="202"/>
      <c r="AK115" s="202"/>
      <c r="AL115" s="202"/>
      <c r="AM115" s="202"/>
      <c r="AN115" s="201">
        <f t="shared" si="0"/>
        <v>0</v>
      </c>
      <c r="AO115" s="202"/>
      <c r="AP115" s="202"/>
      <c r="AQ115" s="75" t="s">
        <v>79</v>
      </c>
      <c r="AR115" s="72"/>
      <c r="AS115" s="76">
        <v>0</v>
      </c>
      <c r="AT115" s="77">
        <f t="shared" si="1"/>
        <v>0</v>
      </c>
      <c r="AU115" s="78">
        <f>'SO 20 - SO 20 Spätné úpra...'!P125</f>
        <v>0</v>
      </c>
      <c r="AV115" s="77">
        <f>'SO 20 - SO 20 Spätné úpra...'!J33</f>
        <v>0</v>
      </c>
      <c r="AW115" s="77">
        <f>'SO 20 - SO 20 Spätné úpra...'!J34</f>
        <v>0</v>
      </c>
      <c r="AX115" s="77">
        <f>'SO 20 - SO 20 Spätné úpra...'!J35</f>
        <v>0</v>
      </c>
      <c r="AY115" s="77">
        <f>'SO 20 - SO 20 Spätné úpra...'!J36</f>
        <v>0</v>
      </c>
      <c r="AZ115" s="77">
        <f>'SO 20 - SO 20 Spätné úpra...'!F33</f>
        <v>0</v>
      </c>
      <c r="BA115" s="77">
        <f>'SO 20 - SO 20 Spätné úpra...'!F34</f>
        <v>0</v>
      </c>
      <c r="BB115" s="77">
        <f>'SO 20 - SO 20 Spätné úpra...'!F35</f>
        <v>0</v>
      </c>
      <c r="BC115" s="77">
        <f>'SO 20 - SO 20 Spätné úpra...'!F36</f>
        <v>0</v>
      </c>
      <c r="BD115" s="79">
        <f>'SO 20 - SO 20 Spätné úpra...'!F37</f>
        <v>0</v>
      </c>
      <c r="BT115" s="80" t="s">
        <v>80</v>
      </c>
      <c r="BV115" s="80" t="s">
        <v>74</v>
      </c>
      <c r="BW115" s="80" t="s">
        <v>143</v>
      </c>
      <c r="BX115" s="80" t="s">
        <v>5</v>
      </c>
      <c r="CL115" s="80" t="s">
        <v>1</v>
      </c>
      <c r="CM115" s="80" t="s">
        <v>80</v>
      </c>
    </row>
    <row r="116" spans="1:91" s="6" customFormat="1" ht="24.75" customHeight="1" x14ac:dyDescent="0.2">
      <c r="A116" s="71" t="s">
        <v>76</v>
      </c>
      <c r="B116" s="72"/>
      <c r="C116" s="73"/>
      <c r="D116" s="193" t="s">
        <v>144</v>
      </c>
      <c r="E116" s="193"/>
      <c r="F116" s="193"/>
      <c r="G116" s="193"/>
      <c r="H116" s="193"/>
      <c r="I116" s="74"/>
      <c r="J116" s="193" t="s">
        <v>145</v>
      </c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  <c r="AF116" s="193"/>
      <c r="AG116" s="201">
        <f>'SO 21 - SO 21 Odstránenie...'!J30</f>
        <v>0</v>
      </c>
      <c r="AH116" s="202"/>
      <c r="AI116" s="202"/>
      <c r="AJ116" s="202"/>
      <c r="AK116" s="202"/>
      <c r="AL116" s="202"/>
      <c r="AM116" s="202"/>
      <c r="AN116" s="201">
        <f t="shared" si="0"/>
        <v>0</v>
      </c>
      <c r="AO116" s="202"/>
      <c r="AP116" s="202"/>
      <c r="AQ116" s="75" t="s">
        <v>79</v>
      </c>
      <c r="AR116" s="72"/>
      <c r="AS116" s="81">
        <v>0</v>
      </c>
      <c r="AT116" s="82">
        <f t="shared" si="1"/>
        <v>0</v>
      </c>
      <c r="AU116" s="83">
        <f>'SO 21 - SO 21 Odstránenie...'!P120</f>
        <v>0</v>
      </c>
      <c r="AV116" s="82">
        <f>'SO 21 - SO 21 Odstránenie...'!J33</f>
        <v>0</v>
      </c>
      <c r="AW116" s="82">
        <f>'SO 21 - SO 21 Odstránenie...'!J34</f>
        <v>0</v>
      </c>
      <c r="AX116" s="82">
        <f>'SO 21 - SO 21 Odstránenie...'!J35</f>
        <v>0</v>
      </c>
      <c r="AY116" s="82">
        <f>'SO 21 - SO 21 Odstránenie...'!J36</f>
        <v>0</v>
      </c>
      <c r="AZ116" s="82">
        <f>'SO 21 - SO 21 Odstránenie...'!F33</f>
        <v>0</v>
      </c>
      <c r="BA116" s="82">
        <f>'SO 21 - SO 21 Odstránenie...'!F34</f>
        <v>0</v>
      </c>
      <c r="BB116" s="82">
        <f>'SO 21 - SO 21 Odstránenie...'!F35</f>
        <v>0</v>
      </c>
      <c r="BC116" s="82">
        <f>'SO 21 - SO 21 Odstránenie...'!F36</f>
        <v>0</v>
      </c>
      <c r="BD116" s="84">
        <f>'SO 21 - SO 21 Odstránenie...'!F37</f>
        <v>0</v>
      </c>
      <c r="BT116" s="80" t="s">
        <v>80</v>
      </c>
      <c r="BV116" s="80" t="s">
        <v>74</v>
      </c>
      <c r="BW116" s="80" t="s">
        <v>146</v>
      </c>
      <c r="BX116" s="80" t="s">
        <v>5</v>
      </c>
      <c r="CL116" s="80" t="s">
        <v>1</v>
      </c>
      <c r="CM116" s="80" t="s">
        <v>80</v>
      </c>
    </row>
    <row r="117" spans="1:91" s="1" customFormat="1" ht="30" customHeight="1" x14ac:dyDescent="0.2">
      <c r="B117" s="28"/>
      <c r="AR117" s="28"/>
    </row>
    <row r="118" spans="1:91" s="1" customFormat="1" ht="6.9" customHeight="1" x14ac:dyDescent="0.2"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28"/>
    </row>
  </sheetData>
  <sheetProtection algorithmName="SHA-512" hashValue="BL4as+BTgVDUL1KD994ZLvNZzdNGMctsrx2myNGs3GxL8WYRzAl+eCRQYO8xnoexgBns3ZDChyDGIjTs8NyOyg==" saltValue="VaaA97rD6e2bwJvuOx6i5syYajSgJxH+2IQ8Zuno6KAS23rS/b3qtx9qW8vTExhBFR47ifVlbvgijw7hwr6HfQ==" spinCount="100000" sheet="1" objects="1" scenarios="1" formatColumns="0" formatRows="0"/>
  <mergeCells count="126">
    <mergeCell ref="AS89:AT91"/>
    <mergeCell ref="AN92:AP92"/>
    <mergeCell ref="AG92:AM92"/>
    <mergeCell ref="AN95:AP95"/>
    <mergeCell ref="AG95:AM95"/>
    <mergeCell ref="AG104:AM104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115:AM115"/>
    <mergeCell ref="AN115:AP115"/>
    <mergeCell ref="AN116:AP116"/>
    <mergeCell ref="AG116:AM116"/>
    <mergeCell ref="I92:AF92"/>
    <mergeCell ref="J109:AF109"/>
    <mergeCell ref="J104:AF104"/>
    <mergeCell ref="J111:AF111"/>
    <mergeCell ref="J112:AF112"/>
    <mergeCell ref="J113:AF113"/>
    <mergeCell ref="J114:AF114"/>
    <mergeCell ref="J115:AF115"/>
    <mergeCell ref="J110:AF110"/>
    <mergeCell ref="J108:AF108"/>
    <mergeCell ref="J116:AF116"/>
    <mergeCell ref="J106:AF106"/>
    <mergeCell ref="J95:AF95"/>
    <mergeCell ref="J96:AF96"/>
    <mergeCell ref="J107:AF107"/>
    <mergeCell ref="J98:AF98"/>
    <mergeCell ref="J99:AF99"/>
    <mergeCell ref="J97:AF97"/>
    <mergeCell ref="AG94:AM94"/>
    <mergeCell ref="AN94:AP94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J101:AF101"/>
    <mergeCell ref="J102:AF102"/>
    <mergeCell ref="J103:AF103"/>
    <mergeCell ref="AN108:AP108"/>
    <mergeCell ref="AG108:AM108"/>
    <mergeCell ref="AN109:AP109"/>
    <mergeCell ref="AG109:AM109"/>
    <mergeCell ref="AK33:AO33"/>
    <mergeCell ref="L33:P33"/>
    <mergeCell ref="W33:AE33"/>
    <mergeCell ref="AN114:AP114"/>
    <mergeCell ref="AG114:AM114"/>
    <mergeCell ref="AR2:BE2"/>
    <mergeCell ref="AG101:AM101"/>
    <mergeCell ref="AN101:AP101"/>
    <mergeCell ref="AG102:AM102"/>
    <mergeCell ref="AN102:AP102"/>
    <mergeCell ref="AN103:AP103"/>
    <mergeCell ref="AG103:AM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5:AO35"/>
    <mergeCell ref="X35:AB35"/>
    <mergeCell ref="AN104:AP104"/>
    <mergeCell ref="AN105:AP105"/>
    <mergeCell ref="AG105:AM105"/>
    <mergeCell ref="AN106:AP106"/>
    <mergeCell ref="AG106:AM106"/>
    <mergeCell ref="AG107:AM107"/>
    <mergeCell ref="AN107:AP107"/>
    <mergeCell ref="L85:AO85"/>
    <mergeCell ref="AM90:AP90"/>
    <mergeCell ref="J105:AF105"/>
    <mergeCell ref="J100:AF100"/>
    <mergeCell ref="AN96:AP96"/>
    <mergeCell ref="AG96:AM96"/>
    <mergeCell ref="AM89:AP89"/>
    <mergeCell ref="AM87:AN87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C92:G92"/>
    <mergeCell ref="D97:H97"/>
    <mergeCell ref="D109:H109"/>
    <mergeCell ref="D102:H102"/>
    <mergeCell ref="D104:H104"/>
    <mergeCell ref="D101:H101"/>
    <mergeCell ref="D110:H110"/>
    <mergeCell ref="D100:H100"/>
    <mergeCell ref="D116:H116"/>
    <mergeCell ref="D112:H112"/>
    <mergeCell ref="D105:H105"/>
    <mergeCell ref="D96:H96"/>
    <mergeCell ref="D95:H95"/>
    <mergeCell ref="D113:H113"/>
    <mergeCell ref="D108:H108"/>
    <mergeCell ref="D114:H114"/>
    <mergeCell ref="D115:H115"/>
    <mergeCell ref="D106:H106"/>
    <mergeCell ref="D103:H103"/>
    <mergeCell ref="D107:H107"/>
    <mergeCell ref="D99:H99"/>
    <mergeCell ref="D98:H98"/>
    <mergeCell ref="D111:H111"/>
  </mergeCells>
  <hyperlinks>
    <hyperlink ref="A95" location="'PS 01 - PS 01 Kontajnerov...'!C2" display="/" xr:uid="{00000000-0004-0000-0000-000000000000}"/>
    <hyperlink ref="A96" location="'PS 02 - PS 02 Diaľkové ov...'!C2" display="/" xr:uid="{00000000-0004-0000-0000-000001000000}"/>
    <hyperlink ref="A97" location="'SO 01 - SO 01 Modernizáci...'!C2" display="/" xr:uid="{00000000-0004-0000-0000-000002000000}"/>
    <hyperlink ref="A98" location="'SO 02 - SO 02 Nové trolej...'!C2" display="/" xr:uid="{00000000-0004-0000-0000-000003000000}"/>
    <hyperlink ref="A99" location="'SO 03 - SO 03 Nové trolej...'!C2" display="/" xr:uid="{00000000-0004-0000-0000-000004000000}"/>
    <hyperlink ref="A100" location="'SO 04 - SO 04 Ochranné op...'!C2" display="/" xr:uid="{00000000-0004-0000-0000-000005000000}"/>
    <hyperlink ref="A101" location="'SO 05 - SO 05 Elektrické ...'!C2" display="/" xr:uid="{00000000-0004-0000-0000-000006000000}"/>
    <hyperlink ref="A102" location="'SO 06 - SO 06 Elektrické ...'!C2" display="/" xr:uid="{00000000-0004-0000-0000-000007000000}"/>
    <hyperlink ref="A103" location="'SO 07 - SO 07 Napájacie v...'!C2" display="/" xr:uid="{00000000-0004-0000-0000-000008000000}"/>
    <hyperlink ref="A104" location="'SO 08 - SO 08 Napájacie v...'!C2" display="/" xr:uid="{00000000-0004-0000-0000-000009000000}"/>
    <hyperlink ref="A105" location="'SO 09 - SO 09 Verejné osv...'!C2" display="/" xr:uid="{00000000-0004-0000-0000-00000A000000}"/>
    <hyperlink ref="A106" location="'SO 10 - SO 10 Verejné osv...'!C2" display="/" xr:uid="{00000000-0004-0000-0000-00000B000000}"/>
    <hyperlink ref="A107" location="'SO 11 - SO 11 Verejné osv...'!C2" display="/" xr:uid="{00000000-0004-0000-0000-00000C000000}"/>
    <hyperlink ref="A108" location="'SO 12 - SO 12 Ovládací ká...'!C2" display="/" xr:uid="{00000000-0004-0000-0000-00000D000000}"/>
    <hyperlink ref="A109" location="'SO 13 - SO 12 Optická tra...'!C2" display="/" xr:uid="{00000000-0004-0000-0000-00000E000000}"/>
    <hyperlink ref="A110" location="'SO 14 - SO 14 Kontajnerov...'!C2" display="/" xr:uid="{00000000-0004-0000-0000-00000F000000}"/>
    <hyperlink ref="A111" location="'SO 16 - SO 16 Káblová prí...'!C2" display="/" xr:uid="{00000000-0004-0000-0000-000010000000}"/>
    <hyperlink ref="A112" location="'SO 17 - SO 17 Telefónna p...'!C2" display="/" xr:uid="{00000000-0004-0000-0000-000011000000}"/>
    <hyperlink ref="A113" location="'SO 18 - SO18 Úprava CDS v...'!C2" display="/" xr:uid="{00000000-0004-0000-0000-000012000000}"/>
    <hyperlink ref="A114" location="'SO 19 - SO19 Úprava CDS v...'!C2" display="/" xr:uid="{00000000-0004-0000-0000-000013000000}"/>
    <hyperlink ref="A115" location="'SO 20 - SO 20 Spätné úpra...'!C2" display="/" xr:uid="{00000000-0004-0000-0000-000014000000}"/>
    <hyperlink ref="A116" location="'SO 21 - SO 21 Odstránenie...'!C2" display="/" xr:uid="{00000000-0004-0000-0000-00001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8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103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1382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465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466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467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ROUND(J118,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ROUND((SUM(BE118:BE137)),  2)</f>
        <v>0</v>
      </c>
      <c r="G33" s="88"/>
      <c r="H33" s="88"/>
      <c r="I33" s="91">
        <v>0.2</v>
      </c>
      <c r="J33" s="90">
        <f>ROUND(((SUM(BE118:BE137))*I33),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ROUND((SUM(BF118:BF137)),  2)</f>
        <v>0</v>
      </c>
      <c r="G34" s="88"/>
      <c r="H34" s="88"/>
      <c r="I34" s="91">
        <v>0.2</v>
      </c>
      <c r="J34" s="90">
        <f>ROUND(((SUM(BF118:BF137))*I34),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ROUND((SUM(BG118:BG137)),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ROUND((SUM(BH118:BH137)),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ROUND((SUM(BI118:BI137)),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06 - SO 06 Elektrické ovládanie výhybiek - križovatka Bulharská - Rádiová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J118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4.9" hidden="1" customHeight="1" x14ac:dyDescent="0.2">
      <c r="B98" s="105"/>
      <c r="D98" s="106" t="s">
        <v>1339</v>
      </c>
      <c r="E98" s="107"/>
      <c r="F98" s="107"/>
      <c r="G98" s="107"/>
      <c r="H98" s="107"/>
      <c r="I98" s="107"/>
      <c r="J98" s="108">
        <f>J120</f>
        <v>0</v>
      </c>
      <c r="L98" s="105"/>
    </row>
    <row r="99" spans="2:12" s="1" customFormat="1" ht="21.75" hidden="1" customHeight="1" x14ac:dyDescent="0.2">
      <c r="B99" s="28"/>
      <c r="L99" s="28"/>
    </row>
    <row r="100" spans="2:12" s="1" customFormat="1" ht="6.9" hidden="1" customHeight="1" x14ac:dyDescent="0.2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8"/>
    </row>
    <row r="101" spans="2:12" hidden="1" x14ac:dyDescent="0.2"/>
    <row r="102" spans="2:12" hidden="1" x14ac:dyDescent="0.2"/>
    <row r="103" spans="2:12" hidden="1" x14ac:dyDescent="0.2"/>
    <row r="104" spans="2:12" s="1" customFormat="1" ht="6.9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5" spans="2:12" s="1" customFormat="1" ht="24.9" customHeight="1" x14ac:dyDescent="0.2">
      <c r="B105" s="28"/>
      <c r="C105" s="17" t="s">
        <v>165</v>
      </c>
      <c r="L105" s="28"/>
    </row>
    <row r="106" spans="2:12" s="1" customFormat="1" ht="6.9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16.5" customHeight="1" x14ac:dyDescent="0.2">
      <c r="B108" s="28"/>
      <c r="E108" s="263" t="str">
        <f>E7</f>
        <v>2117 NTT Bulharská Galvaniho</v>
      </c>
      <c r="F108" s="264"/>
      <c r="G108" s="264"/>
      <c r="H108" s="264"/>
      <c r="L108" s="28"/>
    </row>
    <row r="109" spans="2:12" s="1" customFormat="1" ht="12" customHeight="1" x14ac:dyDescent="0.2">
      <c r="B109" s="28"/>
      <c r="C109" s="23" t="s">
        <v>148</v>
      </c>
      <c r="L109" s="28"/>
    </row>
    <row r="110" spans="2:12" s="1" customFormat="1" ht="30" customHeight="1" x14ac:dyDescent="0.2">
      <c r="B110" s="28"/>
      <c r="E110" s="215" t="str">
        <f>E9</f>
        <v>SO 06 - SO 06 Elektrické ovládanie výhybiek - križovatka Bulharská - Rádiová</v>
      </c>
      <c r="F110" s="262"/>
      <c r="G110" s="262"/>
      <c r="H110" s="262"/>
      <c r="L110" s="28"/>
    </row>
    <row r="111" spans="2:12" s="1" customFormat="1" ht="6.9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Bratislava</v>
      </c>
      <c r="I112" s="23" t="s">
        <v>21</v>
      </c>
      <c r="J112" s="49" t="str">
        <f>IF(J12="","",J12)</f>
        <v>12. 12. 2024</v>
      </c>
      <c r="L112" s="28"/>
    </row>
    <row r="113" spans="2:65" s="1" customFormat="1" ht="6.9" customHeight="1" x14ac:dyDescent="0.2">
      <c r="B113" s="28"/>
      <c r="L113" s="28"/>
    </row>
    <row r="114" spans="2:65" s="1" customFormat="1" ht="15.15" customHeight="1" x14ac:dyDescent="0.2">
      <c r="B114" s="28"/>
      <c r="C114" s="23" t="s">
        <v>23</v>
      </c>
      <c r="F114" s="21" t="str">
        <f>E15</f>
        <v xml:space="preserve"> </v>
      </c>
      <c r="I114" s="23" t="s">
        <v>28</v>
      </c>
      <c r="J114" s="26" t="str">
        <f>E21</f>
        <v>DELTES spol. s r.o.</v>
      </c>
      <c r="L114" s="28"/>
    </row>
    <row r="115" spans="2:65" s="1" customFormat="1" ht="15.15" customHeight="1" x14ac:dyDescent="0.2">
      <c r="B115" s="28"/>
      <c r="C115" s="23" t="s">
        <v>26</v>
      </c>
      <c r="F115" s="21" t="str">
        <f>IF(E18="","",E18)</f>
        <v>Vyplň údaj</v>
      </c>
      <c r="I115" s="23" t="s">
        <v>29</v>
      </c>
      <c r="J115" s="26" t="str">
        <f>E24</f>
        <v>Ing. Peter Kolada</v>
      </c>
      <c r="L115" s="28"/>
    </row>
    <row r="116" spans="2:65" s="1" customFormat="1" ht="10.4" customHeight="1" x14ac:dyDescent="0.2">
      <c r="B116" s="28"/>
      <c r="L116" s="28"/>
    </row>
    <row r="117" spans="2:65" s="10" customFormat="1" ht="29.25" customHeight="1" x14ac:dyDescent="0.2">
      <c r="B117" s="113"/>
      <c r="C117" s="114" t="s">
        <v>166</v>
      </c>
      <c r="D117" s="115" t="s">
        <v>57</v>
      </c>
      <c r="E117" s="115" t="s">
        <v>53</v>
      </c>
      <c r="F117" s="115" t="s">
        <v>54</v>
      </c>
      <c r="G117" s="115" t="s">
        <v>167</v>
      </c>
      <c r="H117" s="115" t="s">
        <v>168</v>
      </c>
      <c r="I117" s="115" t="s">
        <v>169</v>
      </c>
      <c r="J117" s="116" t="s">
        <v>155</v>
      </c>
      <c r="K117" s="117" t="s">
        <v>170</v>
      </c>
      <c r="L117" s="113"/>
      <c r="M117" s="56" t="s">
        <v>1</v>
      </c>
      <c r="N117" s="57" t="s">
        <v>36</v>
      </c>
      <c r="O117" s="57" t="s">
        <v>171</v>
      </c>
      <c r="P117" s="57" t="s">
        <v>172</v>
      </c>
      <c r="Q117" s="57" t="s">
        <v>173</v>
      </c>
      <c r="R117" s="57" t="s">
        <v>174</v>
      </c>
      <c r="S117" s="57" t="s">
        <v>175</v>
      </c>
      <c r="T117" s="58" t="s">
        <v>176</v>
      </c>
    </row>
    <row r="118" spans="2:65" s="1" customFormat="1" ht="23" customHeight="1" x14ac:dyDescent="0.35">
      <c r="B118" s="28"/>
      <c r="C118" s="61" t="s">
        <v>156</v>
      </c>
      <c r="J118" s="118">
        <f>BK118</f>
        <v>0</v>
      </c>
      <c r="L118" s="28"/>
      <c r="M118" s="59"/>
      <c r="N118" s="50"/>
      <c r="O118" s="50"/>
      <c r="P118" s="119">
        <f>P119+P120</f>
        <v>0</v>
      </c>
      <c r="Q118" s="50"/>
      <c r="R118" s="119">
        <f>R119+R120</f>
        <v>6.2890000000000015E-2</v>
      </c>
      <c r="S118" s="50"/>
      <c r="T118" s="120">
        <f>T119+T120</f>
        <v>0</v>
      </c>
      <c r="AT118" s="13" t="s">
        <v>71</v>
      </c>
      <c r="AU118" s="13" t="s">
        <v>157</v>
      </c>
      <c r="BK118" s="121">
        <f>BK119+BK120</f>
        <v>0</v>
      </c>
    </row>
    <row r="119" spans="2:65" s="11" customFormat="1" ht="26" customHeight="1" x14ac:dyDescent="0.35">
      <c r="B119" s="122"/>
      <c r="D119" s="123" t="s">
        <v>71</v>
      </c>
      <c r="E119" s="124" t="s">
        <v>194</v>
      </c>
      <c r="F119" s="124" t="s">
        <v>195</v>
      </c>
      <c r="I119" s="125"/>
      <c r="J119" s="126">
        <f>BK119</f>
        <v>0</v>
      </c>
      <c r="L119" s="122"/>
      <c r="M119" s="127"/>
      <c r="P119" s="128">
        <v>0</v>
      </c>
      <c r="R119" s="128">
        <v>0</v>
      </c>
      <c r="T119" s="129">
        <v>0</v>
      </c>
      <c r="AR119" s="123" t="s">
        <v>196</v>
      </c>
      <c r="AT119" s="130" t="s">
        <v>71</v>
      </c>
      <c r="AU119" s="130" t="s">
        <v>72</v>
      </c>
      <c r="AY119" s="123" t="s">
        <v>179</v>
      </c>
      <c r="BK119" s="131">
        <v>0</v>
      </c>
    </row>
    <row r="120" spans="2:65" s="11" customFormat="1" ht="26" customHeight="1" x14ac:dyDescent="0.35">
      <c r="B120" s="122"/>
      <c r="D120" s="123" t="s">
        <v>71</v>
      </c>
      <c r="E120" s="124" t="s">
        <v>197</v>
      </c>
      <c r="F120" s="124" t="s">
        <v>1340</v>
      </c>
      <c r="I120" s="125"/>
      <c r="J120" s="126">
        <f>BK120</f>
        <v>0</v>
      </c>
      <c r="L120" s="122"/>
      <c r="M120" s="127"/>
      <c r="P120" s="128">
        <f>SUM(P121:P137)</f>
        <v>0</v>
      </c>
      <c r="R120" s="128">
        <f>SUM(R121:R137)</f>
        <v>6.2890000000000015E-2</v>
      </c>
      <c r="T120" s="129">
        <f>SUM(T121:T137)</f>
        <v>0</v>
      </c>
      <c r="AR120" s="123" t="s">
        <v>196</v>
      </c>
      <c r="AT120" s="130" t="s">
        <v>71</v>
      </c>
      <c r="AU120" s="130" t="s">
        <v>72</v>
      </c>
      <c r="AY120" s="123" t="s">
        <v>179</v>
      </c>
      <c r="BK120" s="131">
        <f>SUM(BK121:BK137)</f>
        <v>0</v>
      </c>
    </row>
    <row r="121" spans="2:65" s="1" customFormat="1" ht="24.15" customHeight="1" x14ac:dyDescent="0.2">
      <c r="B121" s="28"/>
      <c r="C121" s="134" t="s">
        <v>80</v>
      </c>
      <c r="D121" s="134" t="s">
        <v>181</v>
      </c>
      <c r="E121" s="135" t="s">
        <v>1341</v>
      </c>
      <c r="F121" s="136" t="s">
        <v>1342</v>
      </c>
      <c r="G121" s="137" t="s">
        <v>192</v>
      </c>
      <c r="H121" s="138">
        <v>21</v>
      </c>
      <c r="I121" s="139"/>
      <c r="J121" s="140">
        <f t="shared" ref="J121:J137" si="0">ROUND(I121*H121,2)</f>
        <v>0</v>
      </c>
      <c r="K121" s="141"/>
      <c r="L121" s="28"/>
      <c r="M121" s="142" t="s">
        <v>1</v>
      </c>
      <c r="N121" s="143" t="s">
        <v>38</v>
      </c>
      <c r="P121" s="144">
        <f t="shared" ref="P121:P137" si="1">O121*H121</f>
        <v>0</v>
      </c>
      <c r="Q121" s="144">
        <v>0</v>
      </c>
      <c r="R121" s="144">
        <f t="shared" ref="R121:R137" si="2">Q121*H121</f>
        <v>0</v>
      </c>
      <c r="S121" s="144">
        <v>0</v>
      </c>
      <c r="T121" s="145">
        <f t="shared" ref="T121:T137" si="3">S121*H121</f>
        <v>0</v>
      </c>
      <c r="AR121" s="146" t="s">
        <v>201</v>
      </c>
      <c r="AT121" s="146" t="s">
        <v>181</v>
      </c>
      <c r="AU121" s="146" t="s">
        <v>80</v>
      </c>
      <c r="AY121" s="13" t="s">
        <v>179</v>
      </c>
      <c r="BE121" s="147">
        <f t="shared" ref="BE121:BE137" si="4">IF(N121="základná",J121,0)</f>
        <v>0</v>
      </c>
      <c r="BF121" s="147">
        <f t="shared" ref="BF121:BF137" si="5">IF(N121="znížená",J121,0)</f>
        <v>0</v>
      </c>
      <c r="BG121" s="147">
        <f t="shared" ref="BG121:BG137" si="6">IF(N121="zákl. prenesená",J121,0)</f>
        <v>0</v>
      </c>
      <c r="BH121" s="147">
        <f t="shared" ref="BH121:BH137" si="7">IF(N121="zníž. prenesená",J121,0)</f>
        <v>0</v>
      </c>
      <c r="BI121" s="147">
        <f t="shared" ref="BI121:BI137" si="8">IF(N121="nulová",J121,0)</f>
        <v>0</v>
      </c>
      <c r="BJ121" s="13" t="s">
        <v>186</v>
      </c>
      <c r="BK121" s="147">
        <f t="shared" ref="BK121:BK137" si="9">ROUND(I121*H121,2)</f>
        <v>0</v>
      </c>
      <c r="BL121" s="13" t="s">
        <v>201</v>
      </c>
      <c r="BM121" s="146" t="s">
        <v>1343</v>
      </c>
    </row>
    <row r="122" spans="2:65" s="1" customFormat="1" ht="16.5" customHeight="1" x14ac:dyDescent="0.2">
      <c r="B122" s="28"/>
      <c r="C122" s="148" t="s">
        <v>186</v>
      </c>
      <c r="D122" s="148" t="s">
        <v>194</v>
      </c>
      <c r="E122" s="149" t="s">
        <v>1344</v>
      </c>
      <c r="F122" s="150" t="s">
        <v>1345</v>
      </c>
      <c r="G122" s="151" t="s">
        <v>192</v>
      </c>
      <c r="H122" s="152">
        <v>21</v>
      </c>
      <c r="I122" s="153"/>
      <c r="J122" s="154">
        <f t="shared" si="0"/>
        <v>0</v>
      </c>
      <c r="K122" s="155"/>
      <c r="L122" s="156"/>
      <c r="M122" s="157" t="s">
        <v>1</v>
      </c>
      <c r="N122" s="158" t="s">
        <v>38</v>
      </c>
      <c r="P122" s="144">
        <f t="shared" si="1"/>
        <v>0</v>
      </c>
      <c r="Q122" s="144">
        <v>3.0000000000000001E-5</v>
      </c>
      <c r="R122" s="144">
        <f t="shared" si="2"/>
        <v>6.3000000000000003E-4</v>
      </c>
      <c r="S122" s="144">
        <v>0</v>
      </c>
      <c r="T122" s="145">
        <f t="shared" si="3"/>
        <v>0</v>
      </c>
      <c r="AR122" s="146" t="s">
        <v>205</v>
      </c>
      <c r="AT122" s="146" t="s">
        <v>194</v>
      </c>
      <c r="AU122" s="146" t="s">
        <v>80</v>
      </c>
      <c r="AY122" s="13" t="s">
        <v>179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3" t="s">
        <v>186</v>
      </c>
      <c r="BK122" s="147">
        <f t="shared" si="9"/>
        <v>0</v>
      </c>
      <c r="BL122" s="13" t="s">
        <v>205</v>
      </c>
      <c r="BM122" s="146" t="s">
        <v>1346</v>
      </c>
    </row>
    <row r="123" spans="2:65" s="1" customFormat="1" ht="16.5" customHeight="1" x14ac:dyDescent="0.2">
      <c r="B123" s="28"/>
      <c r="C123" s="134" t="s">
        <v>196</v>
      </c>
      <c r="D123" s="134" t="s">
        <v>181</v>
      </c>
      <c r="E123" s="135" t="s">
        <v>948</v>
      </c>
      <c r="F123" s="136" t="s">
        <v>949</v>
      </c>
      <c r="G123" s="137" t="s">
        <v>192</v>
      </c>
      <c r="H123" s="138">
        <v>2</v>
      </c>
      <c r="I123" s="139"/>
      <c r="J123" s="140">
        <f t="shared" si="0"/>
        <v>0</v>
      </c>
      <c r="K123" s="141"/>
      <c r="L123" s="28"/>
      <c r="M123" s="142" t="s">
        <v>1</v>
      </c>
      <c r="N123" s="143" t="s">
        <v>38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201</v>
      </c>
      <c r="AT123" s="146" t="s">
        <v>181</v>
      </c>
      <c r="AU123" s="146" t="s">
        <v>80</v>
      </c>
      <c r="AY123" s="13" t="s">
        <v>179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3" t="s">
        <v>186</v>
      </c>
      <c r="BK123" s="147">
        <f t="shared" si="9"/>
        <v>0</v>
      </c>
      <c r="BL123" s="13" t="s">
        <v>201</v>
      </c>
      <c r="BM123" s="146" t="s">
        <v>1347</v>
      </c>
    </row>
    <row r="124" spans="2:65" s="1" customFormat="1" ht="16.5" customHeight="1" x14ac:dyDescent="0.2">
      <c r="B124" s="28"/>
      <c r="C124" s="148" t="s">
        <v>185</v>
      </c>
      <c r="D124" s="148" t="s">
        <v>194</v>
      </c>
      <c r="E124" s="149" t="s">
        <v>952</v>
      </c>
      <c r="F124" s="150" t="s">
        <v>953</v>
      </c>
      <c r="G124" s="151" t="s">
        <v>192</v>
      </c>
      <c r="H124" s="152">
        <v>2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6.9999999999999994E-5</v>
      </c>
      <c r="R124" s="144">
        <f t="shared" si="2"/>
        <v>1.3999999999999999E-4</v>
      </c>
      <c r="S124" s="144">
        <v>0</v>
      </c>
      <c r="T124" s="145">
        <f t="shared" si="3"/>
        <v>0</v>
      </c>
      <c r="AR124" s="146" t="s">
        <v>205</v>
      </c>
      <c r="AT124" s="146" t="s">
        <v>194</v>
      </c>
      <c r="AU124" s="146" t="s">
        <v>80</v>
      </c>
      <c r="AY124" s="13" t="s">
        <v>179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186</v>
      </c>
      <c r="BK124" s="147">
        <f t="shared" si="9"/>
        <v>0</v>
      </c>
      <c r="BL124" s="13" t="s">
        <v>205</v>
      </c>
      <c r="BM124" s="146" t="s">
        <v>1348</v>
      </c>
    </row>
    <row r="125" spans="2:65" s="1" customFormat="1" ht="24.15" customHeight="1" x14ac:dyDescent="0.2">
      <c r="B125" s="28"/>
      <c r="C125" s="134" t="s">
        <v>207</v>
      </c>
      <c r="D125" s="134" t="s">
        <v>181</v>
      </c>
      <c r="E125" s="135" t="s">
        <v>1349</v>
      </c>
      <c r="F125" s="136" t="s">
        <v>1350</v>
      </c>
      <c r="G125" s="137" t="s">
        <v>192</v>
      </c>
      <c r="H125" s="138">
        <v>1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201</v>
      </c>
      <c r="AT125" s="146" t="s">
        <v>181</v>
      </c>
      <c r="AU125" s="146" t="s">
        <v>80</v>
      </c>
      <c r="AY125" s="13" t="s">
        <v>179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186</v>
      </c>
      <c r="BK125" s="147">
        <f t="shared" si="9"/>
        <v>0</v>
      </c>
      <c r="BL125" s="13" t="s">
        <v>201</v>
      </c>
      <c r="BM125" s="146" t="s">
        <v>1351</v>
      </c>
    </row>
    <row r="126" spans="2:65" s="1" customFormat="1" ht="24.15" customHeight="1" x14ac:dyDescent="0.2">
      <c r="B126" s="28"/>
      <c r="C126" s="148" t="s">
        <v>211</v>
      </c>
      <c r="D126" s="148" t="s">
        <v>194</v>
      </c>
      <c r="E126" s="149" t="s">
        <v>1352</v>
      </c>
      <c r="F126" s="150" t="s">
        <v>1353</v>
      </c>
      <c r="G126" s="151" t="s">
        <v>192</v>
      </c>
      <c r="H126" s="152">
        <v>1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1.8400000000000001E-3</v>
      </c>
      <c r="R126" s="144">
        <f t="shared" si="2"/>
        <v>1.8400000000000001E-3</v>
      </c>
      <c r="S126" s="144">
        <v>0</v>
      </c>
      <c r="T126" s="145">
        <f t="shared" si="3"/>
        <v>0</v>
      </c>
      <c r="AR126" s="146" t="s">
        <v>205</v>
      </c>
      <c r="AT126" s="146" t="s">
        <v>194</v>
      </c>
      <c r="AU126" s="146" t="s">
        <v>80</v>
      </c>
      <c r="AY126" s="13" t="s">
        <v>179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186</v>
      </c>
      <c r="BK126" s="147">
        <f t="shared" si="9"/>
        <v>0</v>
      </c>
      <c r="BL126" s="13" t="s">
        <v>205</v>
      </c>
      <c r="BM126" s="146" t="s">
        <v>1354</v>
      </c>
    </row>
    <row r="127" spans="2:65" s="1" customFormat="1" ht="24.15" customHeight="1" x14ac:dyDescent="0.2">
      <c r="B127" s="28"/>
      <c r="C127" s="134" t="s">
        <v>215</v>
      </c>
      <c r="D127" s="134" t="s">
        <v>181</v>
      </c>
      <c r="E127" s="135" t="s">
        <v>1355</v>
      </c>
      <c r="F127" s="136" t="s">
        <v>1356</v>
      </c>
      <c r="G127" s="137" t="s">
        <v>192</v>
      </c>
      <c r="H127" s="138">
        <v>1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201</v>
      </c>
      <c r="AT127" s="146" t="s">
        <v>181</v>
      </c>
      <c r="AU127" s="146" t="s">
        <v>80</v>
      </c>
      <c r="AY127" s="13" t="s">
        <v>179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186</v>
      </c>
      <c r="BK127" s="147">
        <f t="shared" si="9"/>
        <v>0</v>
      </c>
      <c r="BL127" s="13" t="s">
        <v>201</v>
      </c>
      <c r="BM127" s="146" t="s">
        <v>1357</v>
      </c>
    </row>
    <row r="128" spans="2:65" s="1" customFormat="1" ht="24.15" customHeight="1" x14ac:dyDescent="0.2">
      <c r="B128" s="28"/>
      <c r="C128" s="148" t="s">
        <v>219</v>
      </c>
      <c r="D128" s="148" t="s">
        <v>194</v>
      </c>
      <c r="E128" s="149" t="s">
        <v>1358</v>
      </c>
      <c r="F128" s="150" t="s">
        <v>1359</v>
      </c>
      <c r="G128" s="151" t="s">
        <v>192</v>
      </c>
      <c r="H128" s="152">
        <v>1</v>
      </c>
      <c r="I128" s="153"/>
      <c r="J128" s="154">
        <f t="shared" si="0"/>
        <v>0</v>
      </c>
      <c r="K128" s="155"/>
      <c r="L128" s="156"/>
      <c r="M128" s="157" t="s">
        <v>1</v>
      </c>
      <c r="N128" s="158" t="s">
        <v>38</v>
      </c>
      <c r="P128" s="144">
        <f t="shared" si="1"/>
        <v>0</v>
      </c>
      <c r="Q128" s="144">
        <v>2.7380000000000002E-2</v>
      </c>
      <c r="R128" s="144">
        <f t="shared" si="2"/>
        <v>2.7380000000000002E-2</v>
      </c>
      <c r="S128" s="144">
        <v>0</v>
      </c>
      <c r="T128" s="145">
        <f t="shared" si="3"/>
        <v>0</v>
      </c>
      <c r="AR128" s="146" t="s">
        <v>205</v>
      </c>
      <c r="AT128" s="146" t="s">
        <v>194</v>
      </c>
      <c r="AU128" s="146" t="s">
        <v>80</v>
      </c>
      <c r="AY128" s="13" t="s">
        <v>179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186</v>
      </c>
      <c r="BK128" s="147">
        <f t="shared" si="9"/>
        <v>0</v>
      </c>
      <c r="BL128" s="13" t="s">
        <v>205</v>
      </c>
      <c r="BM128" s="146" t="s">
        <v>1360</v>
      </c>
    </row>
    <row r="129" spans="2:65" s="1" customFormat="1" ht="21.75" customHeight="1" x14ac:dyDescent="0.2">
      <c r="B129" s="28"/>
      <c r="C129" s="134" t="s">
        <v>188</v>
      </c>
      <c r="D129" s="134" t="s">
        <v>181</v>
      </c>
      <c r="E129" s="135" t="s">
        <v>1361</v>
      </c>
      <c r="F129" s="136" t="s">
        <v>1362</v>
      </c>
      <c r="G129" s="137" t="s">
        <v>235</v>
      </c>
      <c r="H129" s="138">
        <v>20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201</v>
      </c>
      <c r="AT129" s="146" t="s">
        <v>181</v>
      </c>
      <c r="AU129" s="146" t="s">
        <v>80</v>
      </c>
      <c r="AY129" s="13" t="s">
        <v>179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186</v>
      </c>
      <c r="BK129" s="147">
        <f t="shared" si="9"/>
        <v>0</v>
      </c>
      <c r="BL129" s="13" t="s">
        <v>201</v>
      </c>
      <c r="BM129" s="146" t="s">
        <v>1363</v>
      </c>
    </row>
    <row r="130" spans="2:65" s="1" customFormat="1" ht="16.5" customHeight="1" x14ac:dyDescent="0.2">
      <c r="B130" s="28"/>
      <c r="C130" s="148" t="s">
        <v>224</v>
      </c>
      <c r="D130" s="148" t="s">
        <v>194</v>
      </c>
      <c r="E130" s="149" t="s">
        <v>1364</v>
      </c>
      <c r="F130" s="150" t="s">
        <v>1365</v>
      </c>
      <c r="G130" s="151" t="s">
        <v>235</v>
      </c>
      <c r="H130" s="152">
        <v>20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1.6000000000000001E-4</v>
      </c>
      <c r="R130" s="144">
        <f t="shared" si="2"/>
        <v>3.2000000000000002E-3</v>
      </c>
      <c r="S130" s="144">
        <v>0</v>
      </c>
      <c r="T130" s="145">
        <f t="shared" si="3"/>
        <v>0</v>
      </c>
      <c r="AR130" s="146" t="s">
        <v>205</v>
      </c>
      <c r="AT130" s="146" t="s">
        <v>194</v>
      </c>
      <c r="AU130" s="146" t="s">
        <v>80</v>
      </c>
      <c r="AY130" s="13" t="s">
        <v>179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186</v>
      </c>
      <c r="BK130" s="147">
        <f t="shared" si="9"/>
        <v>0</v>
      </c>
      <c r="BL130" s="13" t="s">
        <v>205</v>
      </c>
      <c r="BM130" s="146" t="s">
        <v>1366</v>
      </c>
    </row>
    <row r="131" spans="2:65" s="1" customFormat="1" ht="21.75" customHeight="1" x14ac:dyDescent="0.2">
      <c r="B131" s="28"/>
      <c r="C131" s="134" t="s">
        <v>228</v>
      </c>
      <c r="D131" s="134" t="s">
        <v>181</v>
      </c>
      <c r="E131" s="135" t="s">
        <v>1367</v>
      </c>
      <c r="F131" s="136" t="s">
        <v>1368</v>
      </c>
      <c r="G131" s="137" t="s">
        <v>235</v>
      </c>
      <c r="H131" s="138">
        <v>150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201</v>
      </c>
      <c r="AT131" s="146" t="s">
        <v>181</v>
      </c>
      <c r="AU131" s="146" t="s">
        <v>80</v>
      </c>
      <c r="AY131" s="13" t="s">
        <v>179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186</v>
      </c>
      <c r="BK131" s="147">
        <f t="shared" si="9"/>
        <v>0</v>
      </c>
      <c r="BL131" s="13" t="s">
        <v>201</v>
      </c>
      <c r="BM131" s="146" t="s">
        <v>1369</v>
      </c>
    </row>
    <row r="132" spans="2:65" s="1" customFormat="1" ht="16.5" customHeight="1" x14ac:dyDescent="0.2">
      <c r="B132" s="28"/>
      <c r="C132" s="148" t="s">
        <v>232</v>
      </c>
      <c r="D132" s="148" t="s">
        <v>194</v>
      </c>
      <c r="E132" s="149" t="s">
        <v>1370</v>
      </c>
      <c r="F132" s="150" t="s">
        <v>1371</v>
      </c>
      <c r="G132" s="151" t="s">
        <v>235</v>
      </c>
      <c r="H132" s="152">
        <v>150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1.9000000000000001E-4</v>
      </c>
      <c r="R132" s="144">
        <f t="shared" si="2"/>
        <v>2.8500000000000001E-2</v>
      </c>
      <c r="S132" s="144">
        <v>0</v>
      </c>
      <c r="T132" s="145">
        <f t="shared" si="3"/>
        <v>0</v>
      </c>
      <c r="AR132" s="146" t="s">
        <v>205</v>
      </c>
      <c r="AT132" s="146" t="s">
        <v>194</v>
      </c>
      <c r="AU132" s="146" t="s">
        <v>80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205</v>
      </c>
      <c r="BM132" s="146" t="s">
        <v>1372</v>
      </c>
    </row>
    <row r="133" spans="2:65" s="1" customFormat="1" ht="24.15" customHeight="1" x14ac:dyDescent="0.2">
      <c r="B133" s="28"/>
      <c r="C133" s="134" t="s">
        <v>237</v>
      </c>
      <c r="D133" s="134" t="s">
        <v>181</v>
      </c>
      <c r="E133" s="135" t="s">
        <v>1373</v>
      </c>
      <c r="F133" s="136" t="s">
        <v>1374</v>
      </c>
      <c r="G133" s="137" t="s">
        <v>235</v>
      </c>
      <c r="H133" s="138">
        <v>40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201</v>
      </c>
      <c r="AT133" s="146" t="s">
        <v>181</v>
      </c>
      <c r="AU133" s="146" t="s">
        <v>80</v>
      </c>
      <c r="AY133" s="13" t="s">
        <v>179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186</v>
      </c>
      <c r="BK133" s="147">
        <f t="shared" si="9"/>
        <v>0</v>
      </c>
      <c r="BL133" s="13" t="s">
        <v>201</v>
      </c>
      <c r="BM133" s="146" t="s">
        <v>1375</v>
      </c>
    </row>
    <row r="134" spans="2:65" s="1" customFormat="1" ht="16.5" customHeight="1" x14ac:dyDescent="0.2">
      <c r="B134" s="28"/>
      <c r="C134" s="148" t="s">
        <v>242</v>
      </c>
      <c r="D134" s="148" t="s">
        <v>194</v>
      </c>
      <c r="E134" s="149" t="s">
        <v>1376</v>
      </c>
      <c r="F134" s="150" t="s">
        <v>1377</v>
      </c>
      <c r="G134" s="151" t="s">
        <v>235</v>
      </c>
      <c r="H134" s="152">
        <v>40</v>
      </c>
      <c r="I134" s="153"/>
      <c r="J134" s="154">
        <f t="shared" si="0"/>
        <v>0</v>
      </c>
      <c r="K134" s="155"/>
      <c r="L134" s="156"/>
      <c r="M134" s="157" t="s">
        <v>1</v>
      </c>
      <c r="N134" s="158" t="s">
        <v>38</v>
      </c>
      <c r="P134" s="144">
        <f t="shared" si="1"/>
        <v>0</v>
      </c>
      <c r="Q134" s="144">
        <v>3.0000000000000001E-5</v>
      </c>
      <c r="R134" s="144">
        <f t="shared" si="2"/>
        <v>1.2000000000000001E-3</v>
      </c>
      <c r="S134" s="144">
        <v>0</v>
      </c>
      <c r="T134" s="145">
        <f t="shared" si="3"/>
        <v>0</v>
      </c>
      <c r="AR134" s="146" t="s">
        <v>205</v>
      </c>
      <c r="AT134" s="146" t="s">
        <v>194</v>
      </c>
      <c r="AU134" s="146" t="s">
        <v>80</v>
      </c>
      <c r="AY134" s="13" t="s">
        <v>179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186</v>
      </c>
      <c r="BK134" s="147">
        <f t="shared" si="9"/>
        <v>0</v>
      </c>
      <c r="BL134" s="13" t="s">
        <v>205</v>
      </c>
      <c r="BM134" s="146" t="s">
        <v>1378</v>
      </c>
    </row>
    <row r="135" spans="2:65" s="1" customFormat="1" ht="16.5" customHeight="1" x14ac:dyDescent="0.2">
      <c r="B135" s="28"/>
      <c r="C135" s="134" t="s">
        <v>246</v>
      </c>
      <c r="D135" s="134" t="s">
        <v>181</v>
      </c>
      <c r="E135" s="135" t="s">
        <v>956</v>
      </c>
      <c r="F135" s="136" t="s">
        <v>1319</v>
      </c>
      <c r="G135" s="137" t="s">
        <v>423</v>
      </c>
      <c r="H135" s="138">
        <v>16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201</v>
      </c>
      <c r="AT135" s="146" t="s">
        <v>181</v>
      </c>
      <c r="AU135" s="146" t="s">
        <v>80</v>
      </c>
      <c r="AY135" s="13" t="s">
        <v>179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186</v>
      </c>
      <c r="BK135" s="147">
        <f t="shared" si="9"/>
        <v>0</v>
      </c>
      <c r="BL135" s="13" t="s">
        <v>201</v>
      </c>
      <c r="BM135" s="146" t="s">
        <v>1379</v>
      </c>
    </row>
    <row r="136" spans="2:65" s="1" customFormat="1" ht="16.5" customHeight="1" x14ac:dyDescent="0.2">
      <c r="B136" s="28"/>
      <c r="C136" s="134" t="s">
        <v>250</v>
      </c>
      <c r="D136" s="134" t="s">
        <v>181</v>
      </c>
      <c r="E136" s="135" t="s">
        <v>968</v>
      </c>
      <c r="F136" s="136" t="s">
        <v>1325</v>
      </c>
      <c r="G136" s="137" t="s">
        <v>423</v>
      </c>
      <c r="H136" s="138">
        <v>16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201</v>
      </c>
      <c r="AT136" s="146" t="s">
        <v>181</v>
      </c>
      <c r="AU136" s="146" t="s">
        <v>80</v>
      </c>
      <c r="AY136" s="13" t="s">
        <v>179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186</v>
      </c>
      <c r="BK136" s="147">
        <f t="shared" si="9"/>
        <v>0</v>
      </c>
      <c r="BL136" s="13" t="s">
        <v>201</v>
      </c>
      <c r="BM136" s="146" t="s">
        <v>1380</v>
      </c>
    </row>
    <row r="137" spans="2:65" s="1" customFormat="1" ht="16.5" customHeight="1" x14ac:dyDescent="0.2">
      <c r="B137" s="28"/>
      <c r="C137" s="134" t="s">
        <v>254</v>
      </c>
      <c r="D137" s="134" t="s">
        <v>181</v>
      </c>
      <c r="E137" s="135" t="s">
        <v>972</v>
      </c>
      <c r="F137" s="136" t="s">
        <v>1327</v>
      </c>
      <c r="G137" s="137" t="s">
        <v>423</v>
      </c>
      <c r="H137" s="138">
        <v>16</v>
      </c>
      <c r="I137" s="139"/>
      <c r="J137" s="140">
        <f t="shared" si="0"/>
        <v>0</v>
      </c>
      <c r="K137" s="141"/>
      <c r="L137" s="28"/>
      <c r="M137" s="159" t="s">
        <v>1</v>
      </c>
      <c r="N137" s="160" t="s">
        <v>38</v>
      </c>
      <c r="O137" s="16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46" t="s">
        <v>201</v>
      </c>
      <c r="AT137" s="146" t="s">
        <v>181</v>
      </c>
      <c r="AU137" s="146" t="s">
        <v>80</v>
      </c>
      <c r="AY137" s="13" t="s">
        <v>179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186</v>
      </c>
      <c r="BK137" s="147">
        <f t="shared" si="9"/>
        <v>0</v>
      </c>
      <c r="BL137" s="13" t="s">
        <v>201</v>
      </c>
      <c r="BM137" s="146" t="s">
        <v>1381</v>
      </c>
    </row>
    <row r="138" spans="2:65" s="1" customFormat="1" ht="6.9" customHeight="1" x14ac:dyDescent="0.2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28"/>
    </row>
  </sheetData>
  <sheetProtection algorithmName="SHA-512" hashValue="5BrwU2mURpqGToN0bR6uKxQbNuMjo/OYeV3kDlZ+PI7GeI97xqMq+tPNlzY43U3CQpUHOarj4ZLAInRhLn7wIA==" saltValue="DplXT3NhRMlw0yhpm4YbwIcZGLoV/QGCFAff95W76wwYE/BzEBP6w9XH1JqM7K2g/65HnntjDSTygSTRiE3+1g==" spinCount="100000" sheet="1" objects="1" scenarios="1" formatColumns="0" formatRows="0" autoFilter="0"/>
  <autoFilter ref="C117:K137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40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106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1383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152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1384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ROUND(J126,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ROUND((SUM(BE126:BE239)),  2)</f>
        <v>0</v>
      </c>
      <c r="G33" s="88"/>
      <c r="H33" s="88"/>
      <c r="I33" s="91">
        <v>0.2</v>
      </c>
      <c r="J33" s="90">
        <f>ROUND(((SUM(BE126:BE239))*I33),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ROUND((SUM(BF126:BF239)),  2)</f>
        <v>0</v>
      </c>
      <c r="G34" s="88"/>
      <c r="H34" s="88"/>
      <c r="I34" s="91">
        <v>0.2</v>
      </c>
      <c r="J34" s="90">
        <f>ROUND(((SUM(BF126:BF239))*I34),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ROUND((SUM(BG126:BG239)),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ROUND((SUM(BH126:BH239)),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ROUND((SUM(BI126:BI239)),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07 - SO 07 Napájacie vedenie novej trolejovej trate - úsek Bulharská - Galvaniho - Ivanská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Ing. Marta Bútorová</v>
      </c>
      <c r="L91" s="28"/>
    </row>
    <row r="92" spans="2:47" s="1" customFormat="1" ht="25.6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Deltes s.r.o, Lužná 12, Bratislava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J126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1385</v>
      </c>
      <c r="E97" s="107"/>
      <c r="F97" s="107"/>
      <c r="G97" s="107"/>
      <c r="H97" s="107"/>
      <c r="I97" s="107"/>
      <c r="J97" s="108">
        <f>J127</f>
        <v>0</v>
      </c>
      <c r="L97" s="105"/>
    </row>
    <row r="98" spans="2:12" s="8" customFormat="1" ht="24.9" hidden="1" customHeight="1" x14ac:dyDescent="0.2">
      <c r="B98" s="105"/>
      <c r="D98" s="106" t="s">
        <v>158</v>
      </c>
      <c r="E98" s="107"/>
      <c r="F98" s="107"/>
      <c r="G98" s="107"/>
      <c r="H98" s="107"/>
      <c r="I98" s="107"/>
      <c r="J98" s="108">
        <f>J133</f>
        <v>0</v>
      </c>
      <c r="L98" s="105"/>
    </row>
    <row r="99" spans="2:12" s="9" customFormat="1" ht="20" hidden="1" customHeight="1" x14ac:dyDescent="0.2">
      <c r="B99" s="109"/>
      <c r="D99" s="110" t="s">
        <v>159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20" hidden="1" customHeight="1" x14ac:dyDescent="0.2">
      <c r="B100" s="109"/>
      <c r="D100" s="110" t="s">
        <v>1386</v>
      </c>
      <c r="E100" s="111"/>
      <c r="F100" s="111"/>
      <c r="G100" s="111"/>
      <c r="H100" s="111"/>
      <c r="I100" s="111"/>
      <c r="J100" s="112">
        <f>J141</f>
        <v>0</v>
      </c>
      <c r="L100" s="109"/>
    </row>
    <row r="101" spans="2:12" s="9" customFormat="1" ht="20" hidden="1" customHeight="1" x14ac:dyDescent="0.2">
      <c r="B101" s="109"/>
      <c r="D101" s="110" t="s">
        <v>1387</v>
      </c>
      <c r="E101" s="111"/>
      <c r="F101" s="111"/>
      <c r="G101" s="111"/>
      <c r="H101" s="111"/>
      <c r="I101" s="111"/>
      <c r="J101" s="112">
        <f>J144</f>
        <v>0</v>
      </c>
      <c r="L101" s="109"/>
    </row>
    <row r="102" spans="2:12" s="9" customFormat="1" ht="20" hidden="1" customHeight="1" x14ac:dyDescent="0.2">
      <c r="B102" s="109"/>
      <c r="D102" s="110" t="s">
        <v>160</v>
      </c>
      <c r="E102" s="111"/>
      <c r="F102" s="111"/>
      <c r="G102" s="111"/>
      <c r="H102" s="111"/>
      <c r="I102" s="111"/>
      <c r="J102" s="112">
        <f>J146</f>
        <v>0</v>
      </c>
      <c r="L102" s="109"/>
    </row>
    <row r="103" spans="2:12" s="8" customFormat="1" ht="24.9" hidden="1" customHeight="1" x14ac:dyDescent="0.2">
      <c r="B103" s="105"/>
      <c r="D103" s="106" t="s">
        <v>161</v>
      </c>
      <c r="E103" s="107"/>
      <c r="F103" s="107"/>
      <c r="G103" s="107"/>
      <c r="H103" s="107"/>
      <c r="I103" s="107"/>
      <c r="J103" s="108">
        <f>J153</f>
        <v>0</v>
      </c>
      <c r="L103" s="105"/>
    </row>
    <row r="104" spans="2:12" s="9" customFormat="1" ht="20" hidden="1" customHeight="1" x14ac:dyDescent="0.2">
      <c r="B104" s="109"/>
      <c r="D104" s="110" t="s">
        <v>162</v>
      </c>
      <c r="E104" s="111"/>
      <c r="F104" s="111"/>
      <c r="G104" s="111"/>
      <c r="H104" s="111"/>
      <c r="I104" s="111"/>
      <c r="J104" s="112">
        <f>J154</f>
        <v>0</v>
      </c>
      <c r="L104" s="109"/>
    </row>
    <row r="105" spans="2:12" s="9" customFormat="1" ht="20" hidden="1" customHeight="1" x14ac:dyDescent="0.2">
      <c r="B105" s="109"/>
      <c r="D105" s="110" t="s">
        <v>978</v>
      </c>
      <c r="E105" s="111"/>
      <c r="F105" s="111"/>
      <c r="G105" s="111"/>
      <c r="H105" s="111"/>
      <c r="I105" s="111"/>
      <c r="J105" s="112">
        <f>J180</f>
        <v>0</v>
      </c>
      <c r="L105" s="109"/>
    </row>
    <row r="106" spans="2:12" s="8" customFormat="1" ht="24.9" hidden="1" customHeight="1" x14ac:dyDescent="0.2">
      <c r="B106" s="105"/>
      <c r="D106" s="106" t="s">
        <v>164</v>
      </c>
      <c r="E106" s="107"/>
      <c r="F106" s="107"/>
      <c r="G106" s="107"/>
      <c r="H106" s="107"/>
      <c r="I106" s="107"/>
      <c r="J106" s="108">
        <f>J234</f>
        <v>0</v>
      </c>
      <c r="L106" s="105"/>
    </row>
    <row r="107" spans="2:12" s="1" customFormat="1" ht="21.75" hidden="1" customHeight="1" x14ac:dyDescent="0.2">
      <c r="B107" s="28"/>
      <c r="L107" s="28"/>
    </row>
    <row r="108" spans="2:12" s="1" customFormat="1" ht="6.9" hidden="1" customHeight="1" x14ac:dyDescent="0.2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28"/>
    </row>
    <row r="109" spans="2:12" hidden="1" x14ac:dyDescent="0.2"/>
    <row r="110" spans="2:12" hidden="1" x14ac:dyDescent="0.2"/>
    <row r="111" spans="2:12" hidden="1" x14ac:dyDescent="0.2"/>
    <row r="112" spans="2:12" s="1" customFormat="1" ht="6.9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3" spans="2:65" s="1" customFormat="1" ht="24.9" customHeight="1" x14ac:dyDescent="0.2">
      <c r="B113" s="28"/>
      <c r="C113" s="17" t="s">
        <v>165</v>
      </c>
      <c r="L113" s="28"/>
    </row>
    <row r="114" spans="2:65" s="1" customFormat="1" ht="6.9" customHeight="1" x14ac:dyDescent="0.2">
      <c r="B114" s="28"/>
      <c r="L114" s="28"/>
    </row>
    <row r="115" spans="2:65" s="1" customFormat="1" ht="12" customHeight="1" x14ac:dyDescent="0.2">
      <c r="B115" s="28"/>
      <c r="C115" s="23" t="s">
        <v>15</v>
      </c>
      <c r="L115" s="28"/>
    </row>
    <row r="116" spans="2:65" s="1" customFormat="1" ht="16.5" customHeight="1" x14ac:dyDescent="0.2">
      <c r="B116" s="28"/>
      <c r="E116" s="263" t="str">
        <f>E7</f>
        <v>2117 NTT Bulharská Galvaniho</v>
      </c>
      <c r="F116" s="264"/>
      <c r="G116" s="264"/>
      <c r="H116" s="264"/>
      <c r="L116" s="28"/>
    </row>
    <row r="117" spans="2:65" s="1" customFormat="1" ht="12" customHeight="1" x14ac:dyDescent="0.2">
      <c r="B117" s="28"/>
      <c r="C117" s="23" t="s">
        <v>148</v>
      </c>
      <c r="L117" s="28"/>
    </row>
    <row r="118" spans="2:65" s="1" customFormat="1" ht="30" customHeight="1" x14ac:dyDescent="0.2">
      <c r="B118" s="28"/>
      <c r="E118" s="215" t="str">
        <f>E9</f>
        <v>SO 07 - SO 07 Napájacie vedenie novej trolejovej trate - úsek Bulharská - Galvaniho - Ivanská</v>
      </c>
      <c r="F118" s="262"/>
      <c r="G118" s="262"/>
      <c r="H118" s="262"/>
      <c r="L118" s="28"/>
    </row>
    <row r="119" spans="2:65" s="1" customFormat="1" ht="6.9" customHeight="1" x14ac:dyDescent="0.2">
      <c r="B119" s="28"/>
      <c r="L119" s="28"/>
    </row>
    <row r="120" spans="2:65" s="1" customFormat="1" ht="12" customHeight="1" x14ac:dyDescent="0.2">
      <c r="B120" s="28"/>
      <c r="C120" s="23" t="s">
        <v>19</v>
      </c>
      <c r="F120" s="21" t="str">
        <f>F12</f>
        <v>Bratislava</v>
      </c>
      <c r="I120" s="23" t="s">
        <v>21</v>
      </c>
      <c r="J120" s="49" t="str">
        <f>IF(J12="","",J12)</f>
        <v>12. 12. 2024</v>
      </c>
      <c r="L120" s="28"/>
    </row>
    <row r="121" spans="2:65" s="1" customFormat="1" ht="6.9" customHeight="1" x14ac:dyDescent="0.2">
      <c r="B121" s="28"/>
      <c r="L121" s="28"/>
    </row>
    <row r="122" spans="2:65" s="1" customFormat="1" ht="15.15" customHeight="1" x14ac:dyDescent="0.2">
      <c r="B122" s="28"/>
      <c r="C122" s="23" t="s">
        <v>23</v>
      </c>
      <c r="F122" s="21" t="str">
        <f>E15</f>
        <v xml:space="preserve"> </v>
      </c>
      <c r="I122" s="23" t="s">
        <v>28</v>
      </c>
      <c r="J122" s="26" t="str">
        <f>E21</f>
        <v>Ing. Marta Bútorová</v>
      </c>
      <c r="L122" s="28"/>
    </row>
    <row r="123" spans="2:65" s="1" customFormat="1" ht="25.65" customHeight="1" x14ac:dyDescent="0.2">
      <c r="B123" s="28"/>
      <c r="C123" s="23" t="s">
        <v>26</v>
      </c>
      <c r="F123" s="21" t="str">
        <f>IF(E18="","",E18)</f>
        <v>Vyplň údaj</v>
      </c>
      <c r="I123" s="23" t="s">
        <v>29</v>
      </c>
      <c r="J123" s="26" t="str">
        <f>E24</f>
        <v>Deltes s.r.o, Lužná 12, Bratislava</v>
      </c>
      <c r="L123" s="28"/>
    </row>
    <row r="124" spans="2:65" s="1" customFormat="1" ht="10.4" customHeight="1" x14ac:dyDescent="0.2">
      <c r="B124" s="28"/>
      <c r="L124" s="28"/>
    </row>
    <row r="125" spans="2:65" s="10" customFormat="1" ht="29.25" customHeight="1" x14ac:dyDescent="0.2">
      <c r="B125" s="113"/>
      <c r="C125" s="114" t="s">
        <v>166</v>
      </c>
      <c r="D125" s="115" t="s">
        <v>57</v>
      </c>
      <c r="E125" s="115" t="s">
        <v>53</v>
      </c>
      <c r="F125" s="115" t="s">
        <v>54</v>
      </c>
      <c r="G125" s="115" t="s">
        <v>167</v>
      </c>
      <c r="H125" s="115" t="s">
        <v>168</v>
      </c>
      <c r="I125" s="115" t="s">
        <v>169</v>
      </c>
      <c r="J125" s="116" t="s">
        <v>155</v>
      </c>
      <c r="K125" s="117" t="s">
        <v>170</v>
      </c>
      <c r="L125" s="113"/>
      <c r="M125" s="56" t="s">
        <v>1</v>
      </c>
      <c r="N125" s="57" t="s">
        <v>36</v>
      </c>
      <c r="O125" s="57" t="s">
        <v>171</v>
      </c>
      <c r="P125" s="57" t="s">
        <v>172</v>
      </c>
      <c r="Q125" s="57" t="s">
        <v>173</v>
      </c>
      <c r="R125" s="57" t="s">
        <v>174</v>
      </c>
      <c r="S125" s="57" t="s">
        <v>175</v>
      </c>
      <c r="T125" s="58" t="s">
        <v>176</v>
      </c>
    </row>
    <row r="126" spans="2:65" s="1" customFormat="1" ht="23" customHeight="1" x14ac:dyDescent="0.35">
      <c r="B126" s="28"/>
      <c r="C126" s="61" t="s">
        <v>156</v>
      </c>
      <c r="J126" s="118">
        <f>BK126</f>
        <v>0</v>
      </c>
      <c r="L126" s="28"/>
      <c r="M126" s="59"/>
      <c r="N126" s="50"/>
      <c r="O126" s="50"/>
      <c r="P126" s="119">
        <f>P127+P133+P153+P234</f>
        <v>0</v>
      </c>
      <c r="Q126" s="50"/>
      <c r="R126" s="119">
        <f>R127+R133+R153+R234</f>
        <v>1300.6968730930639</v>
      </c>
      <c r="S126" s="50"/>
      <c r="T126" s="120">
        <f>T127+T133+T153+T234</f>
        <v>930.3</v>
      </c>
      <c r="AT126" s="13" t="s">
        <v>71</v>
      </c>
      <c r="AU126" s="13" t="s">
        <v>157</v>
      </c>
      <c r="BK126" s="121">
        <f>BK127+BK133+BK153+BK234</f>
        <v>0</v>
      </c>
    </row>
    <row r="127" spans="2:65" s="11" customFormat="1" ht="26" customHeight="1" x14ac:dyDescent="0.35">
      <c r="B127" s="122"/>
      <c r="D127" s="123" t="s">
        <v>71</v>
      </c>
      <c r="E127" s="124" t="s">
        <v>186</v>
      </c>
      <c r="F127" s="124" t="s">
        <v>985</v>
      </c>
      <c r="I127" s="125"/>
      <c r="J127" s="126">
        <f>BK127</f>
        <v>0</v>
      </c>
      <c r="L127" s="122"/>
      <c r="M127" s="127"/>
      <c r="P127" s="128">
        <f>SUM(P128:P132)</f>
        <v>0</v>
      </c>
      <c r="R127" s="128">
        <f>SUM(R128:R132)</f>
        <v>429.7379369230639</v>
      </c>
      <c r="T127" s="129">
        <f>SUM(T128:T132)</f>
        <v>0</v>
      </c>
      <c r="AR127" s="123" t="s">
        <v>80</v>
      </c>
      <c r="AT127" s="130" t="s">
        <v>71</v>
      </c>
      <c r="AU127" s="130" t="s">
        <v>72</v>
      </c>
      <c r="AY127" s="123" t="s">
        <v>179</v>
      </c>
      <c r="BK127" s="131">
        <f>SUM(BK128:BK132)</f>
        <v>0</v>
      </c>
    </row>
    <row r="128" spans="2:65" s="1" customFormat="1" ht="16.5" customHeight="1" x14ac:dyDescent="0.2">
      <c r="B128" s="28"/>
      <c r="C128" s="134" t="s">
        <v>80</v>
      </c>
      <c r="D128" s="134" t="s">
        <v>181</v>
      </c>
      <c r="E128" s="135" t="s">
        <v>1388</v>
      </c>
      <c r="F128" s="136" t="s">
        <v>1389</v>
      </c>
      <c r="G128" s="137" t="s">
        <v>488</v>
      </c>
      <c r="H128" s="138">
        <v>197.45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2.204E-6</v>
      </c>
      <c r="R128" s="144">
        <f>Q128*H128</f>
        <v>4.3517979999999995E-4</v>
      </c>
      <c r="S128" s="144">
        <v>0</v>
      </c>
      <c r="T128" s="145">
        <f>S128*H128</f>
        <v>0</v>
      </c>
      <c r="AR128" s="146" t="s">
        <v>185</v>
      </c>
      <c r="AT128" s="146" t="s">
        <v>181</v>
      </c>
      <c r="AU128" s="146" t="s">
        <v>80</v>
      </c>
      <c r="AY128" s="13" t="s">
        <v>179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186</v>
      </c>
      <c r="BK128" s="147">
        <f>ROUND(I128*H128,2)</f>
        <v>0</v>
      </c>
      <c r="BL128" s="13" t="s">
        <v>185</v>
      </c>
      <c r="BM128" s="146" t="s">
        <v>1390</v>
      </c>
    </row>
    <row r="129" spans="2:65" s="1" customFormat="1" ht="24.15" customHeight="1" x14ac:dyDescent="0.2">
      <c r="B129" s="28"/>
      <c r="C129" s="148" t="s">
        <v>186</v>
      </c>
      <c r="D129" s="148" t="s">
        <v>194</v>
      </c>
      <c r="E129" s="149" t="s">
        <v>1391</v>
      </c>
      <c r="F129" s="150" t="s">
        <v>1392</v>
      </c>
      <c r="G129" s="151" t="s">
        <v>488</v>
      </c>
      <c r="H129" s="152">
        <v>197.45</v>
      </c>
      <c r="I129" s="153"/>
      <c r="J129" s="154">
        <f>ROUND(I129*H129,2)</f>
        <v>0</v>
      </c>
      <c r="K129" s="155"/>
      <c r="L129" s="156"/>
      <c r="M129" s="157" t="s">
        <v>1</v>
      </c>
      <c r="N129" s="158" t="s">
        <v>38</v>
      </c>
      <c r="P129" s="144">
        <f>O129*H129</f>
        <v>0</v>
      </c>
      <c r="Q129" s="144">
        <v>2.1723499999999998</v>
      </c>
      <c r="R129" s="144">
        <f>Q129*H129</f>
        <v>428.93050749999992</v>
      </c>
      <c r="S129" s="144">
        <v>0</v>
      </c>
      <c r="T129" s="145">
        <f>S129*H129</f>
        <v>0</v>
      </c>
      <c r="AR129" s="146" t="s">
        <v>219</v>
      </c>
      <c r="AT129" s="146" t="s">
        <v>194</v>
      </c>
      <c r="AU129" s="146" t="s">
        <v>80</v>
      </c>
      <c r="AY129" s="13" t="s">
        <v>179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186</v>
      </c>
      <c r="BK129" s="147">
        <f>ROUND(I129*H129,2)</f>
        <v>0</v>
      </c>
      <c r="BL129" s="13" t="s">
        <v>185</v>
      </c>
      <c r="BM129" s="146" t="s">
        <v>1393</v>
      </c>
    </row>
    <row r="130" spans="2:65" s="1" customFormat="1" ht="16.5" customHeight="1" x14ac:dyDescent="0.2">
      <c r="B130" s="28"/>
      <c r="C130" s="134" t="s">
        <v>196</v>
      </c>
      <c r="D130" s="134" t="s">
        <v>181</v>
      </c>
      <c r="E130" s="135" t="s">
        <v>1394</v>
      </c>
      <c r="F130" s="136" t="s">
        <v>1395</v>
      </c>
      <c r="G130" s="137" t="s">
        <v>488</v>
      </c>
      <c r="H130" s="138">
        <v>0.26600000000000001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2.1940757039999998</v>
      </c>
      <c r="R130" s="144">
        <f>Q130*H130</f>
        <v>0.58362413726399998</v>
      </c>
      <c r="S130" s="144">
        <v>0</v>
      </c>
      <c r="T130" s="145">
        <f>S130*H130</f>
        <v>0</v>
      </c>
      <c r="AR130" s="146" t="s">
        <v>185</v>
      </c>
      <c r="AT130" s="146" t="s">
        <v>181</v>
      </c>
      <c r="AU130" s="146" t="s">
        <v>80</v>
      </c>
      <c r="AY130" s="13" t="s">
        <v>179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186</v>
      </c>
      <c r="BK130" s="147">
        <f>ROUND(I130*H130,2)</f>
        <v>0</v>
      </c>
      <c r="BL130" s="13" t="s">
        <v>185</v>
      </c>
      <c r="BM130" s="146" t="s">
        <v>1396</v>
      </c>
    </row>
    <row r="131" spans="2:65" s="1" customFormat="1" ht="21.75" customHeight="1" x14ac:dyDescent="0.2">
      <c r="B131" s="28"/>
      <c r="C131" s="134" t="s">
        <v>185</v>
      </c>
      <c r="D131" s="134" t="s">
        <v>181</v>
      </c>
      <c r="E131" s="135" t="s">
        <v>986</v>
      </c>
      <c r="F131" s="136" t="s">
        <v>987</v>
      </c>
      <c r="G131" s="137" t="s">
        <v>184</v>
      </c>
      <c r="H131" s="138">
        <v>4.0119999999999996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5.5675500000000003E-2</v>
      </c>
      <c r="R131" s="144">
        <f>Q131*H131</f>
        <v>0.22337010599999998</v>
      </c>
      <c r="S131" s="144">
        <v>0</v>
      </c>
      <c r="T131" s="145">
        <f>S131*H131</f>
        <v>0</v>
      </c>
      <c r="AR131" s="146" t="s">
        <v>185</v>
      </c>
      <c r="AT131" s="146" t="s">
        <v>181</v>
      </c>
      <c r="AU131" s="146" t="s">
        <v>80</v>
      </c>
      <c r="AY131" s="13" t="s">
        <v>179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186</v>
      </c>
      <c r="BK131" s="147">
        <f>ROUND(I131*H131,2)</f>
        <v>0</v>
      </c>
      <c r="BL131" s="13" t="s">
        <v>185</v>
      </c>
      <c r="BM131" s="146" t="s">
        <v>1397</v>
      </c>
    </row>
    <row r="132" spans="2:65" s="1" customFormat="1" ht="24.15" customHeight="1" x14ac:dyDescent="0.2">
      <c r="B132" s="28"/>
      <c r="C132" s="134" t="s">
        <v>207</v>
      </c>
      <c r="D132" s="134" t="s">
        <v>181</v>
      </c>
      <c r="E132" s="135" t="s">
        <v>989</v>
      </c>
      <c r="F132" s="136" t="s">
        <v>990</v>
      </c>
      <c r="G132" s="137" t="s">
        <v>184</v>
      </c>
      <c r="H132" s="138">
        <v>4.0119999999999996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185</v>
      </c>
      <c r="AT132" s="146" t="s">
        <v>181</v>
      </c>
      <c r="AU132" s="146" t="s">
        <v>80</v>
      </c>
      <c r="AY132" s="13" t="s">
        <v>179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186</v>
      </c>
      <c r="BK132" s="147">
        <f>ROUND(I132*H132,2)</f>
        <v>0</v>
      </c>
      <c r="BL132" s="13" t="s">
        <v>185</v>
      </c>
      <c r="BM132" s="146" t="s">
        <v>1398</v>
      </c>
    </row>
    <row r="133" spans="2:65" s="11" customFormat="1" ht="26" customHeight="1" x14ac:dyDescent="0.35">
      <c r="B133" s="122"/>
      <c r="D133" s="123" t="s">
        <v>71</v>
      </c>
      <c r="E133" s="124" t="s">
        <v>177</v>
      </c>
      <c r="F133" s="124" t="s">
        <v>178</v>
      </c>
      <c r="I133" s="125"/>
      <c r="J133" s="126">
        <f>BK133</f>
        <v>0</v>
      </c>
      <c r="L133" s="122"/>
      <c r="M133" s="127"/>
      <c r="P133" s="128">
        <f>P134+P141+P144+P146</f>
        <v>0</v>
      </c>
      <c r="R133" s="128">
        <f>R134+R141+R144+R146</f>
        <v>30.047823489999999</v>
      </c>
      <c r="T133" s="129">
        <f>T134+T141+T144+T146</f>
        <v>930.3</v>
      </c>
      <c r="AR133" s="123" t="s">
        <v>80</v>
      </c>
      <c r="AT133" s="130" t="s">
        <v>71</v>
      </c>
      <c r="AU133" s="130" t="s">
        <v>72</v>
      </c>
      <c r="AY133" s="123" t="s">
        <v>179</v>
      </c>
      <c r="BK133" s="131">
        <f>BK134+BK141+BK144+BK146</f>
        <v>0</v>
      </c>
    </row>
    <row r="134" spans="2:65" s="11" customFormat="1" ht="23" customHeight="1" x14ac:dyDescent="0.25">
      <c r="B134" s="122"/>
      <c r="D134" s="123" t="s">
        <v>71</v>
      </c>
      <c r="E134" s="132" t="s">
        <v>80</v>
      </c>
      <c r="F134" s="132" t="s">
        <v>180</v>
      </c>
      <c r="I134" s="125"/>
      <c r="J134" s="133">
        <f>BK134</f>
        <v>0</v>
      </c>
      <c r="L134" s="122"/>
      <c r="M134" s="127"/>
      <c r="P134" s="128">
        <f>SUM(P135:P140)</f>
        <v>0</v>
      </c>
      <c r="R134" s="128">
        <f>SUM(R135:R140)</f>
        <v>0</v>
      </c>
      <c r="T134" s="129">
        <f>SUM(T135:T140)</f>
        <v>930.3</v>
      </c>
      <c r="AR134" s="123" t="s">
        <v>80</v>
      </c>
      <c r="AT134" s="130" t="s">
        <v>71</v>
      </c>
      <c r="AU134" s="130" t="s">
        <v>80</v>
      </c>
      <c r="AY134" s="123" t="s">
        <v>179</v>
      </c>
      <c r="BK134" s="131">
        <f>SUM(BK135:BK140)</f>
        <v>0</v>
      </c>
    </row>
    <row r="135" spans="2:65" s="1" customFormat="1" ht="24.15" customHeight="1" x14ac:dyDescent="0.2">
      <c r="B135" s="28"/>
      <c r="C135" s="134" t="s">
        <v>211</v>
      </c>
      <c r="D135" s="134" t="s">
        <v>181</v>
      </c>
      <c r="E135" s="135" t="s">
        <v>1399</v>
      </c>
      <c r="F135" s="136" t="s">
        <v>1400</v>
      </c>
      <c r="G135" s="137" t="s">
        <v>184</v>
      </c>
      <c r="H135" s="138">
        <v>170</v>
      </c>
      <c r="I135" s="139"/>
      <c r="J135" s="140">
        <f t="shared" ref="J135:J140" si="0">ROUND(I135*H135,2)</f>
        <v>0</v>
      </c>
      <c r="K135" s="141"/>
      <c r="L135" s="28"/>
      <c r="M135" s="142" t="s">
        <v>1</v>
      </c>
      <c r="N135" s="143" t="s">
        <v>38</v>
      </c>
      <c r="P135" s="144">
        <f t="shared" ref="P135:P140" si="1">O135*H135</f>
        <v>0</v>
      </c>
      <c r="Q135" s="144">
        <v>0</v>
      </c>
      <c r="R135" s="144">
        <f t="shared" ref="R135:R140" si="2">Q135*H135</f>
        <v>0</v>
      </c>
      <c r="S135" s="144">
        <v>0.26</v>
      </c>
      <c r="T135" s="145">
        <f t="shared" ref="T135:T140" si="3">S135*H135</f>
        <v>44.2</v>
      </c>
      <c r="AR135" s="146" t="s">
        <v>185</v>
      </c>
      <c r="AT135" s="146" t="s">
        <v>181</v>
      </c>
      <c r="AU135" s="146" t="s">
        <v>186</v>
      </c>
      <c r="AY135" s="13" t="s">
        <v>179</v>
      </c>
      <c r="BE135" s="147">
        <f t="shared" ref="BE135:BE140" si="4">IF(N135="základná",J135,0)</f>
        <v>0</v>
      </c>
      <c r="BF135" s="147">
        <f t="shared" ref="BF135:BF140" si="5">IF(N135="znížená",J135,0)</f>
        <v>0</v>
      </c>
      <c r="BG135" s="147">
        <f t="shared" ref="BG135:BG140" si="6">IF(N135="zákl. prenesená",J135,0)</f>
        <v>0</v>
      </c>
      <c r="BH135" s="147">
        <f t="shared" ref="BH135:BH140" si="7">IF(N135="zníž. prenesená",J135,0)</f>
        <v>0</v>
      </c>
      <c r="BI135" s="147">
        <f t="shared" ref="BI135:BI140" si="8">IF(N135="nulová",J135,0)</f>
        <v>0</v>
      </c>
      <c r="BJ135" s="13" t="s">
        <v>186</v>
      </c>
      <c r="BK135" s="147">
        <f t="shared" ref="BK135:BK140" si="9">ROUND(I135*H135,2)</f>
        <v>0</v>
      </c>
      <c r="BL135" s="13" t="s">
        <v>185</v>
      </c>
      <c r="BM135" s="146" t="s">
        <v>1401</v>
      </c>
    </row>
    <row r="136" spans="2:65" s="1" customFormat="1" ht="33" customHeight="1" x14ac:dyDescent="0.2">
      <c r="B136" s="28"/>
      <c r="C136" s="134" t="s">
        <v>215</v>
      </c>
      <c r="D136" s="134" t="s">
        <v>181</v>
      </c>
      <c r="E136" s="135" t="s">
        <v>1402</v>
      </c>
      <c r="F136" s="136" t="s">
        <v>1403</v>
      </c>
      <c r="G136" s="137" t="s">
        <v>184</v>
      </c>
      <c r="H136" s="138">
        <v>1325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0.22500000000000001</v>
      </c>
      <c r="T136" s="145">
        <f t="shared" si="3"/>
        <v>298.125</v>
      </c>
      <c r="AR136" s="146" t="s">
        <v>185</v>
      </c>
      <c r="AT136" s="146" t="s">
        <v>181</v>
      </c>
      <c r="AU136" s="146" t="s">
        <v>186</v>
      </c>
      <c r="AY136" s="13" t="s">
        <v>179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186</v>
      </c>
      <c r="BK136" s="147">
        <f t="shared" si="9"/>
        <v>0</v>
      </c>
      <c r="BL136" s="13" t="s">
        <v>185</v>
      </c>
      <c r="BM136" s="146" t="s">
        <v>1404</v>
      </c>
    </row>
    <row r="137" spans="2:65" s="1" customFormat="1" ht="33" customHeight="1" x14ac:dyDescent="0.2">
      <c r="B137" s="28"/>
      <c r="C137" s="134" t="s">
        <v>219</v>
      </c>
      <c r="D137" s="134" t="s">
        <v>181</v>
      </c>
      <c r="E137" s="135" t="s">
        <v>1405</v>
      </c>
      <c r="F137" s="136" t="s">
        <v>1406</v>
      </c>
      <c r="G137" s="137" t="s">
        <v>184</v>
      </c>
      <c r="H137" s="138">
        <v>422.35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0.5</v>
      </c>
      <c r="T137" s="145">
        <f t="shared" si="3"/>
        <v>211.17500000000001</v>
      </c>
      <c r="AR137" s="146" t="s">
        <v>185</v>
      </c>
      <c r="AT137" s="146" t="s">
        <v>181</v>
      </c>
      <c r="AU137" s="146" t="s">
        <v>186</v>
      </c>
      <c r="AY137" s="13" t="s">
        <v>179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186</v>
      </c>
      <c r="BK137" s="147">
        <f t="shared" si="9"/>
        <v>0</v>
      </c>
      <c r="BL137" s="13" t="s">
        <v>185</v>
      </c>
      <c r="BM137" s="146" t="s">
        <v>1407</v>
      </c>
    </row>
    <row r="138" spans="2:65" s="1" customFormat="1" ht="24.15" customHeight="1" x14ac:dyDescent="0.2">
      <c r="B138" s="28"/>
      <c r="C138" s="134" t="s">
        <v>188</v>
      </c>
      <c r="D138" s="134" t="s">
        <v>181</v>
      </c>
      <c r="E138" s="135" t="s">
        <v>1408</v>
      </c>
      <c r="F138" s="136" t="s">
        <v>1409</v>
      </c>
      <c r="G138" s="137" t="s">
        <v>184</v>
      </c>
      <c r="H138" s="138">
        <v>1325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0.125</v>
      </c>
      <c r="T138" s="145">
        <f t="shared" si="3"/>
        <v>165.625</v>
      </c>
      <c r="AR138" s="146" t="s">
        <v>185</v>
      </c>
      <c r="AT138" s="146" t="s">
        <v>181</v>
      </c>
      <c r="AU138" s="146" t="s">
        <v>186</v>
      </c>
      <c r="AY138" s="13" t="s">
        <v>179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186</v>
      </c>
      <c r="BK138" s="147">
        <f t="shared" si="9"/>
        <v>0</v>
      </c>
      <c r="BL138" s="13" t="s">
        <v>185</v>
      </c>
      <c r="BM138" s="146" t="s">
        <v>1410</v>
      </c>
    </row>
    <row r="139" spans="2:65" s="1" customFormat="1" ht="24.15" customHeight="1" x14ac:dyDescent="0.2">
      <c r="B139" s="28"/>
      <c r="C139" s="134" t="s">
        <v>224</v>
      </c>
      <c r="D139" s="134" t="s">
        <v>181</v>
      </c>
      <c r="E139" s="135" t="s">
        <v>1411</v>
      </c>
      <c r="F139" s="136" t="s">
        <v>1412</v>
      </c>
      <c r="G139" s="137" t="s">
        <v>184</v>
      </c>
      <c r="H139" s="138">
        <v>422.35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0.5</v>
      </c>
      <c r="T139" s="145">
        <f t="shared" si="3"/>
        <v>211.17500000000001</v>
      </c>
      <c r="AR139" s="146" t="s">
        <v>185</v>
      </c>
      <c r="AT139" s="146" t="s">
        <v>181</v>
      </c>
      <c r="AU139" s="146" t="s">
        <v>186</v>
      </c>
      <c r="AY139" s="13" t="s">
        <v>179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186</v>
      </c>
      <c r="BK139" s="147">
        <f t="shared" si="9"/>
        <v>0</v>
      </c>
      <c r="BL139" s="13" t="s">
        <v>185</v>
      </c>
      <c r="BM139" s="146" t="s">
        <v>1413</v>
      </c>
    </row>
    <row r="140" spans="2:65" s="1" customFormat="1" ht="24.15" customHeight="1" x14ac:dyDescent="0.2">
      <c r="B140" s="28"/>
      <c r="C140" s="134" t="s">
        <v>228</v>
      </c>
      <c r="D140" s="134" t="s">
        <v>181</v>
      </c>
      <c r="E140" s="135" t="s">
        <v>982</v>
      </c>
      <c r="F140" s="136" t="s">
        <v>1414</v>
      </c>
      <c r="G140" s="137" t="s">
        <v>388</v>
      </c>
      <c r="H140" s="138">
        <v>1034.1120000000001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185</v>
      </c>
      <c r="AT140" s="146" t="s">
        <v>181</v>
      </c>
      <c r="AU140" s="146" t="s">
        <v>186</v>
      </c>
      <c r="AY140" s="13" t="s">
        <v>179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186</v>
      </c>
      <c r="BK140" s="147">
        <f t="shared" si="9"/>
        <v>0</v>
      </c>
      <c r="BL140" s="13" t="s">
        <v>185</v>
      </c>
      <c r="BM140" s="146" t="s">
        <v>1415</v>
      </c>
    </row>
    <row r="141" spans="2:65" s="11" customFormat="1" ht="23" customHeight="1" x14ac:dyDescent="0.25">
      <c r="B141" s="122"/>
      <c r="D141" s="123" t="s">
        <v>71</v>
      </c>
      <c r="E141" s="132" t="s">
        <v>196</v>
      </c>
      <c r="F141" s="132" t="s">
        <v>1416</v>
      </c>
      <c r="I141" s="125"/>
      <c r="J141" s="133">
        <f>BK141</f>
        <v>0</v>
      </c>
      <c r="L141" s="122"/>
      <c r="M141" s="127"/>
      <c r="P141" s="128">
        <f>SUM(P142:P143)</f>
        <v>0</v>
      </c>
      <c r="R141" s="128">
        <f>SUM(R142:R143)</f>
        <v>28.41399552</v>
      </c>
      <c r="T141" s="129">
        <f>SUM(T142:T143)</f>
        <v>0</v>
      </c>
      <c r="AR141" s="123" t="s">
        <v>80</v>
      </c>
      <c r="AT141" s="130" t="s">
        <v>71</v>
      </c>
      <c r="AU141" s="130" t="s">
        <v>80</v>
      </c>
      <c r="AY141" s="123" t="s">
        <v>179</v>
      </c>
      <c r="BK141" s="131">
        <f>SUM(BK142:BK143)</f>
        <v>0</v>
      </c>
    </row>
    <row r="142" spans="2:65" s="1" customFormat="1" ht="33" customHeight="1" x14ac:dyDescent="0.2">
      <c r="B142" s="28"/>
      <c r="C142" s="134" t="s">
        <v>232</v>
      </c>
      <c r="D142" s="134" t="s">
        <v>181</v>
      </c>
      <c r="E142" s="135" t="s">
        <v>1417</v>
      </c>
      <c r="F142" s="136" t="s">
        <v>1418</v>
      </c>
      <c r="G142" s="137" t="s">
        <v>488</v>
      </c>
      <c r="H142" s="138">
        <v>13.156000000000001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2.1529199999999999</v>
      </c>
      <c r="R142" s="144">
        <f>Q142*H142</f>
        <v>28.32381552</v>
      </c>
      <c r="S142" s="144">
        <v>0</v>
      </c>
      <c r="T142" s="145">
        <f>S142*H142</f>
        <v>0</v>
      </c>
      <c r="AR142" s="146" t="s">
        <v>185</v>
      </c>
      <c r="AT142" s="146" t="s">
        <v>181</v>
      </c>
      <c r="AU142" s="146" t="s">
        <v>186</v>
      </c>
      <c r="AY142" s="13" t="s">
        <v>179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186</v>
      </c>
      <c r="BK142" s="147">
        <f>ROUND(I142*H142,2)</f>
        <v>0</v>
      </c>
      <c r="BL142" s="13" t="s">
        <v>185</v>
      </c>
      <c r="BM142" s="146" t="s">
        <v>1419</v>
      </c>
    </row>
    <row r="143" spans="2:65" s="1" customFormat="1" ht="33" customHeight="1" x14ac:dyDescent="0.2">
      <c r="B143" s="28"/>
      <c r="C143" s="134" t="s">
        <v>242</v>
      </c>
      <c r="D143" s="134" t="s">
        <v>181</v>
      </c>
      <c r="E143" s="135" t="s">
        <v>1420</v>
      </c>
      <c r="F143" s="136" t="s">
        <v>1421</v>
      </c>
      <c r="G143" s="137" t="s">
        <v>388</v>
      </c>
      <c r="H143" s="138">
        <v>0.09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1.002</v>
      </c>
      <c r="R143" s="144">
        <f>Q143*H143</f>
        <v>9.0179999999999996E-2</v>
      </c>
      <c r="S143" s="144">
        <v>0</v>
      </c>
      <c r="T143" s="145">
        <f>S143*H143</f>
        <v>0</v>
      </c>
      <c r="AR143" s="146" t="s">
        <v>185</v>
      </c>
      <c r="AT143" s="146" t="s">
        <v>181</v>
      </c>
      <c r="AU143" s="146" t="s">
        <v>186</v>
      </c>
      <c r="AY143" s="13" t="s">
        <v>179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186</v>
      </c>
      <c r="BK143" s="147">
        <f>ROUND(I143*H143,2)</f>
        <v>0</v>
      </c>
      <c r="BL143" s="13" t="s">
        <v>185</v>
      </c>
      <c r="BM143" s="146" t="s">
        <v>1422</v>
      </c>
    </row>
    <row r="144" spans="2:65" s="11" customFormat="1" ht="23" customHeight="1" x14ac:dyDescent="0.25">
      <c r="B144" s="122"/>
      <c r="D144" s="123" t="s">
        <v>71</v>
      </c>
      <c r="E144" s="132" t="s">
        <v>211</v>
      </c>
      <c r="F144" s="132" t="s">
        <v>1423</v>
      </c>
      <c r="I144" s="125"/>
      <c r="J144" s="133">
        <f>BK144</f>
        <v>0</v>
      </c>
      <c r="L144" s="122"/>
      <c r="M144" s="127"/>
      <c r="P144" s="128">
        <f>P145</f>
        <v>0</v>
      </c>
      <c r="R144" s="128">
        <f>R145</f>
        <v>1.59352655</v>
      </c>
      <c r="T144" s="129">
        <f>T145</f>
        <v>0</v>
      </c>
      <c r="AR144" s="123" t="s">
        <v>80</v>
      </c>
      <c r="AT144" s="130" t="s">
        <v>71</v>
      </c>
      <c r="AU144" s="130" t="s">
        <v>80</v>
      </c>
      <c r="AY144" s="123" t="s">
        <v>179</v>
      </c>
      <c r="BK144" s="131">
        <f>BK145</f>
        <v>0</v>
      </c>
    </row>
    <row r="145" spans="2:65" s="1" customFormat="1" ht="38" customHeight="1" x14ac:dyDescent="0.2">
      <c r="B145" s="28"/>
      <c r="C145" s="134" t="s">
        <v>246</v>
      </c>
      <c r="D145" s="134" t="s">
        <v>181</v>
      </c>
      <c r="E145" s="135" t="s">
        <v>1424</v>
      </c>
      <c r="F145" s="136" t="s">
        <v>1425</v>
      </c>
      <c r="G145" s="137" t="s">
        <v>184</v>
      </c>
      <c r="H145" s="138">
        <v>464.58499999999998</v>
      </c>
      <c r="I145" s="139"/>
      <c r="J145" s="140">
        <f>ROUND(I145*H145,2)</f>
        <v>0</v>
      </c>
      <c r="K145" s="141"/>
      <c r="L145" s="28"/>
      <c r="M145" s="142" t="s">
        <v>1</v>
      </c>
      <c r="N145" s="143" t="s">
        <v>38</v>
      </c>
      <c r="P145" s="144">
        <f>O145*H145</f>
        <v>0</v>
      </c>
      <c r="Q145" s="144">
        <v>3.4299999999999999E-3</v>
      </c>
      <c r="R145" s="144">
        <f>Q145*H145</f>
        <v>1.59352655</v>
      </c>
      <c r="S145" s="144">
        <v>0</v>
      </c>
      <c r="T145" s="145">
        <f>S145*H145</f>
        <v>0</v>
      </c>
      <c r="AR145" s="146" t="s">
        <v>185</v>
      </c>
      <c r="AT145" s="146" t="s">
        <v>181</v>
      </c>
      <c r="AU145" s="146" t="s">
        <v>186</v>
      </c>
      <c r="AY145" s="13" t="s">
        <v>179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3" t="s">
        <v>186</v>
      </c>
      <c r="BK145" s="147">
        <f>ROUND(I145*H145,2)</f>
        <v>0</v>
      </c>
      <c r="BL145" s="13" t="s">
        <v>185</v>
      </c>
      <c r="BM145" s="146" t="s">
        <v>1426</v>
      </c>
    </row>
    <row r="146" spans="2:65" s="11" customFormat="1" ht="23" customHeight="1" x14ac:dyDescent="0.25">
      <c r="B146" s="122"/>
      <c r="D146" s="123" t="s">
        <v>71</v>
      </c>
      <c r="E146" s="132" t="s">
        <v>188</v>
      </c>
      <c r="F146" s="132" t="s">
        <v>189</v>
      </c>
      <c r="I146" s="125"/>
      <c r="J146" s="133">
        <f>BK146</f>
        <v>0</v>
      </c>
      <c r="L146" s="122"/>
      <c r="M146" s="127"/>
      <c r="P146" s="128">
        <f>SUM(P147:P152)</f>
        <v>0</v>
      </c>
      <c r="R146" s="128">
        <f>SUM(R147:R152)</f>
        <v>4.0301420000000004E-2</v>
      </c>
      <c r="T146" s="129">
        <f>SUM(T147:T152)</f>
        <v>0</v>
      </c>
      <c r="AR146" s="123" t="s">
        <v>80</v>
      </c>
      <c r="AT146" s="130" t="s">
        <v>71</v>
      </c>
      <c r="AU146" s="130" t="s">
        <v>80</v>
      </c>
      <c r="AY146" s="123" t="s">
        <v>179</v>
      </c>
      <c r="BK146" s="131">
        <f>SUM(BK147:BK152)</f>
        <v>0</v>
      </c>
    </row>
    <row r="147" spans="2:65" s="1" customFormat="1" ht="24.15" customHeight="1" x14ac:dyDescent="0.2">
      <c r="B147" s="28"/>
      <c r="C147" s="134" t="s">
        <v>250</v>
      </c>
      <c r="D147" s="134" t="s">
        <v>181</v>
      </c>
      <c r="E147" s="135" t="s">
        <v>480</v>
      </c>
      <c r="F147" s="136" t="s">
        <v>481</v>
      </c>
      <c r="G147" s="137" t="s">
        <v>235</v>
      </c>
      <c r="H147" s="138">
        <v>4202</v>
      </c>
      <c r="I147" s="139"/>
      <c r="J147" s="140">
        <f t="shared" ref="J147:J152" si="10">ROUND(I147*H147,2)</f>
        <v>0</v>
      </c>
      <c r="K147" s="141"/>
      <c r="L147" s="28"/>
      <c r="M147" s="142" t="s">
        <v>1</v>
      </c>
      <c r="N147" s="143" t="s">
        <v>38</v>
      </c>
      <c r="P147" s="144">
        <f t="shared" ref="P147:P152" si="11">O147*H147</f>
        <v>0</v>
      </c>
      <c r="Q147" s="144">
        <v>0</v>
      </c>
      <c r="R147" s="144">
        <f t="shared" ref="R147:R152" si="12">Q147*H147</f>
        <v>0</v>
      </c>
      <c r="S147" s="144">
        <v>0</v>
      </c>
      <c r="T147" s="145">
        <f t="shared" ref="T147:T152" si="13">S147*H147</f>
        <v>0</v>
      </c>
      <c r="AR147" s="146" t="s">
        <v>185</v>
      </c>
      <c r="AT147" s="146" t="s">
        <v>181</v>
      </c>
      <c r="AU147" s="146" t="s">
        <v>186</v>
      </c>
      <c r="AY147" s="13" t="s">
        <v>179</v>
      </c>
      <c r="BE147" s="147">
        <f t="shared" ref="BE147:BE152" si="14">IF(N147="základná",J147,0)</f>
        <v>0</v>
      </c>
      <c r="BF147" s="147">
        <f t="shared" ref="BF147:BF152" si="15">IF(N147="znížená",J147,0)</f>
        <v>0</v>
      </c>
      <c r="BG147" s="147">
        <f t="shared" ref="BG147:BG152" si="16">IF(N147="zákl. prenesená",J147,0)</f>
        <v>0</v>
      </c>
      <c r="BH147" s="147">
        <f t="shared" ref="BH147:BH152" si="17">IF(N147="zníž. prenesená",J147,0)</f>
        <v>0</v>
      </c>
      <c r="BI147" s="147">
        <f t="shared" ref="BI147:BI152" si="18">IF(N147="nulová",J147,0)</f>
        <v>0</v>
      </c>
      <c r="BJ147" s="13" t="s">
        <v>186</v>
      </c>
      <c r="BK147" s="147">
        <f t="shared" ref="BK147:BK152" si="19">ROUND(I147*H147,2)</f>
        <v>0</v>
      </c>
      <c r="BL147" s="13" t="s">
        <v>185</v>
      </c>
      <c r="BM147" s="146" t="s">
        <v>1427</v>
      </c>
    </row>
    <row r="148" spans="2:65" s="1" customFormat="1" ht="24.15" customHeight="1" x14ac:dyDescent="0.2">
      <c r="B148" s="28"/>
      <c r="C148" s="134" t="s">
        <v>254</v>
      </c>
      <c r="D148" s="134" t="s">
        <v>181</v>
      </c>
      <c r="E148" s="135" t="s">
        <v>1428</v>
      </c>
      <c r="F148" s="136" t="s">
        <v>1429</v>
      </c>
      <c r="G148" s="137" t="s">
        <v>235</v>
      </c>
      <c r="H148" s="138">
        <v>1206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2.4999999999999999E-7</v>
      </c>
      <c r="R148" s="144">
        <f t="shared" si="12"/>
        <v>3.0150000000000001E-4</v>
      </c>
      <c r="S148" s="144">
        <v>0</v>
      </c>
      <c r="T148" s="145">
        <f t="shared" si="13"/>
        <v>0</v>
      </c>
      <c r="AR148" s="146" t="s">
        <v>185</v>
      </c>
      <c r="AT148" s="146" t="s">
        <v>181</v>
      </c>
      <c r="AU148" s="146" t="s">
        <v>186</v>
      </c>
      <c r="AY148" s="13" t="s">
        <v>179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186</v>
      </c>
      <c r="BK148" s="147">
        <f t="shared" si="19"/>
        <v>0</v>
      </c>
      <c r="BL148" s="13" t="s">
        <v>185</v>
      </c>
      <c r="BM148" s="146" t="s">
        <v>1430</v>
      </c>
    </row>
    <row r="149" spans="2:65" s="1" customFormat="1" ht="24.15" customHeight="1" x14ac:dyDescent="0.2">
      <c r="B149" s="28"/>
      <c r="C149" s="134" t="s">
        <v>258</v>
      </c>
      <c r="D149" s="134" t="s">
        <v>181</v>
      </c>
      <c r="E149" s="135" t="s">
        <v>1431</v>
      </c>
      <c r="F149" s="136" t="s">
        <v>1432</v>
      </c>
      <c r="G149" s="137" t="s">
        <v>235</v>
      </c>
      <c r="H149" s="138">
        <v>4202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9.3999999999999998E-6</v>
      </c>
      <c r="R149" s="144">
        <f t="shared" si="12"/>
        <v>3.9498800000000001E-2</v>
      </c>
      <c r="S149" s="144">
        <v>0</v>
      </c>
      <c r="T149" s="145">
        <f t="shared" si="13"/>
        <v>0</v>
      </c>
      <c r="AR149" s="146" t="s">
        <v>185</v>
      </c>
      <c r="AT149" s="146" t="s">
        <v>181</v>
      </c>
      <c r="AU149" s="146" t="s">
        <v>186</v>
      </c>
      <c r="AY149" s="13" t="s">
        <v>179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186</v>
      </c>
      <c r="BK149" s="147">
        <f t="shared" si="19"/>
        <v>0</v>
      </c>
      <c r="BL149" s="13" t="s">
        <v>185</v>
      </c>
      <c r="BM149" s="146" t="s">
        <v>1433</v>
      </c>
    </row>
    <row r="150" spans="2:65" s="1" customFormat="1" ht="24.15" customHeight="1" x14ac:dyDescent="0.2">
      <c r="B150" s="28"/>
      <c r="C150" s="134" t="s">
        <v>262</v>
      </c>
      <c r="D150" s="134" t="s">
        <v>181</v>
      </c>
      <c r="E150" s="135" t="s">
        <v>1434</v>
      </c>
      <c r="F150" s="136" t="s">
        <v>1435</v>
      </c>
      <c r="G150" s="137" t="s">
        <v>235</v>
      </c>
      <c r="H150" s="138">
        <v>36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1.3920000000000001E-5</v>
      </c>
      <c r="R150" s="144">
        <f t="shared" si="12"/>
        <v>5.0111999999999997E-4</v>
      </c>
      <c r="S150" s="144">
        <v>0</v>
      </c>
      <c r="T150" s="145">
        <f t="shared" si="13"/>
        <v>0</v>
      </c>
      <c r="AR150" s="146" t="s">
        <v>185</v>
      </c>
      <c r="AT150" s="146" t="s">
        <v>181</v>
      </c>
      <c r="AU150" s="146" t="s">
        <v>186</v>
      </c>
      <c r="AY150" s="13" t="s">
        <v>179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186</v>
      </c>
      <c r="BK150" s="147">
        <f t="shared" si="19"/>
        <v>0</v>
      </c>
      <c r="BL150" s="13" t="s">
        <v>185</v>
      </c>
      <c r="BM150" s="146" t="s">
        <v>1436</v>
      </c>
    </row>
    <row r="151" spans="2:65" s="1" customFormat="1" ht="24.15" customHeight="1" x14ac:dyDescent="0.2">
      <c r="B151" s="28"/>
      <c r="C151" s="134" t="s">
        <v>7</v>
      </c>
      <c r="D151" s="134" t="s">
        <v>181</v>
      </c>
      <c r="E151" s="135" t="s">
        <v>502</v>
      </c>
      <c r="F151" s="136" t="s">
        <v>1178</v>
      </c>
      <c r="G151" s="137" t="s">
        <v>388</v>
      </c>
      <c r="H151" s="138">
        <v>553.5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185</v>
      </c>
      <c r="AT151" s="146" t="s">
        <v>181</v>
      </c>
      <c r="AU151" s="146" t="s">
        <v>186</v>
      </c>
      <c r="AY151" s="13" t="s">
        <v>179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186</v>
      </c>
      <c r="BK151" s="147">
        <f t="shared" si="19"/>
        <v>0</v>
      </c>
      <c r="BL151" s="13" t="s">
        <v>185</v>
      </c>
      <c r="BM151" s="146" t="s">
        <v>1437</v>
      </c>
    </row>
    <row r="152" spans="2:65" s="1" customFormat="1" ht="24.15" customHeight="1" x14ac:dyDescent="0.2">
      <c r="B152" s="28"/>
      <c r="C152" s="134" t="s">
        <v>269</v>
      </c>
      <c r="D152" s="134" t="s">
        <v>181</v>
      </c>
      <c r="E152" s="135" t="s">
        <v>505</v>
      </c>
      <c r="F152" s="136" t="s">
        <v>506</v>
      </c>
      <c r="G152" s="137" t="s">
        <v>388</v>
      </c>
      <c r="H152" s="138">
        <v>376.8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185</v>
      </c>
      <c r="AT152" s="146" t="s">
        <v>181</v>
      </c>
      <c r="AU152" s="146" t="s">
        <v>186</v>
      </c>
      <c r="AY152" s="13" t="s">
        <v>179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186</v>
      </c>
      <c r="BK152" s="147">
        <f t="shared" si="19"/>
        <v>0</v>
      </c>
      <c r="BL152" s="13" t="s">
        <v>185</v>
      </c>
      <c r="BM152" s="146" t="s">
        <v>1438</v>
      </c>
    </row>
    <row r="153" spans="2:65" s="11" customFormat="1" ht="26" customHeight="1" x14ac:dyDescent="0.35">
      <c r="B153" s="122"/>
      <c r="D153" s="123" t="s">
        <v>71</v>
      </c>
      <c r="E153" s="124" t="s">
        <v>194</v>
      </c>
      <c r="F153" s="124" t="s">
        <v>195</v>
      </c>
      <c r="I153" s="125"/>
      <c r="J153" s="126">
        <f>BK153</f>
        <v>0</v>
      </c>
      <c r="L153" s="122"/>
      <c r="M153" s="127"/>
      <c r="P153" s="128">
        <f>P154+P180</f>
        <v>0</v>
      </c>
      <c r="R153" s="128">
        <f>R154+R180</f>
        <v>840.91111267999997</v>
      </c>
      <c r="T153" s="129">
        <f>T154+T180</f>
        <v>0</v>
      </c>
      <c r="AR153" s="123" t="s">
        <v>196</v>
      </c>
      <c r="AT153" s="130" t="s">
        <v>71</v>
      </c>
      <c r="AU153" s="130" t="s">
        <v>72</v>
      </c>
      <c r="AY153" s="123" t="s">
        <v>179</v>
      </c>
      <c r="BK153" s="131">
        <f>BK154+BK180</f>
        <v>0</v>
      </c>
    </row>
    <row r="154" spans="2:65" s="11" customFormat="1" ht="23" customHeight="1" x14ac:dyDescent="0.25">
      <c r="B154" s="122"/>
      <c r="D154" s="123" t="s">
        <v>71</v>
      </c>
      <c r="E154" s="132" t="s">
        <v>197</v>
      </c>
      <c r="F154" s="132" t="s">
        <v>198</v>
      </c>
      <c r="I154" s="125"/>
      <c r="J154" s="133">
        <f>BK154</f>
        <v>0</v>
      </c>
      <c r="L154" s="122"/>
      <c r="M154" s="127"/>
      <c r="P154" s="128">
        <f>SUM(P155:P179)</f>
        <v>0</v>
      </c>
      <c r="R154" s="128">
        <f>SUM(R155:R179)</f>
        <v>54.435957680000001</v>
      </c>
      <c r="T154" s="129">
        <f>SUM(T155:T179)</f>
        <v>0</v>
      </c>
      <c r="AR154" s="123" t="s">
        <v>196</v>
      </c>
      <c r="AT154" s="130" t="s">
        <v>71</v>
      </c>
      <c r="AU154" s="130" t="s">
        <v>80</v>
      </c>
      <c r="AY154" s="123" t="s">
        <v>179</v>
      </c>
      <c r="BK154" s="131">
        <f>SUM(BK155:BK179)</f>
        <v>0</v>
      </c>
    </row>
    <row r="155" spans="2:65" s="1" customFormat="1" ht="24.15" customHeight="1" x14ac:dyDescent="0.2">
      <c r="B155" s="28"/>
      <c r="C155" s="134" t="s">
        <v>273</v>
      </c>
      <c r="D155" s="134" t="s">
        <v>181</v>
      </c>
      <c r="E155" s="135" t="s">
        <v>1188</v>
      </c>
      <c r="F155" s="136" t="s">
        <v>1189</v>
      </c>
      <c r="G155" s="137" t="s">
        <v>235</v>
      </c>
      <c r="H155" s="138">
        <v>32</v>
      </c>
      <c r="I155" s="139"/>
      <c r="J155" s="140">
        <f t="shared" ref="J155:J179" si="20">ROUND(I155*H155,2)</f>
        <v>0</v>
      </c>
      <c r="K155" s="141"/>
      <c r="L155" s="28"/>
      <c r="M155" s="142" t="s">
        <v>1</v>
      </c>
      <c r="N155" s="143" t="s">
        <v>38</v>
      </c>
      <c r="P155" s="144">
        <f t="shared" ref="P155:P179" si="21">O155*H155</f>
        <v>0</v>
      </c>
      <c r="Q155" s="144">
        <v>0</v>
      </c>
      <c r="R155" s="144">
        <f t="shared" ref="R155:R179" si="22">Q155*H155</f>
        <v>0</v>
      </c>
      <c r="S155" s="144">
        <v>0</v>
      </c>
      <c r="T155" s="145">
        <f t="shared" ref="T155:T179" si="23">S155*H155</f>
        <v>0</v>
      </c>
      <c r="AR155" s="146" t="s">
        <v>201</v>
      </c>
      <c r="AT155" s="146" t="s">
        <v>181</v>
      </c>
      <c r="AU155" s="146" t="s">
        <v>186</v>
      </c>
      <c r="AY155" s="13" t="s">
        <v>179</v>
      </c>
      <c r="BE155" s="147">
        <f t="shared" ref="BE155:BE179" si="24">IF(N155="základná",J155,0)</f>
        <v>0</v>
      </c>
      <c r="BF155" s="147">
        <f t="shared" ref="BF155:BF179" si="25">IF(N155="znížená",J155,0)</f>
        <v>0</v>
      </c>
      <c r="BG155" s="147">
        <f t="shared" ref="BG155:BG179" si="26">IF(N155="zákl. prenesená",J155,0)</f>
        <v>0</v>
      </c>
      <c r="BH155" s="147">
        <f t="shared" ref="BH155:BH179" si="27">IF(N155="zníž. prenesená",J155,0)</f>
        <v>0</v>
      </c>
      <c r="BI155" s="147">
        <f t="shared" ref="BI155:BI179" si="28">IF(N155="nulová",J155,0)</f>
        <v>0</v>
      </c>
      <c r="BJ155" s="13" t="s">
        <v>186</v>
      </c>
      <c r="BK155" s="147">
        <f t="shared" ref="BK155:BK179" si="29">ROUND(I155*H155,2)</f>
        <v>0</v>
      </c>
      <c r="BL155" s="13" t="s">
        <v>201</v>
      </c>
      <c r="BM155" s="146" t="s">
        <v>1439</v>
      </c>
    </row>
    <row r="156" spans="2:65" s="1" customFormat="1" ht="24.15" customHeight="1" x14ac:dyDescent="0.2">
      <c r="B156" s="28"/>
      <c r="C156" s="148" t="s">
        <v>277</v>
      </c>
      <c r="D156" s="148" t="s">
        <v>194</v>
      </c>
      <c r="E156" s="149" t="s">
        <v>1191</v>
      </c>
      <c r="F156" s="150" t="s">
        <v>1192</v>
      </c>
      <c r="G156" s="151" t="s">
        <v>192</v>
      </c>
      <c r="H156" s="152">
        <v>5.3330000000000002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6.96E-3</v>
      </c>
      <c r="R156" s="144">
        <f t="shared" si="22"/>
        <v>3.711768E-2</v>
      </c>
      <c r="S156" s="144">
        <v>0</v>
      </c>
      <c r="T156" s="145">
        <f t="shared" si="23"/>
        <v>0</v>
      </c>
      <c r="AR156" s="146" t="s">
        <v>1193</v>
      </c>
      <c r="AT156" s="146" t="s">
        <v>194</v>
      </c>
      <c r="AU156" s="146" t="s">
        <v>186</v>
      </c>
      <c r="AY156" s="13" t="s">
        <v>179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186</v>
      </c>
      <c r="BK156" s="147">
        <f t="shared" si="29"/>
        <v>0</v>
      </c>
      <c r="BL156" s="13" t="s">
        <v>201</v>
      </c>
      <c r="BM156" s="146" t="s">
        <v>1440</v>
      </c>
    </row>
    <row r="157" spans="2:65" s="1" customFormat="1" ht="24.15" customHeight="1" x14ac:dyDescent="0.2">
      <c r="B157" s="28"/>
      <c r="C157" s="134" t="s">
        <v>281</v>
      </c>
      <c r="D157" s="134" t="s">
        <v>181</v>
      </c>
      <c r="E157" s="135" t="s">
        <v>1441</v>
      </c>
      <c r="F157" s="136" t="s">
        <v>1442</v>
      </c>
      <c r="G157" s="137" t="s">
        <v>192</v>
      </c>
      <c r="H157" s="138">
        <v>32</v>
      </c>
      <c r="I157" s="139"/>
      <c r="J157" s="140">
        <f t="shared" si="20"/>
        <v>0</v>
      </c>
      <c r="K157" s="141"/>
      <c r="L157" s="28"/>
      <c r="M157" s="142" t="s">
        <v>1</v>
      </c>
      <c r="N157" s="143" t="s">
        <v>38</v>
      </c>
      <c r="P157" s="144">
        <f t="shared" si="21"/>
        <v>0</v>
      </c>
      <c r="Q157" s="144">
        <v>0</v>
      </c>
      <c r="R157" s="144">
        <f t="shared" si="22"/>
        <v>0</v>
      </c>
      <c r="S157" s="144">
        <v>0</v>
      </c>
      <c r="T157" s="145">
        <f t="shared" si="23"/>
        <v>0</v>
      </c>
      <c r="AR157" s="146" t="s">
        <v>201</v>
      </c>
      <c r="AT157" s="146" t="s">
        <v>181</v>
      </c>
      <c r="AU157" s="146" t="s">
        <v>186</v>
      </c>
      <c r="AY157" s="13" t="s">
        <v>179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186</v>
      </c>
      <c r="BK157" s="147">
        <f t="shared" si="29"/>
        <v>0</v>
      </c>
      <c r="BL157" s="13" t="s">
        <v>201</v>
      </c>
      <c r="BM157" s="146" t="s">
        <v>1443</v>
      </c>
    </row>
    <row r="158" spans="2:65" s="1" customFormat="1" ht="16.5" customHeight="1" x14ac:dyDescent="0.2">
      <c r="B158" s="28"/>
      <c r="C158" s="148" t="s">
        <v>285</v>
      </c>
      <c r="D158" s="148" t="s">
        <v>194</v>
      </c>
      <c r="E158" s="149" t="s">
        <v>1444</v>
      </c>
      <c r="F158" s="150" t="s">
        <v>1445</v>
      </c>
      <c r="G158" s="151" t="s">
        <v>192</v>
      </c>
      <c r="H158" s="152">
        <v>32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1E-4</v>
      </c>
      <c r="R158" s="144">
        <f t="shared" si="22"/>
        <v>3.2000000000000002E-3</v>
      </c>
      <c r="S158" s="144">
        <v>0</v>
      </c>
      <c r="T158" s="145">
        <f t="shared" si="23"/>
        <v>0</v>
      </c>
      <c r="AR158" s="146" t="s">
        <v>205</v>
      </c>
      <c r="AT158" s="146" t="s">
        <v>194</v>
      </c>
      <c r="AU158" s="146" t="s">
        <v>186</v>
      </c>
      <c r="AY158" s="13" t="s">
        <v>179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186</v>
      </c>
      <c r="BK158" s="147">
        <f t="shared" si="29"/>
        <v>0</v>
      </c>
      <c r="BL158" s="13" t="s">
        <v>205</v>
      </c>
      <c r="BM158" s="146" t="s">
        <v>1446</v>
      </c>
    </row>
    <row r="159" spans="2:65" s="1" customFormat="1" ht="24.15" customHeight="1" x14ac:dyDescent="0.2">
      <c r="B159" s="28"/>
      <c r="C159" s="134" t="s">
        <v>289</v>
      </c>
      <c r="D159" s="134" t="s">
        <v>181</v>
      </c>
      <c r="E159" s="135" t="s">
        <v>1447</v>
      </c>
      <c r="F159" s="136" t="s">
        <v>1448</v>
      </c>
      <c r="G159" s="137" t="s">
        <v>192</v>
      </c>
      <c r="H159" s="138">
        <v>32</v>
      </c>
      <c r="I159" s="139"/>
      <c r="J159" s="140">
        <f t="shared" si="20"/>
        <v>0</v>
      </c>
      <c r="K159" s="141"/>
      <c r="L159" s="28"/>
      <c r="M159" s="142" t="s">
        <v>1</v>
      </c>
      <c r="N159" s="143" t="s">
        <v>38</v>
      </c>
      <c r="P159" s="144">
        <f t="shared" si="21"/>
        <v>0</v>
      </c>
      <c r="Q159" s="144">
        <v>0</v>
      </c>
      <c r="R159" s="144">
        <f t="shared" si="22"/>
        <v>0</v>
      </c>
      <c r="S159" s="144">
        <v>0</v>
      </c>
      <c r="T159" s="145">
        <f t="shared" si="23"/>
        <v>0</v>
      </c>
      <c r="AR159" s="146" t="s">
        <v>201</v>
      </c>
      <c r="AT159" s="146" t="s">
        <v>181</v>
      </c>
      <c r="AU159" s="146" t="s">
        <v>186</v>
      </c>
      <c r="AY159" s="13" t="s">
        <v>179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186</v>
      </c>
      <c r="BK159" s="147">
        <f t="shared" si="29"/>
        <v>0</v>
      </c>
      <c r="BL159" s="13" t="s">
        <v>201</v>
      </c>
      <c r="BM159" s="146" t="s">
        <v>1449</v>
      </c>
    </row>
    <row r="160" spans="2:65" s="1" customFormat="1" ht="16.5" customHeight="1" x14ac:dyDescent="0.2">
      <c r="B160" s="28"/>
      <c r="C160" s="134" t="s">
        <v>293</v>
      </c>
      <c r="D160" s="134" t="s">
        <v>181</v>
      </c>
      <c r="E160" s="135" t="s">
        <v>1267</v>
      </c>
      <c r="F160" s="136" t="s">
        <v>1268</v>
      </c>
      <c r="G160" s="137" t="s">
        <v>192</v>
      </c>
      <c r="H160" s="138">
        <v>40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201</v>
      </c>
      <c r="AT160" s="146" t="s">
        <v>181</v>
      </c>
      <c r="AU160" s="146" t="s">
        <v>186</v>
      </c>
      <c r="AY160" s="13" t="s">
        <v>179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186</v>
      </c>
      <c r="BK160" s="147">
        <f t="shared" si="29"/>
        <v>0</v>
      </c>
      <c r="BL160" s="13" t="s">
        <v>201</v>
      </c>
      <c r="BM160" s="146" t="s">
        <v>1450</v>
      </c>
    </row>
    <row r="161" spans="2:65" s="1" customFormat="1" ht="16.5" customHeight="1" x14ac:dyDescent="0.2">
      <c r="B161" s="28"/>
      <c r="C161" s="148" t="s">
        <v>297</v>
      </c>
      <c r="D161" s="148" t="s">
        <v>194</v>
      </c>
      <c r="E161" s="149" t="s">
        <v>1270</v>
      </c>
      <c r="F161" s="150" t="s">
        <v>1271</v>
      </c>
      <c r="G161" s="151" t="s">
        <v>192</v>
      </c>
      <c r="H161" s="152">
        <v>40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4.7699999999999999E-3</v>
      </c>
      <c r="R161" s="144">
        <f t="shared" si="22"/>
        <v>0.1908</v>
      </c>
      <c r="S161" s="144">
        <v>0</v>
      </c>
      <c r="T161" s="145">
        <f t="shared" si="23"/>
        <v>0</v>
      </c>
      <c r="AR161" s="146" t="s">
        <v>205</v>
      </c>
      <c r="AT161" s="146" t="s">
        <v>194</v>
      </c>
      <c r="AU161" s="146" t="s">
        <v>186</v>
      </c>
      <c r="AY161" s="13" t="s">
        <v>179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186</v>
      </c>
      <c r="BK161" s="147">
        <f t="shared" si="29"/>
        <v>0</v>
      </c>
      <c r="BL161" s="13" t="s">
        <v>205</v>
      </c>
      <c r="BM161" s="146" t="s">
        <v>1451</v>
      </c>
    </row>
    <row r="162" spans="2:65" s="1" customFormat="1" ht="16.5" customHeight="1" x14ac:dyDescent="0.2">
      <c r="B162" s="28"/>
      <c r="C162" s="134" t="s">
        <v>301</v>
      </c>
      <c r="D162" s="134" t="s">
        <v>181</v>
      </c>
      <c r="E162" s="135" t="s">
        <v>1452</v>
      </c>
      <c r="F162" s="136" t="s">
        <v>1453</v>
      </c>
      <c r="G162" s="137" t="s">
        <v>192</v>
      </c>
      <c r="H162" s="138">
        <v>4</v>
      </c>
      <c r="I162" s="139"/>
      <c r="J162" s="140">
        <f t="shared" si="20"/>
        <v>0</v>
      </c>
      <c r="K162" s="141"/>
      <c r="L162" s="28"/>
      <c r="M162" s="142" t="s">
        <v>1</v>
      </c>
      <c r="N162" s="143" t="s">
        <v>38</v>
      </c>
      <c r="P162" s="144">
        <f t="shared" si="21"/>
        <v>0</v>
      </c>
      <c r="Q162" s="144">
        <v>0</v>
      </c>
      <c r="R162" s="144">
        <f t="shared" si="22"/>
        <v>0</v>
      </c>
      <c r="S162" s="144">
        <v>0</v>
      </c>
      <c r="T162" s="145">
        <f t="shared" si="23"/>
        <v>0</v>
      </c>
      <c r="AR162" s="146" t="s">
        <v>201</v>
      </c>
      <c r="AT162" s="146" t="s">
        <v>181</v>
      </c>
      <c r="AU162" s="146" t="s">
        <v>186</v>
      </c>
      <c r="AY162" s="13" t="s">
        <v>179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186</v>
      </c>
      <c r="BK162" s="147">
        <f t="shared" si="29"/>
        <v>0</v>
      </c>
      <c r="BL162" s="13" t="s">
        <v>201</v>
      </c>
      <c r="BM162" s="146" t="s">
        <v>1454</v>
      </c>
    </row>
    <row r="163" spans="2:65" s="1" customFormat="1" ht="16.5" customHeight="1" x14ac:dyDescent="0.2">
      <c r="B163" s="28"/>
      <c r="C163" s="148" t="s">
        <v>305</v>
      </c>
      <c r="D163" s="148" t="s">
        <v>194</v>
      </c>
      <c r="E163" s="149" t="s">
        <v>1455</v>
      </c>
      <c r="F163" s="150" t="s">
        <v>1456</v>
      </c>
      <c r="G163" s="151" t="s">
        <v>192</v>
      </c>
      <c r="H163" s="152">
        <v>4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2.2300000000000002E-3</v>
      </c>
      <c r="R163" s="144">
        <f t="shared" si="22"/>
        <v>8.9200000000000008E-3</v>
      </c>
      <c r="S163" s="144">
        <v>0</v>
      </c>
      <c r="T163" s="145">
        <f t="shared" si="23"/>
        <v>0</v>
      </c>
      <c r="AR163" s="146" t="s">
        <v>205</v>
      </c>
      <c r="AT163" s="146" t="s">
        <v>194</v>
      </c>
      <c r="AU163" s="146" t="s">
        <v>186</v>
      </c>
      <c r="AY163" s="13" t="s">
        <v>179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186</v>
      </c>
      <c r="BK163" s="147">
        <f t="shared" si="29"/>
        <v>0</v>
      </c>
      <c r="BL163" s="13" t="s">
        <v>205</v>
      </c>
      <c r="BM163" s="146" t="s">
        <v>1457</v>
      </c>
    </row>
    <row r="164" spans="2:65" s="1" customFormat="1" ht="24.15" customHeight="1" x14ac:dyDescent="0.2">
      <c r="B164" s="28"/>
      <c r="C164" s="134" t="s">
        <v>309</v>
      </c>
      <c r="D164" s="134" t="s">
        <v>181</v>
      </c>
      <c r="E164" s="135" t="s">
        <v>1458</v>
      </c>
      <c r="F164" s="136" t="s">
        <v>1459</v>
      </c>
      <c r="G164" s="137" t="s">
        <v>192</v>
      </c>
      <c r="H164" s="138">
        <v>8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201</v>
      </c>
      <c r="AT164" s="146" t="s">
        <v>181</v>
      </c>
      <c r="AU164" s="146" t="s">
        <v>186</v>
      </c>
      <c r="AY164" s="13" t="s">
        <v>179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186</v>
      </c>
      <c r="BK164" s="147">
        <f t="shared" si="29"/>
        <v>0</v>
      </c>
      <c r="BL164" s="13" t="s">
        <v>201</v>
      </c>
      <c r="BM164" s="146" t="s">
        <v>1460</v>
      </c>
    </row>
    <row r="165" spans="2:65" s="1" customFormat="1" ht="24.15" customHeight="1" x14ac:dyDescent="0.2">
      <c r="B165" s="28"/>
      <c r="C165" s="148" t="s">
        <v>313</v>
      </c>
      <c r="D165" s="148" t="s">
        <v>194</v>
      </c>
      <c r="E165" s="149" t="s">
        <v>1461</v>
      </c>
      <c r="F165" s="150" t="s">
        <v>1462</v>
      </c>
      <c r="G165" s="151" t="s">
        <v>192</v>
      </c>
      <c r="H165" s="152">
        <v>8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6.6899999999999998E-3</v>
      </c>
      <c r="R165" s="144">
        <f t="shared" si="22"/>
        <v>5.3519999999999998E-2</v>
      </c>
      <c r="S165" s="144">
        <v>0</v>
      </c>
      <c r="T165" s="145">
        <f t="shared" si="23"/>
        <v>0</v>
      </c>
      <c r="AR165" s="146" t="s">
        <v>205</v>
      </c>
      <c r="AT165" s="146" t="s">
        <v>194</v>
      </c>
      <c r="AU165" s="146" t="s">
        <v>186</v>
      </c>
      <c r="AY165" s="13" t="s">
        <v>179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186</v>
      </c>
      <c r="BK165" s="147">
        <f t="shared" si="29"/>
        <v>0</v>
      </c>
      <c r="BL165" s="13" t="s">
        <v>205</v>
      </c>
      <c r="BM165" s="146" t="s">
        <v>1463</v>
      </c>
    </row>
    <row r="166" spans="2:65" s="1" customFormat="1" ht="24.15" customHeight="1" x14ac:dyDescent="0.2">
      <c r="B166" s="28"/>
      <c r="C166" s="134" t="s">
        <v>317</v>
      </c>
      <c r="D166" s="134" t="s">
        <v>181</v>
      </c>
      <c r="E166" s="135" t="s">
        <v>1464</v>
      </c>
      <c r="F166" s="136" t="s">
        <v>1465</v>
      </c>
      <c r="G166" s="137" t="s">
        <v>192</v>
      </c>
      <c r="H166" s="138">
        <v>24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201</v>
      </c>
      <c r="AT166" s="146" t="s">
        <v>181</v>
      </c>
      <c r="AU166" s="146" t="s">
        <v>186</v>
      </c>
      <c r="AY166" s="13" t="s">
        <v>179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186</v>
      </c>
      <c r="BK166" s="147">
        <f t="shared" si="29"/>
        <v>0</v>
      </c>
      <c r="BL166" s="13" t="s">
        <v>201</v>
      </c>
      <c r="BM166" s="146" t="s">
        <v>1466</v>
      </c>
    </row>
    <row r="167" spans="2:65" s="1" customFormat="1" ht="24.15" customHeight="1" x14ac:dyDescent="0.2">
      <c r="B167" s="28"/>
      <c r="C167" s="148" t="s">
        <v>321</v>
      </c>
      <c r="D167" s="148" t="s">
        <v>194</v>
      </c>
      <c r="E167" s="149" t="s">
        <v>1467</v>
      </c>
      <c r="F167" s="150" t="s">
        <v>1468</v>
      </c>
      <c r="G167" s="151" t="s">
        <v>192</v>
      </c>
      <c r="H167" s="152">
        <v>24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4.8500000000000001E-3</v>
      </c>
      <c r="R167" s="144">
        <f t="shared" si="22"/>
        <v>0.1164</v>
      </c>
      <c r="S167" s="144">
        <v>0</v>
      </c>
      <c r="T167" s="145">
        <f t="shared" si="23"/>
        <v>0</v>
      </c>
      <c r="AR167" s="146" t="s">
        <v>205</v>
      </c>
      <c r="AT167" s="146" t="s">
        <v>194</v>
      </c>
      <c r="AU167" s="146" t="s">
        <v>186</v>
      </c>
      <c r="AY167" s="13" t="s">
        <v>179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186</v>
      </c>
      <c r="BK167" s="147">
        <f t="shared" si="29"/>
        <v>0</v>
      </c>
      <c r="BL167" s="13" t="s">
        <v>205</v>
      </c>
      <c r="BM167" s="146" t="s">
        <v>1469</v>
      </c>
    </row>
    <row r="168" spans="2:65" s="1" customFormat="1" ht="24.15" customHeight="1" x14ac:dyDescent="0.2">
      <c r="B168" s="28"/>
      <c r="C168" s="134" t="s">
        <v>325</v>
      </c>
      <c r="D168" s="134" t="s">
        <v>181</v>
      </c>
      <c r="E168" s="135" t="s">
        <v>1470</v>
      </c>
      <c r="F168" s="136" t="s">
        <v>1471</v>
      </c>
      <c r="G168" s="137" t="s">
        <v>192</v>
      </c>
      <c r="H168" s="138">
        <v>44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201</v>
      </c>
      <c r="AT168" s="146" t="s">
        <v>181</v>
      </c>
      <c r="AU168" s="146" t="s">
        <v>186</v>
      </c>
      <c r="AY168" s="13" t="s">
        <v>179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186</v>
      </c>
      <c r="BK168" s="147">
        <f t="shared" si="29"/>
        <v>0</v>
      </c>
      <c r="BL168" s="13" t="s">
        <v>201</v>
      </c>
      <c r="BM168" s="146" t="s">
        <v>1472</v>
      </c>
    </row>
    <row r="169" spans="2:65" s="1" customFormat="1" ht="16.5" customHeight="1" x14ac:dyDescent="0.2">
      <c r="B169" s="28"/>
      <c r="C169" s="148" t="s">
        <v>329</v>
      </c>
      <c r="D169" s="148" t="s">
        <v>194</v>
      </c>
      <c r="E169" s="149" t="s">
        <v>1473</v>
      </c>
      <c r="F169" s="150" t="s">
        <v>1474</v>
      </c>
      <c r="G169" s="151" t="s">
        <v>192</v>
      </c>
      <c r="H169" s="152">
        <v>44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2E-3</v>
      </c>
      <c r="R169" s="144">
        <f t="shared" si="22"/>
        <v>8.7999999999999995E-2</v>
      </c>
      <c r="S169" s="144">
        <v>0</v>
      </c>
      <c r="T169" s="145">
        <f t="shared" si="23"/>
        <v>0</v>
      </c>
      <c r="AR169" s="146" t="s">
        <v>205</v>
      </c>
      <c r="AT169" s="146" t="s">
        <v>194</v>
      </c>
      <c r="AU169" s="146" t="s">
        <v>186</v>
      </c>
      <c r="AY169" s="13" t="s">
        <v>179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186</v>
      </c>
      <c r="BK169" s="147">
        <f t="shared" si="29"/>
        <v>0</v>
      </c>
      <c r="BL169" s="13" t="s">
        <v>205</v>
      </c>
      <c r="BM169" s="146" t="s">
        <v>1475</v>
      </c>
    </row>
    <row r="170" spans="2:65" s="1" customFormat="1" ht="16.5" customHeight="1" x14ac:dyDescent="0.2">
      <c r="B170" s="28"/>
      <c r="C170" s="134" t="s">
        <v>333</v>
      </c>
      <c r="D170" s="134" t="s">
        <v>181</v>
      </c>
      <c r="E170" s="135" t="s">
        <v>1476</v>
      </c>
      <c r="F170" s="136" t="s">
        <v>1477</v>
      </c>
      <c r="G170" s="137" t="s">
        <v>192</v>
      </c>
      <c r="H170" s="138">
        <v>2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201</v>
      </c>
      <c r="AT170" s="146" t="s">
        <v>181</v>
      </c>
      <c r="AU170" s="146" t="s">
        <v>186</v>
      </c>
      <c r="AY170" s="13" t="s">
        <v>179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186</v>
      </c>
      <c r="BK170" s="147">
        <f t="shared" si="29"/>
        <v>0</v>
      </c>
      <c r="BL170" s="13" t="s">
        <v>201</v>
      </c>
      <c r="BM170" s="146" t="s">
        <v>1478</v>
      </c>
    </row>
    <row r="171" spans="2:65" s="1" customFormat="1" ht="24.15" customHeight="1" x14ac:dyDescent="0.2">
      <c r="B171" s="28"/>
      <c r="C171" s="148" t="s">
        <v>337</v>
      </c>
      <c r="D171" s="148" t="s">
        <v>194</v>
      </c>
      <c r="E171" s="149" t="s">
        <v>1479</v>
      </c>
      <c r="F171" s="150" t="s">
        <v>1480</v>
      </c>
      <c r="G171" s="151" t="s">
        <v>192</v>
      </c>
      <c r="H171" s="152">
        <v>2</v>
      </c>
      <c r="I171" s="153"/>
      <c r="J171" s="154">
        <f t="shared" si="20"/>
        <v>0</v>
      </c>
      <c r="K171" s="155"/>
      <c r="L171" s="156"/>
      <c r="M171" s="157" t="s">
        <v>1</v>
      </c>
      <c r="N171" s="158" t="s">
        <v>38</v>
      </c>
      <c r="P171" s="144">
        <f t="shared" si="21"/>
        <v>0</v>
      </c>
      <c r="Q171" s="144">
        <v>0.125</v>
      </c>
      <c r="R171" s="144">
        <f t="shared" si="22"/>
        <v>0.25</v>
      </c>
      <c r="S171" s="144">
        <v>0</v>
      </c>
      <c r="T171" s="145">
        <f t="shared" si="23"/>
        <v>0</v>
      </c>
      <c r="AR171" s="146" t="s">
        <v>205</v>
      </c>
      <c r="AT171" s="146" t="s">
        <v>194</v>
      </c>
      <c r="AU171" s="146" t="s">
        <v>186</v>
      </c>
      <c r="AY171" s="13" t="s">
        <v>179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186</v>
      </c>
      <c r="BK171" s="147">
        <f t="shared" si="29"/>
        <v>0</v>
      </c>
      <c r="BL171" s="13" t="s">
        <v>205</v>
      </c>
      <c r="BM171" s="146" t="s">
        <v>1481</v>
      </c>
    </row>
    <row r="172" spans="2:65" s="1" customFormat="1" ht="16.5" customHeight="1" x14ac:dyDescent="0.2">
      <c r="B172" s="28"/>
      <c r="C172" s="134" t="s">
        <v>341</v>
      </c>
      <c r="D172" s="134" t="s">
        <v>181</v>
      </c>
      <c r="E172" s="135" t="s">
        <v>1482</v>
      </c>
      <c r="F172" s="136" t="s">
        <v>1483</v>
      </c>
      <c r="G172" s="137" t="s">
        <v>192</v>
      </c>
      <c r="H172" s="138">
        <v>2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201</v>
      </c>
      <c r="AT172" s="146" t="s">
        <v>181</v>
      </c>
      <c r="AU172" s="146" t="s">
        <v>186</v>
      </c>
      <c r="AY172" s="13" t="s">
        <v>179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186</v>
      </c>
      <c r="BK172" s="147">
        <f t="shared" si="29"/>
        <v>0</v>
      </c>
      <c r="BL172" s="13" t="s">
        <v>201</v>
      </c>
      <c r="BM172" s="146" t="s">
        <v>1484</v>
      </c>
    </row>
    <row r="173" spans="2:65" s="1" customFormat="1" ht="24.15" customHeight="1" x14ac:dyDescent="0.2">
      <c r="B173" s="28"/>
      <c r="C173" s="148" t="s">
        <v>343</v>
      </c>
      <c r="D173" s="148" t="s">
        <v>194</v>
      </c>
      <c r="E173" s="149" t="s">
        <v>1485</v>
      </c>
      <c r="F173" s="150" t="s">
        <v>1486</v>
      </c>
      <c r="G173" s="151" t="s">
        <v>192</v>
      </c>
      <c r="H173" s="152">
        <v>2</v>
      </c>
      <c r="I173" s="153"/>
      <c r="J173" s="154">
        <f t="shared" si="20"/>
        <v>0</v>
      </c>
      <c r="K173" s="155"/>
      <c r="L173" s="156"/>
      <c r="M173" s="157" t="s">
        <v>1</v>
      </c>
      <c r="N173" s="158" t="s">
        <v>38</v>
      </c>
      <c r="P173" s="144">
        <f t="shared" si="21"/>
        <v>0</v>
      </c>
      <c r="Q173" s="144">
        <v>0.125</v>
      </c>
      <c r="R173" s="144">
        <f t="shared" si="22"/>
        <v>0.25</v>
      </c>
      <c r="S173" s="144">
        <v>0</v>
      </c>
      <c r="T173" s="145">
        <f t="shared" si="23"/>
        <v>0</v>
      </c>
      <c r="AR173" s="146" t="s">
        <v>205</v>
      </c>
      <c r="AT173" s="146" t="s">
        <v>194</v>
      </c>
      <c r="AU173" s="146" t="s">
        <v>186</v>
      </c>
      <c r="AY173" s="13" t="s">
        <v>179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186</v>
      </c>
      <c r="BK173" s="147">
        <f t="shared" si="29"/>
        <v>0</v>
      </c>
      <c r="BL173" s="13" t="s">
        <v>205</v>
      </c>
      <c r="BM173" s="146" t="s">
        <v>1487</v>
      </c>
    </row>
    <row r="174" spans="2:65" s="1" customFormat="1" ht="24.15" customHeight="1" x14ac:dyDescent="0.2">
      <c r="B174" s="28"/>
      <c r="C174" s="134" t="s">
        <v>347</v>
      </c>
      <c r="D174" s="134" t="s">
        <v>181</v>
      </c>
      <c r="E174" s="135" t="s">
        <v>1488</v>
      </c>
      <c r="F174" s="136" t="s">
        <v>1489</v>
      </c>
      <c r="G174" s="137" t="s">
        <v>235</v>
      </c>
      <c r="H174" s="138">
        <v>17190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201</v>
      </c>
      <c r="AT174" s="146" t="s">
        <v>181</v>
      </c>
      <c r="AU174" s="146" t="s">
        <v>186</v>
      </c>
      <c r="AY174" s="13" t="s">
        <v>179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186</v>
      </c>
      <c r="BK174" s="147">
        <f t="shared" si="29"/>
        <v>0</v>
      </c>
      <c r="BL174" s="13" t="s">
        <v>201</v>
      </c>
      <c r="BM174" s="146" t="s">
        <v>1490</v>
      </c>
    </row>
    <row r="175" spans="2:65" s="1" customFormat="1" ht="16.5" customHeight="1" x14ac:dyDescent="0.2">
      <c r="B175" s="28"/>
      <c r="C175" s="148" t="s">
        <v>351</v>
      </c>
      <c r="D175" s="148" t="s">
        <v>194</v>
      </c>
      <c r="E175" s="149" t="s">
        <v>1491</v>
      </c>
      <c r="F175" s="150" t="s">
        <v>1492</v>
      </c>
      <c r="G175" s="151" t="s">
        <v>235</v>
      </c>
      <c r="H175" s="152">
        <v>17190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3.0799999999999998E-3</v>
      </c>
      <c r="R175" s="144">
        <f t="shared" si="22"/>
        <v>52.9452</v>
      </c>
      <c r="S175" s="144">
        <v>0</v>
      </c>
      <c r="T175" s="145">
        <f t="shared" si="23"/>
        <v>0</v>
      </c>
      <c r="AR175" s="146" t="s">
        <v>205</v>
      </c>
      <c r="AT175" s="146" t="s">
        <v>194</v>
      </c>
      <c r="AU175" s="146" t="s">
        <v>186</v>
      </c>
      <c r="AY175" s="13" t="s">
        <v>179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186</v>
      </c>
      <c r="BK175" s="147">
        <f t="shared" si="29"/>
        <v>0</v>
      </c>
      <c r="BL175" s="13" t="s">
        <v>205</v>
      </c>
      <c r="BM175" s="146" t="s">
        <v>1493</v>
      </c>
    </row>
    <row r="176" spans="2:65" s="1" customFormat="1" ht="24.15" customHeight="1" x14ac:dyDescent="0.2">
      <c r="B176" s="28"/>
      <c r="C176" s="134" t="s">
        <v>355</v>
      </c>
      <c r="D176" s="134" t="s">
        <v>181</v>
      </c>
      <c r="E176" s="135" t="s">
        <v>1494</v>
      </c>
      <c r="F176" s="136" t="s">
        <v>1495</v>
      </c>
      <c r="G176" s="137" t="s">
        <v>235</v>
      </c>
      <c r="H176" s="138">
        <v>2000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201</v>
      </c>
      <c r="AT176" s="146" t="s">
        <v>181</v>
      </c>
      <c r="AU176" s="146" t="s">
        <v>186</v>
      </c>
      <c r="AY176" s="13" t="s">
        <v>179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186</v>
      </c>
      <c r="BK176" s="147">
        <f t="shared" si="29"/>
        <v>0</v>
      </c>
      <c r="BL176" s="13" t="s">
        <v>201</v>
      </c>
      <c r="BM176" s="146" t="s">
        <v>1496</v>
      </c>
    </row>
    <row r="177" spans="2:65" s="1" customFormat="1" ht="24.15" customHeight="1" x14ac:dyDescent="0.2">
      <c r="B177" s="28"/>
      <c r="C177" s="134" t="s">
        <v>359</v>
      </c>
      <c r="D177" s="134" t="s">
        <v>181</v>
      </c>
      <c r="E177" s="135" t="s">
        <v>1497</v>
      </c>
      <c r="F177" s="136" t="s">
        <v>1498</v>
      </c>
      <c r="G177" s="137" t="s">
        <v>235</v>
      </c>
      <c r="H177" s="138">
        <v>160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201</v>
      </c>
      <c r="AT177" s="146" t="s">
        <v>181</v>
      </c>
      <c r="AU177" s="146" t="s">
        <v>186</v>
      </c>
      <c r="AY177" s="13" t="s">
        <v>179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186</v>
      </c>
      <c r="BK177" s="147">
        <f t="shared" si="29"/>
        <v>0</v>
      </c>
      <c r="BL177" s="13" t="s">
        <v>201</v>
      </c>
      <c r="BM177" s="146" t="s">
        <v>1499</v>
      </c>
    </row>
    <row r="178" spans="2:65" s="1" customFormat="1" ht="16.5" customHeight="1" x14ac:dyDescent="0.2">
      <c r="B178" s="28"/>
      <c r="C178" s="148" t="s">
        <v>363</v>
      </c>
      <c r="D178" s="148" t="s">
        <v>194</v>
      </c>
      <c r="E178" s="149" t="s">
        <v>1491</v>
      </c>
      <c r="F178" s="150" t="s">
        <v>1492</v>
      </c>
      <c r="G178" s="151" t="s">
        <v>235</v>
      </c>
      <c r="H178" s="152">
        <v>160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3.0799999999999998E-3</v>
      </c>
      <c r="R178" s="144">
        <f t="shared" si="22"/>
        <v>0.49279999999999996</v>
      </c>
      <c r="S178" s="144">
        <v>0</v>
      </c>
      <c r="T178" s="145">
        <f t="shared" si="23"/>
        <v>0</v>
      </c>
      <c r="AR178" s="146" t="s">
        <v>205</v>
      </c>
      <c r="AT178" s="146" t="s">
        <v>194</v>
      </c>
      <c r="AU178" s="146" t="s">
        <v>186</v>
      </c>
      <c r="AY178" s="13" t="s">
        <v>179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186</v>
      </c>
      <c r="BK178" s="147">
        <f t="shared" si="29"/>
        <v>0</v>
      </c>
      <c r="BL178" s="13" t="s">
        <v>205</v>
      </c>
      <c r="BM178" s="146" t="s">
        <v>1500</v>
      </c>
    </row>
    <row r="179" spans="2:65" s="1" customFormat="1" ht="21.75" customHeight="1" x14ac:dyDescent="0.2">
      <c r="B179" s="28"/>
      <c r="C179" s="134" t="s">
        <v>369</v>
      </c>
      <c r="D179" s="134" t="s">
        <v>181</v>
      </c>
      <c r="E179" s="135" t="s">
        <v>1501</v>
      </c>
      <c r="F179" s="136" t="s">
        <v>1502</v>
      </c>
      <c r="G179" s="137" t="s">
        <v>235</v>
      </c>
      <c r="H179" s="138">
        <v>160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201</v>
      </c>
      <c r="AT179" s="146" t="s">
        <v>181</v>
      </c>
      <c r="AU179" s="146" t="s">
        <v>186</v>
      </c>
      <c r="AY179" s="13" t="s">
        <v>179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186</v>
      </c>
      <c r="BK179" s="147">
        <f t="shared" si="29"/>
        <v>0</v>
      </c>
      <c r="BL179" s="13" t="s">
        <v>201</v>
      </c>
      <c r="BM179" s="146" t="s">
        <v>1503</v>
      </c>
    </row>
    <row r="180" spans="2:65" s="11" customFormat="1" ht="23" customHeight="1" x14ac:dyDescent="0.25">
      <c r="B180" s="122"/>
      <c r="D180" s="123" t="s">
        <v>71</v>
      </c>
      <c r="E180" s="132" t="s">
        <v>367</v>
      </c>
      <c r="F180" s="132" t="s">
        <v>1080</v>
      </c>
      <c r="I180" s="125"/>
      <c r="J180" s="133">
        <f>BK180</f>
        <v>0</v>
      </c>
      <c r="L180" s="122"/>
      <c r="M180" s="127"/>
      <c r="P180" s="128">
        <f>SUM(P181:P233)</f>
        <v>0</v>
      </c>
      <c r="R180" s="128">
        <f>SUM(R181:R233)</f>
        <v>786.47515499999997</v>
      </c>
      <c r="T180" s="129">
        <f>SUM(T181:T233)</f>
        <v>0</v>
      </c>
      <c r="AR180" s="123" t="s">
        <v>196</v>
      </c>
      <c r="AT180" s="130" t="s">
        <v>71</v>
      </c>
      <c r="AU180" s="130" t="s">
        <v>80</v>
      </c>
      <c r="AY180" s="123" t="s">
        <v>179</v>
      </c>
      <c r="BK180" s="131">
        <f>SUM(BK181:BK233)</f>
        <v>0</v>
      </c>
    </row>
    <row r="181" spans="2:65" s="1" customFormat="1" ht="24.15" customHeight="1" x14ac:dyDescent="0.2">
      <c r="B181" s="28"/>
      <c r="C181" s="134" t="s">
        <v>373</v>
      </c>
      <c r="D181" s="134" t="s">
        <v>181</v>
      </c>
      <c r="E181" s="135" t="s">
        <v>1504</v>
      </c>
      <c r="F181" s="136" t="s">
        <v>1505</v>
      </c>
      <c r="G181" s="137" t="s">
        <v>488</v>
      </c>
      <c r="H181" s="138">
        <v>5</v>
      </c>
      <c r="I181" s="139"/>
      <c r="J181" s="140">
        <f t="shared" ref="J181:J212" si="30">ROUND(I181*H181,2)</f>
        <v>0</v>
      </c>
      <c r="K181" s="141"/>
      <c r="L181" s="28"/>
      <c r="M181" s="142" t="s">
        <v>1</v>
      </c>
      <c r="N181" s="143" t="s">
        <v>38</v>
      </c>
      <c r="P181" s="144">
        <f t="shared" ref="P181:P212" si="31">O181*H181</f>
        <v>0</v>
      </c>
      <c r="Q181" s="144">
        <v>0</v>
      </c>
      <c r="R181" s="144">
        <f t="shared" ref="R181:R212" si="32">Q181*H181</f>
        <v>0</v>
      </c>
      <c r="S181" s="144">
        <v>0</v>
      </c>
      <c r="T181" s="145">
        <f t="shared" ref="T181:T212" si="33">S181*H181</f>
        <v>0</v>
      </c>
      <c r="AR181" s="146" t="s">
        <v>201</v>
      </c>
      <c r="AT181" s="146" t="s">
        <v>181</v>
      </c>
      <c r="AU181" s="146" t="s">
        <v>186</v>
      </c>
      <c r="AY181" s="13" t="s">
        <v>179</v>
      </c>
      <c r="BE181" s="147">
        <f t="shared" ref="BE181:BE212" si="34">IF(N181="základná",J181,0)</f>
        <v>0</v>
      </c>
      <c r="BF181" s="147">
        <f t="shared" ref="BF181:BF212" si="35">IF(N181="znížená",J181,0)</f>
        <v>0</v>
      </c>
      <c r="BG181" s="147">
        <f t="shared" ref="BG181:BG212" si="36">IF(N181="zákl. prenesená",J181,0)</f>
        <v>0</v>
      </c>
      <c r="BH181" s="147">
        <f t="shared" ref="BH181:BH212" si="37">IF(N181="zníž. prenesená",J181,0)</f>
        <v>0</v>
      </c>
      <c r="BI181" s="147">
        <f t="shared" ref="BI181:BI212" si="38">IF(N181="nulová",J181,0)</f>
        <v>0</v>
      </c>
      <c r="BJ181" s="13" t="s">
        <v>186</v>
      </c>
      <c r="BK181" s="147">
        <f t="shared" ref="BK181:BK212" si="39">ROUND(I181*H181,2)</f>
        <v>0</v>
      </c>
      <c r="BL181" s="13" t="s">
        <v>201</v>
      </c>
      <c r="BM181" s="146" t="s">
        <v>1506</v>
      </c>
    </row>
    <row r="182" spans="2:65" s="1" customFormat="1" ht="24.15" customHeight="1" x14ac:dyDescent="0.2">
      <c r="B182" s="28"/>
      <c r="C182" s="134" t="s">
        <v>377</v>
      </c>
      <c r="D182" s="134" t="s">
        <v>181</v>
      </c>
      <c r="E182" s="135" t="s">
        <v>1084</v>
      </c>
      <c r="F182" s="136" t="s">
        <v>1085</v>
      </c>
      <c r="G182" s="137" t="s">
        <v>488</v>
      </c>
      <c r="H182" s="138">
        <v>1</v>
      </c>
      <c r="I182" s="139"/>
      <c r="J182" s="140">
        <f t="shared" si="30"/>
        <v>0</v>
      </c>
      <c r="K182" s="141"/>
      <c r="L182" s="28"/>
      <c r="M182" s="142" t="s">
        <v>1</v>
      </c>
      <c r="N182" s="143" t="s">
        <v>38</v>
      </c>
      <c r="P182" s="144">
        <f t="shared" si="31"/>
        <v>0</v>
      </c>
      <c r="Q182" s="144">
        <v>0</v>
      </c>
      <c r="R182" s="144">
        <f t="shared" si="32"/>
        <v>0</v>
      </c>
      <c r="S182" s="144">
        <v>0</v>
      </c>
      <c r="T182" s="145">
        <f t="shared" si="33"/>
        <v>0</v>
      </c>
      <c r="AR182" s="146" t="s">
        <v>201</v>
      </c>
      <c r="AT182" s="146" t="s">
        <v>181</v>
      </c>
      <c r="AU182" s="146" t="s">
        <v>186</v>
      </c>
      <c r="AY182" s="13" t="s">
        <v>179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186</v>
      </c>
      <c r="BK182" s="147">
        <f t="shared" si="39"/>
        <v>0</v>
      </c>
      <c r="BL182" s="13" t="s">
        <v>201</v>
      </c>
      <c r="BM182" s="146" t="s">
        <v>1507</v>
      </c>
    </row>
    <row r="183" spans="2:65" s="1" customFormat="1" ht="24.15" customHeight="1" x14ac:dyDescent="0.2">
      <c r="B183" s="28"/>
      <c r="C183" s="134" t="s">
        <v>381</v>
      </c>
      <c r="D183" s="134" t="s">
        <v>181</v>
      </c>
      <c r="E183" s="135" t="s">
        <v>1508</v>
      </c>
      <c r="F183" s="136" t="s">
        <v>1509</v>
      </c>
      <c r="G183" s="137" t="s">
        <v>235</v>
      </c>
      <c r="H183" s="138">
        <v>235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201</v>
      </c>
      <c r="AT183" s="146" t="s">
        <v>181</v>
      </c>
      <c r="AU183" s="146" t="s">
        <v>186</v>
      </c>
      <c r="AY183" s="13" t="s">
        <v>179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186</v>
      </c>
      <c r="BK183" s="147">
        <f t="shared" si="39"/>
        <v>0</v>
      </c>
      <c r="BL183" s="13" t="s">
        <v>201</v>
      </c>
      <c r="BM183" s="146" t="s">
        <v>1510</v>
      </c>
    </row>
    <row r="184" spans="2:65" s="1" customFormat="1" ht="24.15" customHeight="1" x14ac:dyDescent="0.2">
      <c r="B184" s="28"/>
      <c r="C184" s="134" t="s">
        <v>385</v>
      </c>
      <c r="D184" s="134" t="s">
        <v>181</v>
      </c>
      <c r="E184" s="135" t="s">
        <v>1511</v>
      </c>
      <c r="F184" s="136" t="s">
        <v>1512</v>
      </c>
      <c r="G184" s="137" t="s">
        <v>235</v>
      </c>
      <c r="H184" s="138">
        <v>655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201</v>
      </c>
      <c r="AT184" s="146" t="s">
        <v>181</v>
      </c>
      <c r="AU184" s="146" t="s">
        <v>186</v>
      </c>
      <c r="AY184" s="13" t="s">
        <v>179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186</v>
      </c>
      <c r="BK184" s="147">
        <f t="shared" si="39"/>
        <v>0</v>
      </c>
      <c r="BL184" s="13" t="s">
        <v>201</v>
      </c>
      <c r="BM184" s="146" t="s">
        <v>1513</v>
      </c>
    </row>
    <row r="185" spans="2:65" s="1" customFormat="1" ht="24.15" customHeight="1" x14ac:dyDescent="0.2">
      <c r="B185" s="28"/>
      <c r="C185" s="134" t="s">
        <v>390</v>
      </c>
      <c r="D185" s="134" t="s">
        <v>181</v>
      </c>
      <c r="E185" s="135" t="s">
        <v>1514</v>
      </c>
      <c r="F185" s="136" t="s">
        <v>1515</v>
      </c>
      <c r="G185" s="137" t="s">
        <v>235</v>
      </c>
      <c r="H185" s="138">
        <v>385</v>
      </c>
      <c r="I185" s="139"/>
      <c r="J185" s="140">
        <f t="shared" si="30"/>
        <v>0</v>
      </c>
      <c r="K185" s="141"/>
      <c r="L185" s="28"/>
      <c r="M185" s="142" t="s">
        <v>1</v>
      </c>
      <c r="N185" s="143" t="s">
        <v>38</v>
      </c>
      <c r="P185" s="144">
        <f t="shared" si="31"/>
        <v>0</v>
      </c>
      <c r="Q185" s="144">
        <v>0</v>
      </c>
      <c r="R185" s="144">
        <f t="shared" si="32"/>
        <v>0</v>
      </c>
      <c r="S185" s="144">
        <v>0</v>
      </c>
      <c r="T185" s="145">
        <f t="shared" si="33"/>
        <v>0</v>
      </c>
      <c r="AR185" s="146" t="s">
        <v>201</v>
      </c>
      <c r="AT185" s="146" t="s">
        <v>181</v>
      </c>
      <c r="AU185" s="146" t="s">
        <v>186</v>
      </c>
      <c r="AY185" s="13" t="s">
        <v>179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186</v>
      </c>
      <c r="BK185" s="147">
        <f t="shared" si="39"/>
        <v>0</v>
      </c>
      <c r="BL185" s="13" t="s">
        <v>201</v>
      </c>
      <c r="BM185" s="146" t="s">
        <v>1516</v>
      </c>
    </row>
    <row r="186" spans="2:65" s="1" customFormat="1" ht="24.15" customHeight="1" x14ac:dyDescent="0.2">
      <c r="B186" s="28"/>
      <c r="C186" s="134" t="s">
        <v>394</v>
      </c>
      <c r="D186" s="134" t="s">
        <v>181</v>
      </c>
      <c r="E186" s="135" t="s">
        <v>1517</v>
      </c>
      <c r="F186" s="136" t="s">
        <v>1518</v>
      </c>
      <c r="G186" s="137" t="s">
        <v>235</v>
      </c>
      <c r="H186" s="138">
        <v>45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201</v>
      </c>
      <c r="AT186" s="146" t="s">
        <v>181</v>
      </c>
      <c r="AU186" s="146" t="s">
        <v>186</v>
      </c>
      <c r="AY186" s="13" t="s">
        <v>179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186</v>
      </c>
      <c r="BK186" s="147">
        <f t="shared" si="39"/>
        <v>0</v>
      </c>
      <c r="BL186" s="13" t="s">
        <v>201</v>
      </c>
      <c r="BM186" s="146" t="s">
        <v>1519</v>
      </c>
    </row>
    <row r="187" spans="2:65" s="1" customFormat="1" ht="24.15" customHeight="1" x14ac:dyDescent="0.2">
      <c r="B187" s="28"/>
      <c r="C187" s="134" t="s">
        <v>398</v>
      </c>
      <c r="D187" s="134" t="s">
        <v>181</v>
      </c>
      <c r="E187" s="135" t="s">
        <v>1520</v>
      </c>
      <c r="F187" s="136" t="s">
        <v>1521</v>
      </c>
      <c r="G187" s="137" t="s">
        <v>235</v>
      </c>
      <c r="H187" s="138">
        <v>49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201</v>
      </c>
      <c r="AT187" s="146" t="s">
        <v>181</v>
      </c>
      <c r="AU187" s="146" t="s">
        <v>186</v>
      </c>
      <c r="AY187" s="13" t="s">
        <v>179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186</v>
      </c>
      <c r="BK187" s="147">
        <f t="shared" si="39"/>
        <v>0</v>
      </c>
      <c r="BL187" s="13" t="s">
        <v>201</v>
      </c>
      <c r="BM187" s="146" t="s">
        <v>1522</v>
      </c>
    </row>
    <row r="188" spans="2:65" s="1" customFormat="1" ht="24.15" customHeight="1" x14ac:dyDescent="0.2">
      <c r="B188" s="28"/>
      <c r="C188" s="134" t="s">
        <v>402</v>
      </c>
      <c r="D188" s="134" t="s">
        <v>181</v>
      </c>
      <c r="E188" s="135" t="s">
        <v>1523</v>
      </c>
      <c r="F188" s="136" t="s">
        <v>1524</v>
      </c>
      <c r="G188" s="137" t="s">
        <v>235</v>
      </c>
      <c r="H188" s="138">
        <v>39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201</v>
      </c>
      <c r="AT188" s="146" t="s">
        <v>181</v>
      </c>
      <c r="AU188" s="146" t="s">
        <v>186</v>
      </c>
      <c r="AY188" s="13" t="s">
        <v>179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186</v>
      </c>
      <c r="BK188" s="147">
        <f t="shared" si="39"/>
        <v>0</v>
      </c>
      <c r="BL188" s="13" t="s">
        <v>201</v>
      </c>
      <c r="BM188" s="146" t="s">
        <v>1525</v>
      </c>
    </row>
    <row r="189" spans="2:65" s="1" customFormat="1" ht="24.15" customHeight="1" x14ac:dyDescent="0.2">
      <c r="B189" s="28"/>
      <c r="C189" s="134" t="s">
        <v>406</v>
      </c>
      <c r="D189" s="134" t="s">
        <v>181</v>
      </c>
      <c r="E189" s="135" t="s">
        <v>1526</v>
      </c>
      <c r="F189" s="136" t="s">
        <v>1527</v>
      </c>
      <c r="G189" s="137" t="s">
        <v>235</v>
      </c>
      <c r="H189" s="138">
        <v>590</v>
      </c>
      <c r="I189" s="139"/>
      <c r="J189" s="140">
        <f t="shared" si="30"/>
        <v>0</v>
      </c>
      <c r="K189" s="141"/>
      <c r="L189" s="28"/>
      <c r="M189" s="142" t="s">
        <v>1</v>
      </c>
      <c r="N189" s="143" t="s">
        <v>38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201</v>
      </c>
      <c r="AT189" s="146" t="s">
        <v>181</v>
      </c>
      <c r="AU189" s="146" t="s">
        <v>186</v>
      </c>
      <c r="AY189" s="13" t="s">
        <v>179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186</v>
      </c>
      <c r="BK189" s="147">
        <f t="shared" si="39"/>
        <v>0</v>
      </c>
      <c r="BL189" s="13" t="s">
        <v>201</v>
      </c>
      <c r="BM189" s="146" t="s">
        <v>1528</v>
      </c>
    </row>
    <row r="190" spans="2:65" s="1" customFormat="1" ht="24.15" customHeight="1" x14ac:dyDescent="0.2">
      <c r="B190" s="28"/>
      <c r="C190" s="134" t="s">
        <v>410</v>
      </c>
      <c r="D190" s="134" t="s">
        <v>181</v>
      </c>
      <c r="E190" s="135" t="s">
        <v>1529</v>
      </c>
      <c r="F190" s="136" t="s">
        <v>1530</v>
      </c>
      <c r="G190" s="137" t="s">
        <v>235</v>
      </c>
      <c r="H190" s="138">
        <v>129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201</v>
      </c>
      <c r="AT190" s="146" t="s">
        <v>181</v>
      </c>
      <c r="AU190" s="146" t="s">
        <v>186</v>
      </c>
      <c r="AY190" s="13" t="s">
        <v>179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186</v>
      </c>
      <c r="BK190" s="147">
        <f t="shared" si="39"/>
        <v>0</v>
      </c>
      <c r="BL190" s="13" t="s">
        <v>201</v>
      </c>
      <c r="BM190" s="146" t="s">
        <v>1531</v>
      </c>
    </row>
    <row r="191" spans="2:65" s="1" customFormat="1" ht="24.15" customHeight="1" x14ac:dyDescent="0.2">
      <c r="B191" s="28"/>
      <c r="C191" s="134" t="s">
        <v>414</v>
      </c>
      <c r="D191" s="134" t="s">
        <v>181</v>
      </c>
      <c r="E191" s="135" t="s">
        <v>1532</v>
      </c>
      <c r="F191" s="136" t="s">
        <v>1533</v>
      </c>
      <c r="G191" s="137" t="s">
        <v>235</v>
      </c>
      <c r="H191" s="138">
        <v>365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201</v>
      </c>
      <c r="AT191" s="146" t="s">
        <v>181</v>
      </c>
      <c r="AU191" s="146" t="s">
        <v>186</v>
      </c>
      <c r="AY191" s="13" t="s">
        <v>179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186</v>
      </c>
      <c r="BK191" s="147">
        <f t="shared" si="39"/>
        <v>0</v>
      </c>
      <c r="BL191" s="13" t="s">
        <v>201</v>
      </c>
      <c r="BM191" s="146" t="s">
        <v>1534</v>
      </c>
    </row>
    <row r="192" spans="2:65" s="1" customFormat="1" ht="24.15" customHeight="1" x14ac:dyDescent="0.2">
      <c r="B192" s="28"/>
      <c r="C192" s="134" t="s">
        <v>420</v>
      </c>
      <c r="D192" s="134" t="s">
        <v>181</v>
      </c>
      <c r="E192" s="135" t="s">
        <v>1535</v>
      </c>
      <c r="F192" s="136" t="s">
        <v>1536</v>
      </c>
      <c r="G192" s="137" t="s">
        <v>235</v>
      </c>
      <c r="H192" s="138">
        <v>90</v>
      </c>
      <c r="I192" s="139"/>
      <c r="J192" s="140">
        <f t="shared" si="30"/>
        <v>0</v>
      </c>
      <c r="K192" s="141"/>
      <c r="L192" s="28"/>
      <c r="M192" s="142" t="s">
        <v>1</v>
      </c>
      <c r="N192" s="143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201</v>
      </c>
      <c r="AT192" s="146" t="s">
        <v>181</v>
      </c>
      <c r="AU192" s="146" t="s">
        <v>186</v>
      </c>
      <c r="AY192" s="13" t="s">
        <v>179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186</v>
      </c>
      <c r="BK192" s="147">
        <f t="shared" si="39"/>
        <v>0</v>
      </c>
      <c r="BL192" s="13" t="s">
        <v>201</v>
      </c>
      <c r="BM192" s="146" t="s">
        <v>1537</v>
      </c>
    </row>
    <row r="193" spans="2:65" s="1" customFormat="1" ht="24.15" customHeight="1" x14ac:dyDescent="0.2">
      <c r="B193" s="28"/>
      <c r="C193" s="134" t="s">
        <v>426</v>
      </c>
      <c r="D193" s="134" t="s">
        <v>181</v>
      </c>
      <c r="E193" s="135" t="s">
        <v>1535</v>
      </c>
      <c r="F193" s="136" t="s">
        <v>1536</v>
      </c>
      <c r="G193" s="137" t="s">
        <v>235</v>
      </c>
      <c r="H193" s="138">
        <v>90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201</v>
      </c>
      <c r="AT193" s="146" t="s">
        <v>181</v>
      </c>
      <c r="AU193" s="146" t="s">
        <v>186</v>
      </c>
      <c r="AY193" s="13" t="s">
        <v>179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186</v>
      </c>
      <c r="BK193" s="147">
        <f t="shared" si="39"/>
        <v>0</v>
      </c>
      <c r="BL193" s="13" t="s">
        <v>201</v>
      </c>
      <c r="BM193" s="146" t="s">
        <v>1538</v>
      </c>
    </row>
    <row r="194" spans="2:65" s="1" customFormat="1" ht="24.15" customHeight="1" x14ac:dyDescent="0.2">
      <c r="B194" s="28"/>
      <c r="C194" s="134" t="s">
        <v>430</v>
      </c>
      <c r="D194" s="134" t="s">
        <v>181</v>
      </c>
      <c r="E194" s="135" t="s">
        <v>1539</v>
      </c>
      <c r="F194" s="136" t="s">
        <v>1540</v>
      </c>
      <c r="G194" s="137" t="s">
        <v>235</v>
      </c>
      <c r="H194" s="138">
        <v>98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201</v>
      </c>
      <c r="AT194" s="146" t="s">
        <v>181</v>
      </c>
      <c r="AU194" s="146" t="s">
        <v>186</v>
      </c>
      <c r="AY194" s="13" t="s">
        <v>179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186</v>
      </c>
      <c r="BK194" s="147">
        <f t="shared" si="39"/>
        <v>0</v>
      </c>
      <c r="BL194" s="13" t="s">
        <v>201</v>
      </c>
      <c r="BM194" s="146" t="s">
        <v>1541</v>
      </c>
    </row>
    <row r="195" spans="2:65" s="1" customFormat="1" ht="24.15" customHeight="1" x14ac:dyDescent="0.2">
      <c r="B195" s="28"/>
      <c r="C195" s="134" t="s">
        <v>434</v>
      </c>
      <c r="D195" s="134" t="s">
        <v>181</v>
      </c>
      <c r="E195" s="135" t="s">
        <v>1542</v>
      </c>
      <c r="F195" s="136" t="s">
        <v>1543</v>
      </c>
      <c r="G195" s="137" t="s">
        <v>235</v>
      </c>
      <c r="H195" s="138">
        <v>8</v>
      </c>
      <c r="I195" s="139"/>
      <c r="J195" s="140">
        <f t="shared" si="30"/>
        <v>0</v>
      </c>
      <c r="K195" s="141"/>
      <c r="L195" s="28"/>
      <c r="M195" s="142" t="s">
        <v>1</v>
      </c>
      <c r="N195" s="143" t="s">
        <v>38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201</v>
      </c>
      <c r="AT195" s="146" t="s">
        <v>181</v>
      </c>
      <c r="AU195" s="146" t="s">
        <v>186</v>
      </c>
      <c r="AY195" s="13" t="s">
        <v>179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186</v>
      </c>
      <c r="BK195" s="147">
        <f t="shared" si="39"/>
        <v>0</v>
      </c>
      <c r="BL195" s="13" t="s">
        <v>201</v>
      </c>
      <c r="BM195" s="146" t="s">
        <v>1544</v>
      </c>
    </row>
    <row r="196" spans="2:65" s="1" customFormat="1" ht="24.15" customHeight="1" x14ac:dyDescent="0.2">
      <c r="B196" s="28"/>
      <c r="C196" s="134" t="s">
        <v>651</v>
      </c>
      <c r="D196" s="134" t="s">
        <v>181</v>
      </c>
      <c r="E196" s="135" t="s">
        <v>1545</v>
      </c>
      <c r="F196" s="136" t="s">
        <v>1546</v>
      </c>
      <c r="G196" s="137" t="s">
        <v>235</v>
      </c>
      <c r="H196" s="138">
        <v>20</v>
      </c>
      <c r="I196" s="139"/>
      <c r="J196" s="140">
        <f t="shared" si="30"/>
        <v>0</v>
      </c>
      <c r="K196" s="141"/>
      <c r="L196" s="28"/>
      <c r="M196" s="142" t="s">
        <v>1</v>
      </c>
      <c r="N196" s="143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201</v>
      </c>
      <c r="AT196" s="146" t="s">
        <v>181</v>
      </c>
      <c r="AU196" s="146" t="s">
        <v>186</v>
      </c>
      <c r="AY196" s="13" t="s">
        <v>179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186</v>
      </c>
      <c r="BK196" s="147">
        <f t="shared" si="39"/>
        <v>0</v>
      </c>
      <c r="BL196" s="13" t="s">
        <v>201</v>
      </c>
      <c r="BM196" s="146" t="s">
        <v>1547</v>
      </c>
    </row>
    <row r="197" spans="2:65" s="1" customFormat="1" ht="24.15" customHeight="1" x14ac:dyDescent="0.2">
      <c r="B197" s="28"/>
      <c r="C197" s="134" t="s">
        <v>655</v>
      </c>
      <c r="D197" s="134" t="s">
        <v>181</v>
      </c>
      <c r="E197" s="135" t="s">
        <v>1548</v>
      </c>
      <c r="F197" s="136" t="s">
        <v>1549</v>
      </c>
      <c r="G197" s="137" t="s">
        <v>235</v>
      </c>
      <c r="H197" s="138">
        <v>75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201</v>
      </c>
      <c r="AT197" s="146" t="s">
        <v>181</v>
      </c>
      <c r="AU197" s="146" t="s">
        <v>186</v>
      </c>
      <c r="AY197" s="13" t="s">
        <v>179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186</v>
      </c>
      <c r="BK197" s="147">
        <f t="shared" si="39"/>
        <v>0</v>
      </c>
      <c r="BL197" s="13" t="s">
        <v>201</v>
      </c>
      <c r="BM197" s="146" t="s">
        <v>1550</v>
      </c>
    </row>
    <row r="198" spans="2:65" s="1" customFormat="1" ht="24.15" customHeight="1" x14ac:dyDescent="0.2">
      <c r="B198" s="28"/>
      <c r="C198" s="134" t="s">
        <v>201</v>
      </c>
      <c r="D198" s="134" t="s">
        <v>181</v>
      </c>
      <c r="E198" s="135" t="s">
        <v>382</v>
      </c>
      <c r="F198" s="136" t="s">
        <v>383</v>
      </c>
      <c r="G198" s="137" t="s">
        <v>235</v>
      </c>
      <c r="H198" s="138">
        <v>2725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201</v>
      </c>
      <c r="AT198" s="146" t="s">
        <v>181</v>
      </c>
      <c r="AU198" s="146" t="s">
        <v>186</v>
      </c>
      <c r="AY198" s="13" t="s">
        <v>179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186</v>
      </c>
      <c r="BK198" s="147">
        <f t="shared" si="39"/>
        <v>0</v>
      </c>
      <c r="BL198" s="13" t="s">
        <v>201</v>
      </c>
      <c r="BM198" s="146" t="s">
        <v>1551</v>
      </c>
    </row>
    <row r="199" spans="2:65" s="1" customFormat="1" ht="16.5" customHeight="1" x14ac:dyDescent="0.2">
      <c r="B199" s="28"/>
      <c r="C199" s="148" t="s">
        <v>661</v>
      </c>
      <c r="D199" s="148" t="s">
        <v>194</v>
      </c>
      <c r="E199" s="149" t="s">
        <v>386</v>
      </c>
      <c r="F199" s="150" t="s">
        <v>387</v>
      </c>
      <c r="G199" s="151" t="s">
        <v>388</v>
      </c>
      <c r="H199" s="152">
        <v>152.6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1</v>
      </c>
      <c r="R199" s="144">
        <f t="shared" si="32"/>
        <v>152.6</v>
      </c>
      <c r="S199" s="144">
        <v>0</v>
      </c>
      <c r="T199" s="145">
        <f t="shared" si="33"/>
        <v>0</v>
      </c>
      <c r="AR199" s="146" t="s">
        <v>205</v>
      </c>
      <c r="AT199" s="146" t="s">
        <v>194</v>
      </c>
      <c r="AU199" s="146" t="s">
        <v>186</v>
      </c>
      <c r="AY199" s="13" t="s">
        <v>179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186</v>
      </c>
      <c r="BK199" s="147">
        <f t="shared" si="39"/>
        <v>0</v>
      </c>
      <c r="BL199" s="13" t="s">
        <v>205</v>
      </c>
      <c r="BM199" s="146" t="s">
        <v>1552</v>
      </c>
    </row>
    <row r="200" spans="2:65" s="1" customFormat="1" ht="24.15" customHeight="1" x14ac:dyDescent="0.2">
      <c r="B200" s="28"/>
      <c r="C200" s="148" t="s">
        <v>665</v>
      </c>
      <c r="D200" s="148" t="s">
        <v>194</v>
      </c>
      <c r="E200" s="149" t="s">
        <v>1304</v>
      </c>
      <c r="F200" s="150" t="s">
        <v>1305</v>
      </c>
      <c r="G200" s="151" t="s">
        <v>192</v>
      </c>
      <c r="H200" s="152">
        <v>19075</v>
      </c>
      <c r="I200" s="153"/>
      <c r="J200" s="154">
        <f t="shared" si="30"/>
        <v>0</v>
      </c>
      <c r="K200" s="155"/>
      <c r="L200" s="156"/>
      <c r="M200" s="157" t="s">
        <v>1</v>
      </c>
      <c r="N200" s="158" t="s">
        <v>38</v>
      </c>
      <c r="P200" s="144">
        <f t="shared" si="31"/>
        <v>0</v>
      </c>
      <c r="Q200" s="144">
        <v>5.0000000000000001E-3</v>
      </c>
      <c r="R200" s="144">
        <f t="shared" si="32"/>
        <v>95.375</v>
      </c>
      <c r="S200" s="144">
        <v>0</v>
      </c>
      <c r="T200" s="145">
        <f t="shared" si="33"/>
        <v>0</v>
      </c>
      <c r="AR200" s="146" t="s">
        <v>205</v>
      </c>
      <c r="AT200" s="146" t="s">
        <v>194</v>
      </c>
      <c r="AU200" s="146" t="s">
        <v>186</v>
      </c>
      <c r="AY200" s="13" t="s">
        <v>179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186</v>
      </c>
      <c r="BK200" s="147">
        <f t="shared" si="39"/>
        <v>0</v>
      </c>
      <c r="BL200" s="13" t="s">
        <v>205</v>
      </c>
      <c r="BM200" s="146" t="s">
        <v>1553</v>
      </c>
    </row>
    <row r="201" spans="2:65" s="1" customFormat="1" ht="24.15" customHeight="1" x14ac:dyDescent="0.2">
      <c r="B201" s="28"/>
      <c r="C201" s="134" t="s">
        <v>668</v>
      </c>
      <c r="D201" s="134" t="s">
        <v>181</v>
      </c>
      <c r="E201" s="135" t="s">
        <v>1554</v>
      </c>
      <c r="F201" s="136" t="s">
        <v>1555</v>
      </c>
      <c r="G201" s="137" t="s">
        <v>235</v>
      </c>
      <c r="H201" s="138">
        <v>2950</v>
      </c>
      <c r="I201" s="139"/>
      <c r="J201" s="140">
        <f t="shared" si="30"/>
        <v>0</v>
      </c>
      <c r="K201" s="141"/>
      <c r="L201" s="28"/>
      <c r="M201" s="142" t="s">
        <v>1</v>
      </c>
      <c r="N201" s="143" t="s">
        <v>38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201</v>
      </c>
      <c r="AT201" s="146" t="s">
        <v>181</v>
      </c>
      <c r="AU201" s="146" t="s">
        <v>186</v>
      </c>
      <c r="AY201" s="13" t="s">
        <v>179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186</v>
      </c>
      <c r="BK201" s="147">
        <f t="shared" si="39"/>
        <v>0</v>
      </c>
      <c r="BL201" s="13" t="s">
        <v>201</v>
      </c>
      <c r="BM201" s="146" t="s">
        <v>1556</v>
      </c>
    </row>
    <row r="202" spans="2:65" s="1" customFormat="1" ht="16.5" customHeight="1" x14ac:dyDescent="0.2">
      <c r="B202" s="28"/>
      <c r="C202" s="148" t="s">
        <v>672</v>
      </c>
      <c r="D202" s="148" t="s">
        <v>194</v>
      </c>
      <c r="E202" s="149" t="s">
        <v>386</v>
      </c>
      <c r="F202" s="150" t="s">
        <v>387</v>
      </c>
      <c r="G202" s="151" t="s">
        <v>388</v>
      </c>
      <c r="H202" s="152">
        <v>212.4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1</v>
      </c>
      <c r="R202" s="144">
        <f t="shared" si="32"/>
        <v>212.4</v>
      </c>
      <c r="S202" s="144">
        <v>0</v>
      </c>
      <c r="T202" s="145">
        <f t="shared" si="33"/>
        <v>0</v>
      </c>
      <c r="AR202" s="146" t="s">
        <v>205</v>
      </c>
      <c r="AT202" s="146" t="s">
        <v>194</v>
      </c>
      <c r="AU202" s="146" t="s">
        <v>186</v>
      </c>
      <c r="AY202" s="13" t="s">
        <v>179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186</v>
      </c>
      <c r="BK202" s="147">
        <f t="shared" si="39"/>
        <v>0</v>
      </c>
      <c r="BL202" s="13" t="s">
        <v>205</v>
      </c>
      <c r="BM202" s="146" t="s">
        <v>1557</v>
      </c>
    </row>
    <row r="203" spans="2:65" s="1" customFormat="1" ht="24.15" customHeight="1" x14ac:dyDescent="0.2">
      <c r="B203" s="28"/>
      <c r="C203" s="148" t="s">
        <v>676</v>
      </c>
      <c r="D203" s="148" t="s">
        <v>194</v>
      </c>
      <c r="E203" s="149" t="s">
        <v>1304</v>
      </c>
      <c r="F203" s="150" t="s">
        <v>1305</v>
      </c>
      <c r="G203" s="151" t="s">
        <v>192</v>
      </c>
      <c r="H203" s="152">
        <v>29500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5.0000000000000001E-3</v>
      </c>
      <c r="R203" s="144">
        <f t="shared" si="32"/>
        <v>147.5</v>
      </c>
      <c r="S203" s="144">
        <v>0</v>
      </c>
      <c r="T203" s="145">
        <f t="shared" si="33"/>
        <v>0</v>
      </c>
      <c r="AR203" s="146" t="s">
        <v>205</v>
      </c>
      <c r="AT203" s="146" t="s">
        <v>194</v>
      </c>
      <c r="AU203" s="146" t="s">
        <v>186</v>
      </c>
      <c r="AY203" s="13" t="s">
        <v>179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186</v>
      </c>
      <c r="BK203" s="147">
        <f t="shared" si="39"/>
        <v>0</v>
      </c>
      <c r="BL203" s="13" t="s">
        <v>205</v>
      </c>
      <c r="BM203" s="146" t="s">
        <v>1558</v>
      </c>
    </row>
    <row r="204" spans="2:65" s="1" customFormat="1" ht="24.15" customHeight="1" x14ac:dyDescent="0.2">
      <c r="B204" s="28"/>
      <c r="C204" s="134" t="s">
        <v>680</v>
      </c>
      <c r="D204" s="134" t="s">
        <v>181</v>
      </c>
      <c r="E204" s="135" t="s">
        <v>1559</v>
      </c>
      <c r="F204" s="136" t="s">
        <v>1560</v>
      </c>
      <c r="G204" s="137" t="s">
        <v>235</v>
      </c>
      <c r="H204" s="138">
        <v>910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201</v>
      </c>
      <c r="AT204" s="146" t="s">
        <v>181</v>
      </c>
      <c r="AU204" s="146" t="s">
        <v>186</v>
      </c>
      <c r="AY204" s="13" t="s">
        <v>179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186</v>
      </c>
      <c r="BK204" s="147">
        <f t="shared" si="39"/>
        <v>0</v>
      </c>
      <c r="BL204" s="13" t="s">
        <v>201</v>
      </c>
      <c r="BM204" s="146" t="s">
        <v>1561</v>
      </c>
    </row>
    <row r="205" spans="2:65" s="1" customFormat="1" ht="16.5" customHeight="1" x14ac:dyDescent="0.2">
      <c r="B205" s="28"/>
      <c r="C205" s="148" t="s">
        <v>684</v>
      </c>
      <c r="D205" s="148" t="s">
        <v>194</v>
      </c>
      <c r="E205" s="149" t="s">
        <v>386</v>
      </c>
      <c r="F205" s="150" t="s">
        <v>387</v>
      </c>
      <c r="G205" s="151" t="s">
        <v>388</v>
      </c>
      <c r="H205" s="152">
        <v>87.36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1</v>
      </c>
      <c r="R205" s="144">
        <f t="shared" si="32"/>
        <v>87.36</v>
      </c>
      <c r="S205" s="144">
        <v>0</v>
      </c>
      <c r="T205" s="145">
        <f t="shared" si="33"/>
        <v>0</v>
      </c>
      <c r="AR205" s="146" t="s">
        <v>205</v>
      </c>
      <c r="AT205" s="146" t="s">
        <v>194</v>
      </c>
      <c r="AU205" s="146" t="s">
        <v>186</v>
      </c>
      <c r="AY205" s="13" t="s">
        <v>179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186</v>
      </c>
      <c r="BK205" s="147">
        <f t="shared" si="39"/>
        <v>0</v>
      </c>
      <c r="BL205" s="13" t="s">
        <v>205</v>
      </c>
      <c r="BM205" s="146" t="s">
        <v>1562</v>
      </c>
    </row>
    <row r="206" spans="2:65" s="1" customFormat="1" ht="24.15" customHeight="1" x14ac:dyDescent="0.2">
      <c r="B206" s="28"/>
      <c r="C206" s="148" t="s">
        <v>688</v>
      </c>
      <c r="D206" s="148" t="s">
        <v>194</v>
      </c>
      <c r="E206" s="149" t="s">
        <v>1304</v>
      </c>
      <c r="F206" s="150" t="s">
        <v>1305</v>
      </c>
      <c r="G206" s="151" t="s">
        <v>192</v>
      </c>
      <c r="H206" s="152">
        <v>11830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5.0000000000000001E-3</v>
      </c>
      <c r="R206" s="144">
        <f t="shared" si="32"/>
        <v>59.15</v>
      </c>
      <c r="S206" s="144">
        <v>0</v>
      </c>
      <c r="T206" s="145">
        <f t="shared" si="33"/>
        <v>0</v>
      </c>
      <c r="AR206" s="146" t="s">
        <v>205</v>
      </c>
      <c r="AT206" s="146" t="s">
        <v>194</v>
      </c>
      <c r="AU206" s="146" t="s">
        <v>186</v>
      </c>
      <c r="AY206" s="13" t="s">
        <v>179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186</v>
      </c>
      <c r="BK206" s="147">
        <f t="shared" si="39"/>
        <v>0</v>
      </c>
      <c r="BL206" s="13" t="s">
        <v>205</v>
      </c>
      <c r="BM206" s="146" t="s">
        <v>1563</v>
      </c>
    </row>
    <row r="207" spans="2:65" s="1" customFormat="1" ht="33" customHeight="1" x14ac:dyDescent="0.2">
      <c r="B207" s="28"/>
      <c r="C207" s="134" t="s">
        <v>692</v>
      </c>
      <c r="D207" s="134" t="s">
        <v>181</v>
      </c>
      <c r="E207" s="135" t="s">
        <v>1564</v>
      </c>
      <c r="F207" s="136" t="s">
        <v>1565</v>
      </c>
      <c r="G207" s="137" t="s">
        <v>192</v>
      </c>
      <c r="H207" s="138">
        <v>25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201</v>
      </c>
      <c r="AT207" s="146" t="s">
        <v>181</v>
      </c>
      <c r="AU207" s="146" t="s">
        <v>186</v>
      </c>
      <c r="AY207" s="13" t="s">
        <v>179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186</v>
      </c>
      <c r="BK207" s="147">
        <f t="shared" si="39"/>
        <v>0</v>
      </c>
      <c r="BL207" s="13" t="s">
        <v>201</v>
      </c>
      <c r="BM207" s="146" t="s">
        <v>1566</v>
      </c>
    </row>
    <row r="208" spans="2:65" s="1" customFormat="1" ht="24.15" customHeight="1" x14ac:dyDescent="0.2">
      <c r="B208" s="28"/>
      <c r="C208" s="148" t="s">
        <v>696</v>
      </c>
      <c r="D208" s="148" t="s">
        <v>194</v>
      </c>
      <c r="E208" s="149" t="s">
        <v>1567</v>
      </c>
      <c r="F208" s="150" t="s">
        <v>1568</v>
      </c>
      <c r="G208" s="151" t="s">
        <v>192</v>
      </c>
      <c r="H208" s="152">
        <v>25</v>
      </c>
      <c r="I208" s="153"/>
      <c r="J208" s="154">
        <f t="shared" si="30"/>
        <v>0</v>
      </c>
      <c r="K208" s="155"/>
      <c r="L208" s="156"/>
      <c r="M208" s="157" t="s">
        <v>1</v>
      </c>
      <c r="N208" s="158" t="s">
        <v>38</v>
      </c>
      <c r="P208" s="144">
        <f t="shared" si="31"/>
        <v>0</v>
      </c>
      <c r="Q208" s="144">
        <v>5.7000000000000002E-2</v>
      </c>
      <c r="R208" s="144">
        <f t="shared" si="32"/>
        <v>1.425</v>
      </c>
      <c r="S208" s="144">
        <v>0</v>
      </c>
      <c r="T208" s="145">
        <f t="shared" si="33"/>
        <v>0</v>
      </c>
      <c r="AR208" s="146" t="s">
        <v>205</v>
      </c>
      <c r="AT208" s="146" t="s">
        <v>194</v>
      </c>
      <c r="AU208" s="146" t="s">
        <v>186</v>
      </c>
      <c r="AY208" s="13" t="s">
        <v>179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186</v>
      </c>
      <c r="BK208" s="147">
        <f t="shared" si="39"/>
        <v>0</v>
      </c>
      <c r="BL208" s="13" t="s">
        <v>205</v>
      </c>
      <c r="BM208" s="146" t="s">
        <v>1569</v>
      </c>
    </row>
    <row r="209" spans="2:65" s="1" customFormat="1" ht="24.15" customHeight="1" x14ac:dyDescent="0.2">
      <c r="B209" s="28"/>
      <c r="C209" s="134" t="s">
        <v>700</v>
      </c>
      <c r="D209" s="134" t="s">
        <v>181</v>
      </c>
      <c r="E209" s="135" t="s">
        <v>1570</v>
      </c>
      <c r="F209" s="136" t="s">
        <v>1571</v>
      </c>
      <c r="G209" s="137" t="s">
        <v>235</v>
      </c>
      <c r="H209" s="138">
        <v>3820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201</v>
      </c>
      <c r="AT209" s="146" t="s">
        <v>181</v>
      </c>
      <c r="AU209" s="146" t="s">
        <v>186</v>
      </c>
      <c r="AY209" s="13" t="s">
        <v>179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186</v>
      </c>
      <c r="BK209" s="147">
        <f t="shared" si="39"/>
        <v>0</v>
      </c>
      <c r="BL209" s="13" t="s">
        <v>201</v>
      </c>
      <c r="BM209" s="146" t="s">
        <v>1572</v>
      </c>
    </row>
    <row r="210" spans="2:65" s="1" customFormat="1" ht="24.15" customHeight="1" x14ac:dyDescent="0.2">
      <c r="B210" s="28"/>
      <c r="C210" s="148" t="s">
        <v>704</v>
      </c>
      <c r="D210" s="148" t="s">
        <v>194</v>
      </c>
      <c r="E210" s="149" t="s">
        <v>395</v>
      </c>
      <c r="F210" s="150" t="s">
        <v>1573</v>
      </c>
      <c r="G210" s="151" t="s">
        <v>235</v>
      </c>
      <c r="H210" s="152">
        <v>3820</v>
      </c>
      <c r="I210" s="153"/>
      <c r="J210" s="154">
        <f t="shared" si="30"/>
        <v>0</v>
      </c>
      <c r="K210" s="155"/>
      <c r="L210" s="156"/>
      <c r="M210" s="157" t="s">
        <v>1</v>
      </c>
      <c r="N210" s="158" t="s">
        <v>38</v>
      </c>
      <c r="P210" s="144">
        <f t="shared" si="31"/>
        <v>0</v>
      </c>
      <c r="Q210" s="144">
        <v>2.1000000000000001E-4</v>
      </c>
      <c r="R210" s="144">
        <f t="shared" si="32"/>
        <v>0.80220000000000002</v>
      </c>
      <c r="S210" s="144">
        <v>0</v>
      </c>
      <c r="T210" s="145">
        <f t="shared" si="33"/>
        <v>0</v>
      </c>
      <c r="AR210" s="146" t="s">
        <v>205</v>
      </c>
      <c r="AT210" s="146" t="s">
        <v>194</v>
      </c>
      <c r="AU210" s="146" t="s">
        <v>186</v>
      </c>
      <c r="AY210" s="13" t="s">
        <v>179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186</v>
      </c>
      <c r="BK210" s="147">
        <f t="shared" si="39"/>
        <v>0</v>
      </c>
      <c r="BL210" s="13" t="s">
        <v>205</v>
      </c>
      <c r="BM210" s="146" t="s">
        <v>1574</v>
      </c>
    </row>
    <row r="211" spans="2:65" s="1" customFormat="1" ht="33" customHeight="1" x14ac:dyDescent="0.2">
      <c r="B211" s="28"/>
      <c r="C211" s="134" t="s">
        <v>708</v>
      </c>
      <c r="D211" s="134" t="s">
        <v>181</v>
      </c>
      <c r="E211" s="135" t="s">
        <v>1575</v>
      </c>
      <c r="F211" s="136" t="s">
        <v>1576</v>
      </c>
      <c r="G211" s="137" t="s">
        <v>192</v>
      </c>
      <c r="H211" s="138">
        <v>44</v>
      </c>
      <c r="I211" s="139"/>
      <c r="J211" s="140">
        <f t="shared" si="30"/>
        <v>0</v>
      </c>
      <c r="K211" s="141"/>
      <c r="L211" s="28"/>
      <c r="M211" s="142" t="s">
        <v>1</v>
      </c>
      <c r="N211" s="143" t="s">
        <v>38</v>
      </c>
      <c r="P211" s="144">
        <f t="shared" si="31"/>
        <v>0</v>
      </c>
      <c r="Q211" s="144">
        <v>0</v>
      </c>
      <c r="R211" s="144">
        <f t="shared" si="32"/>
        <v>0</v>
      </c>
      <c r="S211" s="144">
        <v>0</v>
      </c>
      <c r="T211" s="145">
        <f t="shared" si="33"/>
        <v>0</v>
      </c>
      <c r="AR211" s="146" t="s">
        <v>201</v>
      </c>
      <c r="AT211" s="146" t="s">
        <v>181</v>
      </c>
      <c r="AU211" s="146" t="s">
        <v>186</v>
      </c>
      <c r="AY211" s="13" t="s">
        <v>179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186</v>
      </c>
      <c r="BK211" s="147">
        <f t="shared" si="39"/>
        <v>0</v>
      </c>
      <c r="BL211" s="13" t="s">
        <v>201</v>
      </c>
      <c r="BM211" s="146" t="s">
        <v>1577</v>
      </c>
    </row>
    <row r="212" spans="2:65" s="1" customFormat="1" ht="16.5" customHeight="1" x14ac:dyDescent="0.2">
      <c r="B212" s="28"/>
      <c r="C212" s="148" t="s">
        <v>712</v>
      </c>
      <c r="D212" s="148" t="s">
        <v>194</v>
      </c>
      <c r="E212" s="149" t="s">
        <v>386</v>
      </c>
      <c r="F212" s="150" t="s">
        <v>387</v>
      </c>
      <c r="G212" s="151" t="s">
        <v>388</v>
      </c>
      <c r="H212" s="152">
        <v>13.2</v>
      </c>
      <c r="I212" s="153"/>
      <c r="J212" s="154">
        <f t="shared" si="30"/>
        <v>0</v>
      </c>
      <c r="K212" s="155"/>
      <c r="L212" s="156"/>
      <c r="M212" s="157" t="s">
        <v>1</v>
      </c>
      <c r="N212" s="158" t="s">
        <v>38</v>
      </c>
      <c r="P212" s="144">
        <f t="shared" si="31"/>
        <v>0</v>
      </c>
      <c r="Q212" s="144">
        <v>1</v>
      </c>
      <c r="R212" s="144">
        <f t="shared" si="32"/>
        <v>13.2</v>
      </c>
      <c r="S212" s="144">
        <v>0</v>
      </c>
      <c r="T212" s="145">
        <f t="shared" si="33"/>
        <v>0</v>
      </c>
      <c r="AR212" s="146" t="s">
        <v>205</v>
      </c>
      <c r="AT212" s="146" t="s">
        <v>194</v>
      </c>
      <c r="AU212" s="146" t="s">
        <v>186</v>
      </c>
      <c r="AY212" s="13" t="s">
        <v>179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186</v>
      </c>
      <c r="BK212" s="147">
        <f t="shared" si="39"/>
        <v>0</v>
      </c>
      <c r="BL212" s="13" t="s">
        <v>205</v>
      </c>
      <c r="BM212" s="146" t="s">
        <v>1578</v>
      </c>
    </row>
    <row r="213" spans="2:65" s="1" customFormat="1" ht="24.15" customHeight="1" x14ac:dyDescent="0.2">
      <c r="B213" s="28"/>
      <c r="C213" s="148" t="s">
        <v>716</v>
      </c>
      <c r="D213" s="148" t="s">
        <v>194</v>
      </c>
      <c r="E213" s="149" t="s">
        <v>1304</v>
      </c>
      <c r="F213" s="150" t="s">
        <v>1305</v>
      </c>
      <c r="G213" s="151" t="s">
        <v>192</v>
      </c>
      <c r="H213" s="152">
        <v>2860</v>
      </c>
      <c r="I213" s="153"/>
      <c r="J213" s="154">
        <f t="shared" ref="J213:J233" si="40">ROUND(I213*H213,2)</f>
        <v>0</v>
      </c>
      <c r="K213" s="155"/>
      <c r="L213" s="156"/>
      <c r="M213" s="157" t="s">
        <v>1</v>
      </c>
      <c r="N213" s="158" t="s">
        <v>38</v>
      </c>
      <c r="P213" s="144">
        <f t="shared" ref="P213:P233" si="41">O213*H213</f>
        <v>0</v>
      </c>
      <c r="Q213" s="144">
        <v>5.0000000000000001E-3</v>
      </c>
      <c r="R213" s="144">
        <f t="shared" ref="R213:R233" si="42">Q213*H213</f>
        <v>14.3</v>
      </c>
      <c r="S213" s="144">
        <v>0</v>
      </c>
      <c r="T213" s="145">
        <f t="shared" ref="T213:T233" si="43">S213*H213</f>
        <v>0</v>
      </c>
      <c r="AR213" s="146" t="s">
        <v>205</v>
      </c>
      <c r="AT213" s="146" t="s">
        <v>194</v>
      </c>
      <c r="AU213" s="146" t="s">
        <v>186</v>
      </c>
      <c r="AY213" s="13" t="s">
        <v>179</v>
      </c>
      <c r="BE213" s="147">
        <f t="shared" ref="BE213:BE233" si="44">IF(N213="základná",J213,0)</f>
        <v>0</v>
      </c>
      <c r="BF213" s="147">
        <f t="shared" ref="BF213:BF233" si="45">IF(N213="znížená",J213,0)</f>
        <v>0</v>
      </c>
      <c r="BG213" s="147">
        <f t="shared" ref="BG213:BG233" si="46">IF(N213="zákl. prenesená",J213,0)</f>
        <v>0</v>
      </c>
      <c r="BH213" s="147">
        <f t="shared" ref="BH213:BH233" si="47">IF(N213="zníž. prenesená",J213,0)</f>
        <v>0</v>
      </c>
      <c r="BI213" s="147">
        <f t="shared" ref="BI213:BI233" si="48">IF(N213="nulová",J213,0)</f>
        <v>0</v>
      </c>
      <c r="BJ213" s="13" t="s">
        <v>186</v>
      </c>
      <c r="BK213" s="147">
        <f t="shared" ref="BK213:BK233" si="49">ROUND(I213*H213,2)</f>
        <v>0</v>
      </c>
      <c r="BL213" s="13" t="s">
        <v>205</v>
      </c>
      <c r="BM213" s="146" t="s">
        <v>1579</v>
      </c>
    </row>
    <row r="214" spans="2:65" s="1" customFormat="1" ht="16.5" customHeight="1" x14ac:dyDescent="0.2">
      <c r="B214" s="28"/>
      <c r="C214" s="134" t="s">
        <v>720</v>
      </c>
      <c r="D214" s="134" t="s">
        <v>181</v>
      </c>
      <c r="E214" s="135" t="s">
        <v>1580</v>
      </c>
      <c r="F214" s="136" t="s">
        <v>1581</v>
      </c>
      <c r="G214" s="137" t="s">
        <v>235</v>
      </c>
      <c r="H214" s="138">
        <v>235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201</v>
      </c>
      <c r="AT214" s="146" t="s">
        <v>181</v>
      </c>
      <c r="AU214" s="146" t="s">
        <v>186</v>
      </c>
      <c r="AY214" s="13" t="s">
        <v>179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186</v>
      </c>
      <c r="BK214" s="147">
        <f t="shared" si="49"/>
        <v>0</v>
      </c>
      <c r="BL214" s="13" t="s">
        <v>201</v>
      </c>
      <c r="BM214" s="146" t="s">
        <v>1582</v>
      </c>
    </row>
    <row r="215" spans="2:65" s="1" customFormat="1" ht="24.15" customHeight="1" x14ac:dyDescent="0.2">
      <c r="B215" s="28"/>
      <c r="C215" s="148" t="s">
        <v>724</v>
      </c>
      <c r="D215" s="148" t="s">
        <v>194</v>
      </c>
      <c r="E215" s="149" t="s">
        <v>1583</v>
      </c>
      <c r="F215" s="150" t="s">
        <v>1584</v>
      </c>
      <c r="G215" s="151" t="s">
        <v>192</v>
      </c>
      <c r="H215" s="152">
        <v>0.78300000000000003</v>
      </c>
      <c r="I215" s="153"/>
      <c r="J215" s="154">
        <f t="shared" si="40"/>
        <v>0</v>
      </c>
      <c r="K215" s="155"/>
      <c r="L215" s="156"/>
      <c r="M215" s="157" t="s">
        <v>1</v>
      </c>
      <c r="N215" s="158" t="s">
        <v>38</v>
      </c>
      <c r="P215" s="144">
        <f t="shared" si="41"/>
        <v>0</v>
      </c>
      <c r="Q215" s="144">
        <v>5.0000000000000001E-3</v>
      </c>
      <c r="R215" s="144">
        <f t="shared" si="42"/>
        <v>3.9150000000000001E-3</v>
      </c>
      <c r="S215" s="144">
        <v>0</v>
      </c>
      <c r="T215" s="145">
        <f t="shared" si="43"/>
        <v>0</v>
      </c>
      <c r="AR215" s="146" t="s">
        <v>205</v>
      </c>
      <c r="AT215" s="146" t="s">
        <v>194</v>
      </c>
      <c r="AU215" s="146" t="s">
        <v>186</v>
      </c>
      <c r="AY215" s="13" t="s">
        <v>179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186</v>
      </c>
      <c r="BK215" s="147">
        <f t="shared" si="49"/>
        <v>0</v>
      </c>
      <c r="BL215" s="13" t="s">
        <v>205</v>
      </c>
      <c r="BM215" s="146" t="s">
        <v>1585</v>
      </c>
    </row>
    <row r="216" spans="2:65" s="1" customFormat="1" ht="33" customHeight="1" x14ac:dyDescent="0.2">
      <c r="B216" s="28"/>
      <c r="C216" s="134" t="s">
        <v>728</v>
      </c>
      <c r="D216" s="134" t="s">
        <v>181</v>
      </c>
      <c r="E216" s="135" t="s">
        <v>399</v>
      </c>
      <c r="F216" s="136" t="s">
        <v>400</v>
      </c>
      <c r="G216" s="137" t="s">
        <v>235</v>
      </c>
      <c r="H216" s="138">
        <v>6208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201</v>
      </c>
      <c r="AT216" s="146" t="s">
        <v>181</v>
      </c>
      <c r="AU216" s="146" t="s">
        <v>186</v>
      </c>
      <c r="AY216" s="13" t="s">
        <v>179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186</v>
      </c>
      <c r="BK216" s="147">
        <f t="shared" si="49"/>
        <v>0</v>
      </c>
      <c r="BL216" s="13" t="s">
        <v>201</v>
      </c>
      <c r="BM216" s="146" t="s">
        <v>1586</v>
      </c>
    </row>
    <row r="217" spans="2:65" s="1" customFormat="1" ht="24.15" customHeight="1" x14ac:dyDescent="0.2">
      <c r="B217" s="28"/>
      <c r="C217" s="148" t="s">
        <v>732</v>
      </c>
      <c r="D217" s="148" t="s">
        <v>194</v>
      </c>
      <c r="E217" s="149" t="s">
        <v>1587</v>
      </c>
      <c r="F217" s="150" t="s">
        <v>1588</v>
      </c>
      <c r="G217" s="151" t="s">
        <v>235</v>
      </c>
      <c r="H217" s="152">
        <v>6208</v>
      </c>
      <c r="I217" s="153"/>
      <c r="J217" s="154">
        <f t="shared" si="40"/>
        <v>0</v>
      </c>
      <c r="K217" s="155"/>
      <c r="L217" s="156"/>
      <c r="M217" s="157" t="s">
        <v>1</v>
      </c>
      <c r="N217" s="158" t="s">
        <v>38</v>
      </c>
      <c r="P217" s="144">
        <f t="shared" si="41"/>
        <v>0</v>
      </c>
      <c r="Q217" s="144">
        <v>3.8000000000000002E-4</v>
      </c>
      <c r="R217" s="144">
        <f t="shared" si="42"/>
        <v>2.3590400000000002</v>
      </c>
      <c r="S217" s="144">
        <v>0</v>
      </c>
      <c r="T217" s="145">
        <f t="shared" si="43"/>
        <v>0</v>
      </c>
      <c r="AR217" s="146" t="s">
        <v>205</v>
      </c>
      <c r="AT217" s="146" t="s">
        <v>194</v>
      </c>
      <c r="AU217" s="146" t="s">
        <v>186</v>
      </c>
      <c r="AY217" s="13" t="s">
        <v>179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186</v>
      </c>
      <c r="BK217" s="147">
        <f t="shared" si="49"/>
        <v>0</v>
      </c>
      <c r="BL217" s="13" t="s">
        <v>205</v>
      </c>
      <c r="BM217" s="146" t="s">
        <v>1589</v>
      </c>
    </row>
    <row r="218" spans="2:65" s="1" customFormat="1" ht="33" customHeight="1" x14ac:dyDescent="0.2">
      <c r="B218" s="28"/>
      <c r="C218" s="134" t="s">
        <v>736</v>
      </c>
      <c r="D218" s="134" t="s">
        <v>181</v>
      </c>
      <c r="E218" s="135" t="s">
        <v>1590</v>
      </c>
      <c r="F218" s="136" t="s">
        <v>1591</v>
      </c>
      <c r="G218" s="137" t="s">
        <v>235</v>
      </c>
      <c r="H218" s="138">
        <v>235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201</v>
      </c>
      <c r="AT218" s="146" t="s">
        <v>181</v>
      </c>
      <c r="AU218" s="146" t="s">
        <v>186</v>
      </c>
      <c r="AY218" s="13" t="s">
        <v>179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186</v>
      </c>
      <c r="BK218" s="147">
        <f t="shared" si="49"/>
        <v>0</v>
      </c>
      <c r="BL218" s="13" t="s">
        <v>201</v>
      </c>
      <c r="BM218" s="146" t="s">
        <v>1592</v>
      </c>
    </row>
    <row r="219" spans="2:65" s="1" customFormat="1" ht="33" customHeight="1" x14ac:dyDescent="0.2">
      <c r="B219" s="28"/>
      <c r="C219" s="134" t="s">
        <v>740</v>
      </c>
      <c r="D219" s="134" t="s">
        <v>181</v>
      </c>
      <c r="E219" s="135" t="s">
        <v>1593</v>
      </c>
      <c r="F219" s="136" t="s">
        <v>1594</v>
      </c>
      <c r="G219" s="137" t="s">
        <v>235</v>
      </c>
      <c r="H219" s="138">
        <v>1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201</v>
      </c>
      <c r="AT219" s="146" t="s">
        <v>181</v>
      </c>
      <c r="AU219" s="146" t="s">
        <v>186</v>
      </c>
      <c r="AY219" s="13" t="s">
        <v>179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186</v>
      </c>
      <c r="BK219" s="147">
        <f t="shared" si="49"/>
        <v>0</v>
      </c>
      <c r="BL219" s="13" t="s">
        <v>201</v>
      </c>
      <c r="BM219" s="146" t="s">
        <v>1595</v>
      </c>
    </row>
    <row r="220" spans="2:65" s="1" customFormat="1" ht="33" customHeight="1" x14ac:dyDescent="0.2">
      <c r="B220" s="28"/>
      <c r="C220" s="134" t="s">
        <v>744</v>
      </c>
      <c r="D220" s="134" t="s">
        <v>181</v>
      </c>
      <c r="E220" s="135" t="s">
        <v>1593</v>
      </c>
      <c r="F220" s="136" t="s">
        <v>1594</v>
      </c>
      <c r="G220" s="137" t="s">
        <v>235</v>
      </c>
      <c r="H220" s="138">
        <v>655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201</v>
      </c>
      <c r="AT220" s="146" t="s">
        <v>181</v>
      </c>
      <c r="AU220" s="146" t="s">
        <v>186</v>
      </c>
      <c r="AY220" s="13" t="s">
        <v>179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186</v>
      </c>
      <c r="BK220" s="147">
        <f t="shared" si="49"/>
        <v>0</v>
      </c>
      <c r="BL220" s="13" t="s">
        <v>201</v>
      </c>
      <c r="BM220" s="146" t="s">
        <v>1596</v>
      </c>
    </row>
    <row r="221" spans="2:65" s="1" customFormat="1" ht="33" customHeight="1" x14ac:dyDescent="0.2">
      <c r="B221" s="28"/>
      <c r="C221" s="134" t="s">
        <v>748</v>
      </c>
      <c r="D221" s="134" t="s">
        <v>181</v>
      </c>
      <c r="E221" s="135" t="s">
        <v>1597</v>
      </c>
      <c r="F221" s="136" t="s">
        <v>1598</v>
      </c>
      <c r="G221" s="137" t="s">
        <v>235</v>
      </c>
      <c r="H221" s="138">
        <v>385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201</v>
      </c>
      <c r="AT221" s="146" t="s">
        <v>181</v>
      </c>
      <c r="AU221" s="146" t="s">
        <v>186</v>
      </c>
      <c r="AY221" s="13" t="s">
        <v>179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186</v>
      </c>
      <c r="BK221" s="147">
        <f t="shared" si="49"/>
        <v>0</v>
      </c>
      <c r="BL221" s="13" t="s">
        <v>201</v>
      </c>
      <c r="BM221" s="146" t="s">
        <v>1599</v>
      </c>
    </row>
    <row r="222" spans="2:65" s="1" customFormat="1" ht="33" customHeight="1" x14ac:dyDescent="0.2">
      <c r="B222" s="28"/>
      <c r="C222" s="134" t="s">
        <v>752</v>
      </c>
      <c r="D222" s="134" t="s">
        <v>181</v>
      </c>
      <c r="E222" s="135" t="s">
        <v>1600</v>
      </c>
      <c r="F222" s="136" t="s">
        <v>1601</v>
      </c>
      <c r="G222" s="137" t="s">
        <v>235</v>
      </c>
      <c r="H222" s="138">
        <v>45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201</v>
      </c>
      <c r="AT222" s="146" t="s">
        <v>181</v>
      </c>
      <c r="AU222" s="146" t="s">
        <v>186</v>
      </c>
      <c r="AY222" s="13" t="s">
        <v>179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186</v>
      </c>
      <c r="BK222" s="147">
        <f t="shared" si="49"/>
        <v>0</v>
      </c>
      <c r="BL222" s="13" t="s">
        <v>201</v>
      </c>
      <c r="BM222" s="146" t="s">
        <v>1602</v>
      </c>
    </row>
    <row r="223" spans="2:65" s="1" customFormat="1" ht="33" customHeight="1" x14ac:dyDescent="0.2">
      <c r="B223" s="28"/>
      <c r="C223" s="134" t="s">
        <v>756</v>
      </c>
      <c r="D223" s="134" t="s">
        <v>181</v>
      </c>
      <c r="E223" s="135" t="s">
        <v>1603</v>
      </c>
      <c r="F223" s="136" t="s">
        <v>1604</v>
      </c>
      <c r="G223" s="137" t="s">
        <v>235</v>
      </c>
      <c r="H223" s="138">
        <v>39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201</v>
      </c>
      <c r="AT223" s="146" t="s">
        <v>181</v>
      </c>
      <c r="AU223" s="146" t="s">
        <v>186</v>
      </c>
      <c r="AY223" s="13" t="s">
        <v>179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186</v>
      </c>
      <c r="BK223" s="147">
        <f t="shared" si="49"/>
        <v>0</v>
      </c>
      <c r="BL223" s="13" t="s">
        <v>201</v>
      </c>
      <c r="BM223" s="146" t="s">
        <v>1605</v>
      </c>
    </row>
    <row r="224" spans="2:65" s="1" customFormat="1" ht="33" customHeight="1" x14ac:dyDescent="0.2">
      <c r="B224" s="28"/>
      <c r="C224" s="134" t="s">
        <v>760</v>
      </c>
      <c r="D224" s="134" t="s">
        <v>181</v>
      </c>
      <c r="E224" s="135" t="s">
        <v>1606</v>
      </c>
      <c r="F224" s="136" t="s">
        <v>1607</v>
      </c>
      <c r="G224" s="137" t="s">
        <v>235</v>
      </c>
      <c r="H224" s="138">
        <v>49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201</v>
      </c>
      <c r="AT224" s="146" t="s">
        <v>181</v>
      </c>
      <c r="AU224" s="146" t="s">
        <v>186</v>
      </c>
      <c r="AY224" s="13" t="s">
        <v>179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186</v>
      </c>
      <c r="BK224" s="147">
        <f t="shared" si="49"/>
        <v>0</v>
      </c>
      <c r="BL224" s="13" t="s">
        <v>201</v>
      </c>
      <c r="BM224" s="146" t="s">
        <v>1608</v>
      </c>
    </row>
    <row r="225" spans="2:65" s="1" customFormat="1" ht="33" customHeight="1" x14ac:dyDescent="0.2">
      <c r="B225" s="28"/>
      <c r="C225" s="134" t="s">
        <v>764</v>
      </c>
      <c r="D225" s="134" t="s">
        <v>181</v>
      </c>
      <c r="E225" s="135" t="s">
        <v>1609</v>
      </c>
      <c r="F225" s="136" t="s">
        <v>1610</v>
      </c>
      <c r="G225" s="137" t="s">
        <v>235</v>
      </c>
      <c r="H225" s="138">
        <v>590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201</v>
      </c>
      <c r="AT225" s="146" t="s">
        <v>181</v>
      </c>
      <c r="AU225" s="146" t="s">
        <v>186</v>
      </c>
      <c r="AY225" s="13" t="s">
        <v>179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186</v>
      </c>
      <c r="BK225" s="147">
        <f t="shared" si="49"/>
        <v>0</v>
      </c>
      <c r="BL225" s="13" t="s">
        <v>201</v>
      </c>
      <c r="BM225" s="146" t="s">
        <v>1611</v>
      </c>
    </row>
    <row r="226" spans="2:65" s="1" customFormat="1" ht="33" customHeight="1" x14ac:dyDescent="0.2">
      <c r="B226" s="28"/>
      <c r="C226" s="134" t="s">
        <v>768</v>
      </c>
      <c r="D226" s="134" t="s">
        <v>181</v>
      </c>
      <c r="E226" s="135" t="s">
        <v>1612</v>
      </c>
      <c r="F226" s="136" t="s">
        <v>1613</v>
      </c>
      <c r="G226" s="137" t="s">
        <v>235</v>
      </c>
      <c r="H226" s="138">
        <v>129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201</v>
      </c>
      <c r="AT226" s="146" t="s">
        <v>181</v>
      </c>
      <c r="AU226" s="146" t="s">
        <v>186</v>
      </c>
      <c r="AY226" s="13" t="s">
        <v>179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186</v>
      </c>
      <c r="BK226" s="147">
        <f t="shared" si="49"/>
        <v>0</v>
      </c>
      <c r="BL226" s="13" t="s">
        <v>201</v>
      </c>
      <c r="BM226" s="146" t="s">
        <v>1614</v>
      </c>
    </row>
    <row r="227" spans="2:65" s="1" customFormat="1" ht="33" customHeight="1" x14ac:dyDescent="0.2">
      <c r="B227" s="28"/>
      <c r="C227" s="134" t="s">
        <v>772</v>
      </c>
      <c r="D227" s="134" t="s">
        <v>181</v>
      </c>
      <c r="E227" s="135" t="s">
        <v>1615</v>
      </c>
      <c r="F227" s="136" t="s">
        <v>1616</v>
      </c>
      <c r="G227" s="137" t="s">
        <v>235</v>
      </c>
      <c r="H227" s="138">
        <v>365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201</v>
      </c>
      <c r="AT227" s="146" t="s">
        <v>181</v>
      </c>
      <c r="AU227" s="146" t="s">
        <v>186</v>
      </c>
      <c r="AY227" s="13" t="s">
        <v>179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186</v>
      </c>
      <c r="BK227" s="147">
        <f t="shared" si="49"/>
        <v>0</v>
      </c>
      <c r="BL227" s="13" t="s">
        <v>201</v>
      </c>
      <c r="BM227" s="146" t="s">
        <v>1617</v>
      </c>
    </row>
    <row r="228" spans="2:65" s="1" customFormat="1" ht="33" customHeight="1" x14ac:dyDescent="0.2">
      <c r="B228" s="28"/>
      <c r="C228" s="134" t="s">
        <v>776</v>
      </c>
      <c r="D228" s="134" t="s">
        <v>181</v>
      </c>
      <c r="E228" s="135" t="s">
        <v>1618</v>
      </c>
      <c r="F228" s="136" t="s">
        <v>1619</v>
      </c>
      <c r="G228" s="137" t="s">
        <v>235</v>
      </c>
      <c r="H228" s="138">
        <v>90</v>
      </c>
      <c r="I228" s="139"/>
      <c r="J228" s="140">
        <f t="shared" si="40"/>
        <v>0</v>
      </c>
      <c r="K228" s="141"/>
      <c r="L228" s="28"/>
      <c r="M228" s="142" t="s">
        <v>1</v>
      </c>
      <c r="N228" s="143" t="s">
        <v>38</v>
      </c>
      <c r="P228" s="144">
        <f t="shared" si="41"/>
        <v>0</v>
      </c>
      <c r="Q228" s="144">
        <v>0</v>
      </c>
      <c r="R228" s="144">
        <f t="shared" si="42"/>
        <v>0</v>
      </c>
      <c r="S228" s="144">
        <v>0</v>
      </c>
      <c r="T228" s="145">
        <f t="shared" si="43"/>
        <v>0</v>
      </c>
      <c r="AR228" s="146" t="s">
        <v>201</v>
      </c>
      <c r="AT228" s="146" t="s">
        <v>181</v>
      </c>
      <c r="AU228" s="146" t="s">
        <v>186</v>
      </c>
      <c r="AY228" s="13" t="s">
        <v>179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186</v>
      </c>
      <c r="BK228" s="147">
        <f t="shared" si="49"/>
        <v>0</v>
      </c>
      <c r="BL228" s="13" t="s">
        <v>201</v>
      </c>
      <c r="BM228" s="146" t="s">
        <v>1620</v>
      </c>
    </row>
    <row r="229" spans="2:65" s="1" customFormat="1" ht="33" customHeight="1" x14ac:dyDescent="0.2">
      <c r="B229" s="28"/>
      <c r="C229" s="134" t="s">
        <v>780</v>
      </c>
      <c r="D229" s="134" t="s">
        <v>181</v>
      </c>
      <c r="E229" s="135" t="s">
        <v>1621</v>
      </c>
      <c r="F229" s="136" t="s">
        <v>1622</v>
      </c>
      <c r="G229" s="137" t="s">
        <v>235</v>
      </c>
      <c r="H229" s="138">
        <v>98</v>
      </c>
      <c r="I229" s="139"/>
      <c r="J229" s="140">
        <f t="shared" si="40"/>
        <v>0</v>
      </c>
      <c r="K229" s="141"/>
      <c r="L229" s="28"/>
      <c r="M229" s="142" t="s">
        <v>1</v>
      </c>
      <c r="N229" s="143" t="s">
        <v>38</v>
      </c>
      <c r="P229" s="144">
        <f t="shared" si="41"/>
        <v>0</v>
      </c>
      <c r="Q229" s="144">
        <v>0</v>
      </c>
      <c r="R229" s="144">
        <f t="shared" si="42"/>
        <v>0</v>
      </c>
      <c r="S229" s="144">
        <v>0</v>
      </c>
      <c r="T229" s="145">
        <f t="shared" si="43"/>
        <v>0</v>
      </c>
      <c r="AR229" s="146" t="s">
        <v>201</v>
      </c>
      <c r="AT229" s="146" t="s">
        <v>181</v>
      </c>
      <c r="AU229" s="146" t="s">
        <v>186</v>
      </c>
      <c r="AY229" s="13" t="s">
        <v>179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186</v>
      </c>
      <c r="BK229" s="147">
        <f t="shared" si="49"/>
        <v>0</v>
      </c>
      <c r="BL229" s="13" t="s">
        <v>201</v>
      </c>
      <c r="BM229" s="146" t="s">
        <v>1623</v>
      </c>
    </row>
    <row r="230" spans="2:65" s="1" customFormat="1" ht="33" customHeight="1" x14ac:dyDescent="0.2">
      <c r="B230" s="28"/>
      <c r="C230" s="134" t="s">
        <v>784</v>
      </c>
      <c r="D230" s="134" t="s">
        <v>181</v>
      </c>
      <c r="E230" s="135" t="s">
        <v>1624</v>
      </c>
      <c r="F230" s="136" t="s">
        <v>1625</v>
      </c>
      <c r="G230" s="137" t="s">
        <v>235</v>
      </c>
      <c r="H230" s="138">
        <v>20</v>
      </c>
      <c r="I230" s="139"/>
      <c r="J230" s="140">
        <f t="shared" si="40"/>
        <v>0</v>
      </c>
      <c r="K230" s="141"/>
      <c r="L230" s="28"/>
      <c r="M230" s="142" t="s">
        <v>1</v>
      </c>
      <c r="N230" s="143" t="s">
        <v>38</v>
      </c>
      <c r="P230" s="144">
        <f t="shared" si="41"/>
        <v>0</v>
      </c>
      <c r="Q230" s="144">
        <v>0</v>
      </c>
      <c r="R230" s="144">
        <f t="shared" si="42"/>
        <v>0</v>
      </c>
      <c r="S230" s="144">
        <v>0</v>
      </c>
      <c r="T230" s="145">
        <f t="shared" si="43"/>
        <v>0</v>
      </c>
      <c r="AR230" s="146" t="s">
        <v>201</v>
      </c>
      <c r="AT230" s="146" t="s">
        <v>181</v>
      </c>
      <c r="AU230" s="146" t="s">
        <v>186</v>
      </c>
      <c r="AY230" s="13" t="s">
        <v>179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186</v>
      </c>
      <c r="BK230" s="147">
        <f t="shared" si="49"/>
        <v>0</v>
      </c>
      <c r="BL230" s="13" t="s">
        <v>201</v>
      </c>
      <c r="BM230" s="146" t="s">
        <v>1626</v>
      </c>
    </row>
    <row r="231" spans="2:65" s="1" customFormat="1" ht="33" customHeight="1" x14ac:dyDescent="0.2">
      <c r="B231" s="28"/>
      <c r="C231" s="134" t="s">
        <v>788</v>
      </c>
      <c r="D231" s="134" t="s">
        <v>181</v>
      </c>
      <c r="E231" s="135" t="s">
        <v>1627</v>
      </c>
      <c r="F231" s="136" t="s">
        <v>1628</v>
      </c>
      <c r="G231" s="137" t="s">
        <v>235</v>
      </c>
      <c r="H231" s="138">
        <v>75</v>
      </c>
      <c r="I231" s="139"/>
      <c r="J231" s="140">
        <f t="shared" si="40"/>
        <v>0</v>
      </c>
      <c r="K231" s="141"/>
      <c r="L231" s="28"/>
      <c r="M231" s="142" t="s">
        <v>1</v>
      </c>
      <c r="N231" s="143" t="s">
        <v>38</v>
      </c>
      <c r="P231" s="144">
        <f t="shared" si="41"/>
        <v>0</v>
      </c>
      <c r="Q231" s="144">
        <v>0</v>
      </c>
      <c r="R231" s="144">
        <f t="shared" si="42"/>
        <v>0</v>
      </c>
      <c r="S231" s="144">
        <v>0</v>
      </c>
      <c r="T231" s="145">
        <f t="shared" si="43"/>
        <v>0</v>
      </c>
      <c r="AR231" s="146" t="s">
        <v>201</v>
      </c>
      <c r="AT231" s="146" t="s">
        <v>181</v>
      </c>
      <c r="AU231" s="146" t="s">
        <v>186</v>
      </c>
      <c r="AY231" s="13" t="s">
        <v>179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186</v>
      </c>
      <c r="BK231" s="147">
        <f t="shared" si="49"/>
        <v>0</v>
      </c>
      <c r="BL231" s="13" t="s">
        <v>201</v>
      </c>
      <c r="BM231" s="146" t="s">
        <v>1629</v>
      </c>
    </row>
    <row r="232" spans="2:65" s="1" customFormat="1" ht="24.15" customHeight="1" x14ac:dyDescent="0.2">
      <c r="B232" s="28"/>
      <c r="C232" s="134" t="s">
        <v>792</v>
      </c>
      <c r="D232" s="134" t="s">
        <v>181</v>
      </c>
      <c r="E232" s="135" t="s">
        <v>1090</v>
      </c>
      <c r="F232" s="136" t="s">
        <v>1091</v>
      </c>
      <c r="G232" s="137" t="s">
        <v>488</v>
      </c>
      <c r="H232" s="138">
        <v>646.32000000000005</v>
      </c>
      <c r="I232" s="139"/>
      <c r="J232" s="140">
        <f t="shared" si="40"/>
        <v>0</v>
      </c>
      <c r="K232" s="141"/>
      <c r="L232" s="28"/>
      <c r="M232" s="142" t="s">
        <v>1</v>
      </c>
      <c r="N232" s="143" t="s">
        <v>38</v>
      </c>
      <c r="P232" s="144">
        <f t="shared" si="41"/>
        <v>0</v>
      </c>
      <c r="Q232" s="144">
        <v>0</v>
      </c>
      <c r="R232" s="144">
        <f t="shared" si="42"/>
        <v>0</v>
      </c>
      <c r="S232" s="144">
        <v>0</v>
      </c>
      <c r="T232" s="145">
        <f t="shared" si="43"/>
        <v>0</v>
      </c>
      <c r="AR232" s="146" t="s">
        <v>201</v>
      </c>
      <c r="AT232" s="146" t="s">
        <v>181</v>
      </c>
      <c r="AU232" s="146" t="s">
        <v>186</v>
      </c>
      <c r="AY232" s="13" t="s">
        <v>179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186</v>
      </c>
      <c r="BK232" s="147">
        <f t="shared" si="49"/>
        <v>0</v>
      </c>
      <c r="BL232" s="13" t="s">
        <v>201</v>
      </c>
      <c r="BM232" s="146" t="s">
        <v>1630</v>
      </c>
    </row>
    <row r="233" spans="2:65" s="1" customFormat="1" ht="24.15" customHeight="1" x14ac:dyDescent="0.2">
      <c r="B233" s="28"/>
      <c r="C233" s="134" t="s">
        <v>796</v>
      </c>
      <c r="D233" s="134" t="s">
        <v>181</v>
      </c>
      <c r="E233" s="135" t="s">
        <v>1317</v>
      </c>
      <c r="F233" s="136" t="s">
        <v>1094</v>
      </c>
      <c r="G233" s="137" t="s">
        <v>488</v>
      </c>
      <c r="H233" s="138">
        <v>12926.4</v>
      </c>
      <c r="I233" s="139"/>
      <c r="J233" s="140">
        <f t="shared" si="40"/>
        <v>0</v>
      </c>
      <c r="K233" s="141"/>
      <c r="L233" s="28"/>
      <c r="M233" s="142" t="s">
        <v>1</v>
      </c>
      <c r="N233" s="143" t="s">
        <v>38</v>
      </c>
      <c r="P233" s="144">
        <f t="shared" si="41"/>
        <v>0</v>
      </c>
      <c r="Q233" s="144">
        <v>0</v>
      </c>
      <c r="R233" s="144">
        <f t="shared" si="42"/>
        <v>0</v>
      </c>
      <c r="S233" s="144">
        <v>0</v>
      </c>
      <c r="T233" s="145">
        <f t="shared" si="43"/>
        <v>0</v>
      </c>
      <c r="AR233" s="146" t="s">
        <v>201</v>
      </c>
      <c r="AT233" s="146" t="s">
        <v>181</v>
      </c>
      <c r="AU233" s="146" t="s">
        <v>186</v>
      </c>
      <c r="AY233" s="13" t="s">
        <v>179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186</v>
      </c>
      <c r="BK233" s="147">
        <f t="shared" si="49"/>
        <v>0</v>
      </c>
      <c r="BL233" s="13" t="s">
        <v>201</v>
      </c>
      <c r="BM233" s="146" t="s">
        <v>1631</v>
      </c>
    </row>
    <row r="234" spans="2:65" s="11" customFormat="1" ht="26" customHeight="1" x14ac:dyDescent="0.35">
      <c r="B234" s="122"/>
      <c r="D234" s="123" t="s">
        <v>71</v>
      </c>
      <c r="E234" s="124" t="s">
        <v>418</v>
      </c>
      <c r="F234" s="124" t="s">
        <v>419</v>
      </c>
      <c r="I234" s="125"/>
      <c r="J234" s="126">
        <f>BK234</f>
        <v>0</v>
      </c>
      <c r="L234" s="122"/>
      <c r="M234" s="127"/>
      <c r="P234" s="128">
        <f>SUM(P235:P239)</f>
        <v>0</v>
      </c>
      <c r="R234" s="128">
        <f>SUM(R235:R239)</f>
        <v>0</v>
      </c>
      <c r="T234" s="129">
        <f>SUM(T235:T239)</f>
        <v>0</v>
      </c>
      <c r="AR234" s="123" t="s">
        <v>185</v>
      </c>
      <c r="AT234" s="130" t="s">
        <v>71</v>
      </c>
      <c r="AU234" s="130" t="s">
        <v>72</v>
      </c>
      <c r="AY234" s="123" t="s">
        <v>179</v>
      </c>
      <c r="BK234" s="131">
        <f>SUM(BK235:BK239)</f>
        <v>0</v>
      </c>
    </row>
    <row r="235" spans="2:65" s="1" customFormat="1" ht="16.5" customHeight="1" x14ac:dyDescent="0.2">
      <c r="B235" s="28"/>
      <c r="C235" s="134" t="s">
        <v>800</v>
      </c>
      <c r="D235" s="134" t="s">
        <v>181</v>
      </c>
      <c r="E235" s="135" t="s">
        <v>956</v>
      </c>
      <c r="F235" s="136" t="s">
        <v>1319</v>
      </c>
      <c r="G235" s="137" t="s">
        <v>423</v>
      </c>
      <c r="H235" s="138">
        <v>40</v>
      </c>
      <c r="I235" s="139"/>
      <c r="J235" s="140">
        <f>ROUND(I235*H235,2)</f>
        <v>0</v>
      </c>
      <c r="K235" s="141"/>
      <c r="L235" s="28"/>
      <c r="M235" s="142" t="s">
        <v>1</v>
      </c>
      <c r="N235" s="143" t="s">
        <v>38</v>
      </c>
      <c r="P235" s="144">
        <f>O235*H235</f>
        <v>0</v>
      </c>
      <c r="Q235" s="144">
        <v>0</v>
      </c>
      <c r="R235" s="144">
        <f>Q235*H235</f>
        <v>0</v>
      </c>
      <c r="S235" s="144">
        <v>0</v>
      </c>
      <c r="T235" s="145">
        <f>S235*H235</f>
        <v>0</v>
      </c>
      <c r="AR235" s="146" t="s">
        <v>424</v>
      </c>
      <c r="AT235" s="146" t="s">
        <v>181</v>
      </c>
      <c r="AU235" s="146" t="s">
        <v>80</v>
      </c>
      <c r="AY235" s="13" t="s">
        <v>179</v>
      </c>
      <c r="BE235" s="147">
        <f>IF(N235="základná",J235,0)</f>
        <v>0</v>
      </c>
      <c r="BF235" s="147">
        <f>IF(N235="znížená",J235,0)</f>
        <v>0</v>
      </c>
      <c r="BG235" s="147">
        <f>IF(N235="zákl. prenesená",J235,0)</f>
        <v>0</v>
      </c>
      <c r="BH235" s="147">
        <f>IF(N235="zníž. prenesená",J235,0)</f>
        <v>0</v>
      </c>
      <c r="BI235" s="147">
        <f>IF(N235="nulová",J235,0)</f>
        <v>0</v>
      </c>
      <c r="BJ235" s="13" t="s">
        <v>186</v>
      </c>
      <c r="BK235" s="147">
        <f>ROUND(I235*H235,2)</f>
        <v>0</v>
      </c>
      <c r="BL235" s="13" t="s">
        <v>424</v>
      </c>
      <c r="BM235" s="146" t="s">
        <v>1632</v>
      </c>
    </row>
    <row r="236" spans="2:65" s="1" customFormat="1" ht="16.5" customHeight="1" x14ac:dyDescent="0.2">
      <c r="B236" s="28"/>
      <c r="C236" s="134" t="s">
        <v>804</v>
      </c>
      <c r="D236" s="134" t="s">
        <v>181</v>
      </c>
      <c r="E236" s="135" t="s">
        <v>960</v>
      </c>
      <c r="F236" s="136" t="s">
        <v>1321</v>
      </c>
      <c r="G236" s="137" t="s">
        <v>423</v>
      </c>
      <c r="H236" s="138">
        <v>24</v>
      </c>
      <c r="I236" s="139"/>
      <c r="J236" s="140">
        <f>ROUND(I236*H236,2)</f>
        <v>0</v>
      </c>
      <c r="K236" s="141"/>
      <c r="L236" s="28"/>
      <c r="M236" s="142" t="s">
        <v>1</v>
      </c>
      <c r="N236" s="143" t="s">
        <v>38</v>
      </c>
      <c r="P236" s="144">
        <f>O236*H236</f>
        <v>0</v>
      </c>
      <c r="Q236" s="144">
        <v>0</v>
      </c>
      <c r="R236" s="144">
        <f>Q236*H236</f>
        <v>0</v>
      </c>
      <c r="S236" s="144">
        <v>0</v>
      </c>
      <c r="T236" s="145">
        <f>S236*H236</f>
        <v>0</v>
      </c>
      <c r="AR236" s="146" t="s">
        <v>424</v>
      </c>
      <c r="AT236" s="146" t="s">
        <v>181</v>
      </c>
      <c r="AU236" s="146" t="s">
        <v>80</v>
      </c>
      <c r="AY236" s="13" t="s">
        <v>179</v>
      </c>
      <c r="BE236" s="147">
        <f>IF(N236="základná",J236,0)</f>
        <v>0</v>
      </c>
      <c r="BF236" s="147">
        <f>IF(N236="znížená",J236,0)</f>
        <v>0</v>
      </c>
      <c r="BG236" s="147">
        <f>IF(N236="zákl. prenesená",J236,0)</f>
        <v>0</v>
      </c>
      <c r="BH236" s="147">
        <f>IF(N236="zníž. prenesená",J236,0)</f>
        <v>0</v>
      </c>
      <c r="BI236" s="147">
        <f>IF(N236="nulová",J236,0)</f>
        <v>0</v>
      </c>
      <c r="BJ236" s="13" t="s">
        <v>186</v>
      </c>
      <c r="BK236" s="147">
        <f>ROUND(I236*H236,2)</f>
        <v>0</v>
      </c>
      <c r="BL236" s="13" t="s">
        <v>424</v>
      </c>
      <c r="BM236" s="146" t="s">
        <v>1633</v>
      </c>
    </row>
    <row r="237" spans="2:65" s="1" customFormat="1" ht="16.5" customHeight="1" x14ac:dyDescent="0.2">
      <c r="B237" s="28"/>
      <c r="C237" s="134" t="s">
        <v>808</v>
      </c>
      <c r="D237" s="134" t="s">
        <v>181</v>
      </c>
      <c r="E237" s="135" t="s">
        <v>964</v>
      </c>
      <c r="F237" s="136" t="s">
        <v>1323</v>
      </c>
      <c r="G237" s="137" t="s">
        <v>423</v>
      </c>
      <c r="H237" s="138">
        <v>16</v>
      </c>
      <c r="I237" s="139"/>
      <c r="J237" s="140">
        <f>ROUND(I237*H237,2)</f>
        <v>0</v>
      </c>
      <c r="K237" s="141"/>
      <c r="L237" s="28"/>
      <c r="M237" s="142" t="s">
        <v>1</v>
      </c>
      <c r="N237" s="143" t="s">
        <v>38</v>
      </c>
      <c r="P237" s="144">
        <f>O237*H237</f>
        <v>0</v>
      </c>
      <c r="Q237" s="144">
        <v>0</v>
      </c>
      <c r="R237" s="144">
        <f>Q237*H237</f>
        <v>0</v>
      </c>
      <c r="S237" s="144">
        <v>0</v>
      </c>
      <c r="T237" s="145">
        <f>S237*H237</f>
        <v>0</v>
      </c>
      <c r="AR237" s="146" t="s">
        <v>424</v>
      </c>
      <c r="AT237" s="146" t="s">
        <v>181</v>
      </c>
      <c r="AU237" s="146" t="s">
        <v>80</v>
      </c>
      <c r="AY237" s="13" t="s">
        <v>179</v>
      </c>
      <c r="BE237" s="147">
        <f>IF(N237="základná",J237,0)</f>
        <v>0</v>
      </c>
      <c r="BF237" s="147">
        <f>IF(N237="znížená",J237,0)</f>
        <v>0</v>
      </c>
      <c r="BG237" s="147">
        <f>IF(N237="zákl. prenesená",J237,0)</f>
        <v>0</v>
      </c>
      <c r="BH237" s="147">
        <f>IF(N237="zníž. prenesená",J237,0)</f>
        <v>0</v>
      </c>
      <c r="BI237" s="147">
        <f>IF(N237="nulová",J237,0)</f>
        <v>0</v>
      </c>
      <c r="BJ237" s="13" t="s">
        <v>186</v>
      </c>
      <c r="BK237" s="147">
        <f>ROUND(I237*H237,2)</f>
        <v>0</v>
      </c>
      <c r="BL237" s="13" t="s">
        <v>424</v>
      </c>
      <c r="BM237" s="146" t="s">
        <v>1634</v>
      </c>
    </row>
    <row r="238" spans="2:65" s="1" customFormat="1" ht="16.5" customHeight="1" x14ac:dyDescent="0.2">
      <c r="B238" s="28"/>
      <c r="C238" s="134" t="s">
        <v>812</v>
      </c>
      <c r="D238" s="134" t="s">
        <v>181</v>
      </c>
      <c r="E238" s="135" t="s">
        <v>968</v>
      </c>
      <c r="F238" s="136" t="s">
        <v>1325</v>
      </c>
      <c r="G238" s="137" t="s">
        <v>423</v>
      </c>
      <c r="H238" s="138">
        <v>60</v>
      </c>
      <c r="I238" s="139"/>
      <c r="J238" s="140">
        <f>ROUND(I238*H238,2)</f>
        <v>0</v>
      </c>
      <c r="K238" s="141"/>
      <c r="L238" s="28"/>
      <c r="M238" s="142" t="s">
        <v>1</v>
      </c>
      <c r="N238" s="143" t="s">
        <v>38</v>
      </c>
      <c r="P238" s="144">
        <f>O238*H238</f>
        <v>0</v>
      </c>
      <c r="Q238" s="144">
        <v>0</v>
      </c>
      <c r="R238" s="144">
        <f>Q238*H238</f>
        <v>0</v>
      </c>
      <c r="S238" s="144">
        <v>0</v>
      </c>
      <c r="T238" s="145">
        <f>S238*H238</f>
        <v>0</v>
      </c>
      <c r="AR238" s="146" t="s">
        <v>424</v>
      </c>
      <c r="AT238" s="146" t="s">
        <v>181</v>
      </c>
      <c r="AU238" s="146" t="s">
        <v>80</v>
      </c>
      <c r="AY238" s="13" t="s">
        <v>179</v>
      </c>
      <c r="BE238" s="147">
        <f>IF(N238="základná",J238,0)</f>
        <v>0</v>
      </c>
      <c r="BF238" s="147">
        <f>IF(N238="znížená",J238,0)</f>
        <v>0</v>
      </c>
      <c r="BG238" s="147">
        <f>IF(N238="zákl. prenesená",J238,0)</f>
        <v>0</v>
      </c>
      <c r="BH238" s="147">
        <f>IF(N238="zníž. prenesená",J238,0)</f>
        <v>0</v>
      </c>
      <c r="BI238" s="147">
        <f>IF(N238="nulová",J238,0)</f>
        <v>0</v>
      </c>
      <c r="BJ238" s="13" t="s">
        <v>186</v>
      </c>
      <c r="BK238" s="147">
        <f>ROUND(I238*H238,2)</f>
        <v>0</v>
      </c>
      <c r="BL238" s="13" t="s">
        <v>424</v>
      </c>
      <c r="BM238" s="146" t="s">
        <v>1635</v>
      </c>
    </row>
    <row r="239" spans="2:65" s="1" customFormat="1" ht="16.5" customHeight="1" x14ac:dyDescent="0.2">
      <c r="B239" s="28"/>
      <c r="C239" s="134" t="s">
        <v>816</v>
      </c>
      <c r="D239" s="134" t="s">
        <v>181</v>
      </c>
      <c r="E239" s="135" t="s">
        <v>972</v>
      </c>
      <c r="F239" s="136" t="s">
        <v>1327</v>
      </c>
      <c r="G239" s="137" t="s">
        <v>423</v>
      </c>
      <c r="H239" s="138">
        <v>40</v>
      </c>
      <c r="I239" s="139"/>
      <c r="J239" s="140">
        <f>ROUND(I239*H239,2)</f>
        <v>0</v>
      </c>
      <c r="K239" s="141"/>
      <c r="L239" s="28"/>
      <c r="M239" s="159" t="s">
        <v>1</v>
      </c>
      <c r="N239" s="160" t="s">
        <v>38</v>
      </c>
      <c r="O239" s="161"/>
      <c r="P239" s="162">
        <f>O239*H239</f>
        <v>0</v>
      </c>
      <c r="Q239" s="162">
        <v>0</v>
      </c>
      <c r="R239" s="162">
        <f>Q239*H239</f>
        <v>0</v>
      </c>
      <c r="S239" s="162">
        <v>0</v>
      </c>
      <c r="T239" s="163">
        <f>S239*H239</f>
        <v>0</v>
      </c>
      <c r="AR239" s="146" t="s">
        <v>424</v>
      </c>
      <c r="AT239" s="146" t="s">
        <v>181</v>
      </c>
      <c r="AU239" s="146" t="s">
        <v>80</v>
      </c>
      <c r="AY239" s="13" t="s">
        <v>179</v>
      </c>
      <c r="BE239" s="147">
        <f>IF(N239="základná",J239,0)</f>
        <v>0</v>
      </c>
      <c r="BF239" s="147">
        <f>IF(N239="znížená",J239,0)</f>
        <v>0</v>
      </c>
      <c r="BG239" s="147">
        <f>IF(N239="zákl. prenesená",J239,0)</f>
        <v>0</v>
      </c>
      <c r="BH239" s="147">
        <f>IF(N239="zníž. prenesená",J239,0)</f>
        <v>0</v>
      </c>
      <c r="BI239" s="147">
        <f>IF(N239="nulová",J239,0)</f>
        <v>0</v>
      </c>
      <c r="BJ239" s="13" t="s">
        <v>186</v>
      </c>
      <c r="BK239" s="147">
        <f>ROUND(I239*H239,2)</f>
        <v>0</v>
      </c>
      <c r="BL239" s="13" t="s">
        <v>424</v>
      </c>
      <c r="BM239" s="146" t="s">
        <v>1636</v>
      </c>
    </row>
    <row r="240" spans="2:65" s="1" customFormat="1" ht="6.9" customHeight="1" x14ac:dyDescent="0.2">
      <c r="B240" s="41"/>
      <c r="C240" s="42"/>
      <c r="D240" s="42"/>
      <c r="E240" s="42"/>
      <c r="F240" s="42"/>
      <c r="G240" s="42"/>
      <c r="H240" s="42"/>
      <c r="I240" s="42"/>
      <c r="J240" s="42"/>
      <c r="K240" s="42"/>
      <c r="L240" s="28"/>
    </row>
  </sheetData>
  <sheetProtection algorithmName="SHA-512" hashValue="46Brufs/pEAkVgNFIdim8GdSTv9a8cL2acnF0LtEekjKr2HZvxUW1aWCq84C5jvowiWp1IA2FfY7bE9BKHTjPw==" saltValue="5k66ofI87qWOBZLrMjQQN8w3q8H5CEe53HFfA2wGNE88nxW8MIpvLcQEItwDGY7DifLB5Hd8S7N7txzFpGwJ0g==" spinCount="100000" sheet="1" objects="1" scenarios="1" formatColumns="0" formatRows="0" autoFilter="0"/>
  <autoFilter ref="C125:K239" xr:uid="{00000000-0009-0000-0000-000009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00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109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1637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151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152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ROUND(J125,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ROUND((SUM(BE125:BE199)),  2)</f>
        <v>0</v>
      </c>
      <c r="G33" s="88"/>
      <c r="H33" s="88"/>
      <c r="I33" s="91">
        <v>0.2</v>
      </c>
      <c r="J33" s="90">
        <f>ROUND(((SUM(BE125:BE199))*I33),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ROUND((SUM(BF125:BF199)),  2)</f>
        <v>0</v>
      </c>
      <c r="G34" s="88"/>
      <c r="H34" s="88"/>
      <c r="I34" s="91">
        <v>0.2</v>
      </c>
      <c r="J34" s="90">
        <f>ROUND(((SUM(BF125:BF199))*I34),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ROUND((SUM(BG125:BG199)),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ROUND((SUM(BH125:BH199)),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ROUND((SUM(BI125:BI199)),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08 - SO 08 Napájacie vedenie - úsek Bulharská (U354) -Rožňavská (U356)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40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J125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1385</v>
      </c>
      <c r="E97" s="107"/>
      <c r="F97" s="107"/>
      <c r="G97" s="107"/>
      <c r="H97" s="107"/>
      <c r="I97" s="107"/>
      <c r="J97" s="108">
        <f>J126</f>
        <v>0</v>
      </c>
      <c r="L97" s="105"/>
    </row>
    <row r="98" spans="2:12" s="8" customFormat="1" ht="24.9" hidden="1" customHeight="1" x14ac:dyDescent="0.2">
      <c r="B98" s="105"/>
      <c r="D98" s="106" t="s">
        <v>158</v>
      </c>
      <c r="E98" s="107"/>
      <c r="F98" s="107"/>
      <c r="G98" s="107"/>
      <c r="H98" s="107"/>
      <c r="I98" s="107"/>
      <c r="J98" s="108">
        <f>J129</f>
        <v>0</v>
      </c>
      <c r="L98" s="105"/>
    </row>
    <row r="99" spans="2:12" s="9" customFormat="1" ht="20" hidden="1" customHeight="1" x14ac:dyDescent="0.2">
      <c r="B99" s="109"/>
      <c r="D99" s="110" t="s">
        <v>159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12" s="9" customFormat="1" ht="20" hidden="1" customHeight="1" x14ac:dyDescent="0.2">
      <c r="B100" s="109"/>
      <c r="D100" s="110" t="s">
        <v>1387</v>
      </c>
      <c r="E100" s="111"/>
      <c r="F100" s="111"/>
      <c r="G100" s="111"/>
      <c r="H100" s="111"/>
      <c r="I100" s="111"/>
      <c r="J100" s="112">
        <f>J136</f>
        <v>0</v>
      </c>
      <c r="L100" s="109"/>
    </row>
    <row r="101" spans="2:12" s="9" customFormat="1" ht="20" hidden="1" customHeight="1" x14ac:dyDescent="0.2">
      <c r="B101" s="109"/>
      <c r="D101" s="110" t="s">
        <v>160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2:12" s="8" customFormat="1" ht="24.9" hidden="1" customHeight="1" x14ac:dyDescent="0.2">
      <c r="B102" s="105"/>
      <c r="D102" s="106" t="s">
        <v>161</v>
      </c>
      <c r="E102" s="107"/>
      <c r="F102" s="107"/>
      <c r="G102" s="107"/>
      <c r="H102" s="107"/>
      <c r="I102" s="107"/>
      <c r="J102" s="108">
        <f>J145</f>
        <v>0</v>
      </c>
      <c r="L102" s="105"/>
    </row>
    <row r="103" spans="2:12" s="9" customFormat="1" ht="20" hidden="1" customHeight="1" x14ac:dyDescent="0.2">
      <c r="B103" s="109"/>
      <c r="D103" s="110" t="s">
        <v>162</v>
      </c>
      <c r="E103" s="111"/>
      <c r="F103" s="111"/>
      <c r="G103" s="111"/>
      <c r="H103" s="111"/>
      <c r="I103" s="111"/>
      <c r="J103" s="112">
        <f>J146</f>
        <v>0</v>
      </c>
      <c r="L103" s="109"/>
    </row>
    <row r="104" spans="2:12" s="9" customFormat="1" ht="20" hidden="1" customHeight="1" x14ac:dyDescent="0.2">
      <c r="B104" s="109"/>
      <c r="D104" s="110" t="s">
        <v>978</v>
      </c>
      <c r="E104" s="111"/>
      <c r="F104" s="111"/>
      <c r="G104" s="111"/>
      <c r="H104" s="111"/>
      <c r="I104" s="111"/>
      <c r="J104" s="112">
        <f>J168</f>
        <v>0</v>
      </c>
      <c r="L104" s="109"/>
    </row>
    <row r="105" spans="2:12" s="8" customFormat="1" ht="24.9" hidden="1" customHeight="1" x14ac:dyDescent="0.2">
      <c r="B105" s="105"/>
      <c r="D105" s="106" t="s">
        <v>164</v>
      </c>
      <c r="E105" s="107"/>
      <c r="F105" s="107"/>
      <c r="G105" s="107"/>
      <c r="H105" s="107"/>
      <c r="I105" s="107"/>
      <c r="J105" s="108">
        <f>J194</f>
        <v>0</v>
      </c>
      <c r="L105" s="105"/>
    </row>
    <row r="106" spans="2:12" s="1" customFormat="1" ht="21.75" hidden="1" customHeight="1" x14ac:dyDescent="0.2">
      <c r="B106" s="28"/>
      <c r="L106" s="28"/>
    </row>
    <row r="107" spans="2:12" s="1" customFormat="1" ht="6.9" hidden="1" customHeight="1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8"/>
    </row>
    <row r="108" spans="2:12" hidden="1" x14ac:dyDescent="0.2"/>
    <row r="109" spans="2:12" hidden="1" x14ac:dyDescent="0.2"/>
    <row r="110" spans="2:12" hidden="1" x14ac:dyDescent="0.2"/>
    <row r="111" spans="2:12" s="1" customFormat="1" ht="6.9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2" spans="2:12" s="1" customFormat="1" ht="24.9" customHeight="1" x14ac:dyDescent="0.2">
      <c r="B112" s="28"/>
      <c r="C112" s="17" t="s">
        <v>165</v>
      </c>
      <c r="L112" s="28"/>
    </row>
    <row r="113" spans="2:65" s="1" customFormat="1" ht="6.9" customHeight="1" x14ac:dyDescent="0.2">
      <c r="B113" s="28"/>
      <c r="L113" s="28"/>
    </row>
    <row r="114" spans="2:65" s="1" customFormat="1" ht="12" customHeight="1" x14ac:dyDescent="0.2">
      <c r="B114" s="28"/>
      <c r="C114" s="23" t="s">
        <v>15</v>
      </c>
      <c r="L114" s="28"/>
    </row>
    <row r="115" spans="2:65" s="1" customFormat="1" ht="16.5" customHeight="1" x14ac:dyDescent="0.2">
      <c r="B115" s="28"/>
      <c r="E115" s="263" t="str">
        <f>E7</f>
        <v>2117 NTT Bulharská Galvaniho</v>
      </c>
      <c r="F115" s="264"/>
      <c r="G115" s="264"/>
      <c r="H115" s="264"/>
      <c r="L115" s="28"/>
    </row>
    <row r="116" spans="2:65" s="1" customFormat="1" ht="12" customHeight="1" x14ac:dyDescent="0.2">
      <c r="B116" s="28"/>
      <c r="C116" s="23" t="s">
        <v>148</v>
      </c>
      <c r="L116" s="28"/>
    </row>
    <row r="117" spans="2:65" s="1" customFormat="1" ht="30" customHeight="1" x14ac:dyDescent="0.2">
      <c r="B117" s="28"/>
      <c r="E117" s="215" t="str">
        <f>E9</f>
        <v>SO 08 - SO 08 Napájacie vedenie - úsek Bulharská (U354) -Rožňavská (U356)</v>
      </c>
      <c r="F117" s="262"/>
      <c r="G117" s="262"/>
      <c r="H117" s="262"/>
      <c r="L117" s="28"/>
    </row>
    <row r="118" spans="2:65" s="1" customFormat="1" ht="6.9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F12</f>
        <v>Bratislava</v>
      </c>
      <c r="I119" s="23" t="s">
        <v>21</v>
      </c>
      <c r="J119" s="49" t="str">
        <f>IF(J12="","",J12)</f>
        <v>12. 12. 2024</v>
      </c>
      <c r="L119" s="28"/>
    </row>
    <row r="120" spans="2:65" s="1" customFormat="1" ht="6.9" customHeight="1" x14ac:dyDescent="0.2">
      <c r="B120" s="28"/>
      <c r="L120" s="28"/>
    </row>
    <row r="121" spans="2:65" s="1" customFormat="1" ht="40.25" customHeight="1" x14ac:dyDescent="0.2">
      <c r="B121" s="28"/>
      <c r="C121" s="23" t="s">
        <v>23</v>
      </c>
      <c r="F121" s="21" t="str">
        <f>E15</f>
        <v xml:space="preserve"> </v>
      </c>
      <c r="I121" s="23" t="s">
        <v>28</v>
      </c>
      <c r="J121" s="26" t="str">
        <f>E21</f>
        <v>DELTES spol. s r.o., Lužná 12, 851 04 Bratislava</v>
      </c>
      <c r="L121" s="28"/>
    </row>
    <row r="122" spans="2:65" s="1" customFormat="1" ht="15.15" customHeight="1" x14ac:dyDescent="0.2">
      <c r="B122" s="28"/>
      <c r="C122" s="23" t="s">
        <v>26</v>
      </c>
      <c r="F122" s="21" t="str">
        <f>IF(E18="","",E18)</f>
        <v>Vyplň údaj</v>
      </c>
      <c r="I122" s="23" t="s">
        <v>29</v>
      </c>
      <c r="J122" s="26" t="str">
        <f>E24</f>
        <v>Ing. Marta Bútorová</v>
      </c>
      <c r="L122" s="28"/>
    </row>
    <row r="123" spans="2:65" s="1" customFormat="1" ht="10.4" customHeight="1" x14ac:dyDescent="0.2">
      <c r="B123" s="28"/>
      <c r="L123" s="28"/>
    </row>
    <row r="124" spans="2:65" s="10" customFormat="1" ht="29.25" customHeight="1" x14ac:dyDescent="0.2">
      <c r="B124" s="113"/>
      <c r="C124" s="114" t="s">
        <v>166</v>
      </c>
      <c r="D124" s="115" t="s">
        <v>57</v>
      </c>
      <c r="E124" s="115" t="s">
        <v>53</v>
      </c>
      <c r="F124" s="115" t="s">
        <v>54</v>
      </c>
      <c r="G124" s="115" t="s">
        <v>167</v>
      </c>
      <c r="H124" s="115" t="s">
        <v>168</v>
      </c>
      <c r="I124" s="115" t="s">
        <v>169</v>
      </c>
      <c r="J124" s="116" t="s">
        <v>155</v>
      </c>
      <c r="K124" s="117" t="s">
        <v>170</v>
      </c>
      <c r="L124" s="113"/>
      <c r="M124" s="56" t="s">
        <v>1</v>
      </c>
      <c r="N124" s="57" t="s">
        <v>36</v>
      </c>
      <c r="O124" s="57" t="s">
        <v>171</v>
      </c>
      <c r="P124" s="57" t="s">
        <v>172</v>
      </c>
      <c r="Q124" s="57" t="s">
        <v>173</v>
      </c>
      <c r="R124" s="57" t="s">
        <v>174</v>
      </c>
      <c r="S124" s="57" t="s">
        <v>175</v>
      </c>
      <c r="T124" s="58" t="s">
        <v>176</v>
      </c>
    </row>
    <row r="125" spans="2:65" s="1" customFormat="1" ht="23" customHeight="1" x14ac:dyDescent="0.35">
      <c r="B125" s="28"/>
      <c r="C125" s="61" t="s">
        <v>156</v>
      </c>
      <c r="J125" s="118">
        <f>BK125</f>
        <v>0</v>
      </c>
      <c r="L125" s="28"/>
      <c r="M125" s="59"/>
      <c r="N125" s="50"/>
      <c r="O125" s="50"/>
      <c r="P125" s="119">
        <f>P126+P129+P145+P194</f>
        <v>0</v>
      </c>
      <c r="Q125" s="50"/>
      <c r="R125" s="119">
        <f>R126+R129+R145+R194</f>
        <v>103.56520060653199</v>
      </c>
      <c r="S125" s="50"/>
      <c r="T125" s="120">
        <f>T126+T129+T145+T194</f>
        <v>54.468750000000007</v>
      </c>
      <c r="AT125" s="13" t="s">
        <v>71</v>
      </c>
      <c r="AU125" s="13" t="s">
        <v>157</v>
      </c>
      <c r="BK125" s="121">
        <f>BK126+BK129+BK145+BK194</f>
        <v>0</v>
      </c>
    </row>
    <row r="126" spans="2:65" s="11" customFormat="1" ht="26" customHeight="1" x14ac:dyDescent="0.35">
      <c r="B126" s="122"/>
      <c r="D126" s="123" t="s">
        <v>71</v>
      </c>
      <c r="E126" s="124" t="s">
        <v>186</v>
      </c>
      <c r="F126" s="124" t="s">
        <v>985</v>
      </c>
      <c r="I126" s="125"/>
      <c r="J126" s="126">
        <f>BK126</f>
        <v>0</v>
      </c>
      <c r="L126" s="122"/>
      <c r="M126" s="127"/>
      <c r="P126" s="128">
        <f>SUM(P127:P128)</f>
        <v>0</v>
      </c>
      <c r="R126" s="128">
        <f>SUM(R127:R128)</f>
        <v>18.428063746531997</v>
      </c>
      <c r="T126" s="129">
        <f>SUM(T127:T128)</f>
        <v>0</v>
      </c>
      <c r="AR126" s="123" t="s">
        <v>80</v>
      </c>
      <c r="AT126" s="130" t="s">
        <v>71</v>
      </c>
      <c r="AU126" s="130" t="s">
        <v>72</v>
      </c>
      <c r="AY126" s="123" t="s">
        <v>179</v>
      </c>
      <c r="BK126" s="131">
        <f>SUM(BK127:BK128)</f>
        <v>0</v>
      </c>
    </row>
    <row r="127" spans="2:65" s="1" customFormat="1" ht="16.5" customHeight="1" x14ac:dyDescent="0.2">
      <c r="B127" s="28"/>
      <c r="C127" s="134" t="s">
        <v>80</v>
      </c>
      <c r="D127" s="134" t="s">
        <v>181</v>
      </c>
      <c r="E127" s="135" t="s">
        <v>1638</v>
      </c>
      <c r="F127" s="136" t="s">
        <v>1389</v>
      </c>
      <c r="G127" s="137" t="s">
        <v>488</v>
      </c>
      <c r="H127" s="138">
        <v>8.4830000000000005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2.204E-6</v>
      </c>
      <c r="R127" s="144">
        <f>Q127*H127</f>
        <v>1.8696532000000001E-5</v>
      </c>
      <c r="S127" s="144">
        <v>0</v>
      </c>
      <c r="T127" s="145">
        <f>S127*H127</f>
        <v>0</v>
      </c>
      <c r="AR127" s="146" t="s">
        <v>185</v>
      </c>
      <c r="AT127" s="146" t="s">
        <v>181</v>
      </c>
      <c r="AU127" s="146" t="s">
        <v>80</v>
      </c>
      <c r="AY127" s="13" t="s">
        <v>179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186</v>
      </c>
      <c r="BK127" s="147">
        <f>ROUND(I127*H127,2)</f>
        <v>0</v>
      </c>
      <c r="BL127" s="13" t="s">
        <v>185</v>
      </c>
      <c r="BM127" s="146" t="s">
        <v>1639</v>
      </c>
    </row>
    <row r="128" spans="2:65" s="1" customFormat="1" ht="24.15" customHeight="1" x14ac:dyDescent="0.2">
      <c r="B128" s="28"/>
      <c r="C128" s="148" t="s">
        <v>186</v>
      </c>
      <c r="D128" s="148" t="s">
        <v>194</v>
      </c>
      <c r="E128" s="149" t="s">
        <v>1391</v>
      </c>
      <c r="F128" s="150" t="s">
        <v>1392</v>
      </c>
      <c r="G128" s="151" t="s">
        <v>488</v>
      </c>
      <c r="H128" s="152">
        <v>8.4830000000000005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2.1723499999999998</v>
      </c>
      <c r="R128" s="144">
        <f>Q128*H128</f>
        <v>18.428045049999998</v>
      </c>
      <c r="S128" s="144">
        <v>0</v>
      </c>
      <c r="T128" s="145">
        <f>S128*H128</f>
        <v>0</v>
      </c>
      <c r="AR128" s="146" t="s">
        <v>219</v>
      </c>
      <c r="AT128" s="146" t="s">
        <v>194</v>
      </c>
      <c r="AU128" s="146" t="s">
        <v>80</v>
      </c>
      <c r="AY128" s="13" t="s">
        <v>179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186</v>
      </c>
      <c r="BK128" s="147">
        <f>ROUND(I128*H128,2)</f>
        <v>0</v>
      </c>
      <c r="BL128" s="13" t="s">
        <v>185</v>
      </c>
      <c r="BM128" s="146" t="s">
        <v>1640</v>
      </c>
    </row>
    <row r="129" spans="2:65" s="11" customFormat="1" ht="26" customHeight="1" x14ac:dyDescent="0.35">
      <c r="B129" s="122"/>
      <c r="D129" s="123" t="s">
        <v>71</v>
      </c>
      <c r="E129" s="124" t="s">
        <v>177</v>
      </c>
      <c r="F129" s="124" t="s">
        <v>178</v>
      </c>
      <c r="I129" s="125"/>
      <c r="J129" s="126">
        <f>BK129</f>
        <v>0</v>
      </c>
      <c r="L129" s="122"/>
      <c r="M129" s="127"/>
      <c r="P129" s="128">
        <f>P130+P136+P138</f>
        <v>0</v>
      </c>
      <c r="R129" s="128">
        <f>R130+R136+R138</f>
        <v>7.6466859999999998E-2</v>
      </c>
      <c r="T129" s="129">
        <f>T130+T136+T138</f>
        <v>54.468750000000007</v>
      </c>
      <c r="AR129" s="123" t="s">
        <v>80</v>
      </c>
      <c r="AT129" s="130" t="s">
        <v>71</v>
      </c>
      <c r="AU129" s="130" t="s">
        <v>72</v>
      </c>
      <c r="AY129" s="123" t="s">
        <v>179</v>
      </c>
      <c r="BK129" s="131">
        <f>BK130+BK136+BK138</f>
        <v>0</v>
      </c>
    </row>
    <row r="130" spans="2:65" s="11" customFormat="1" ht="23" customHeight="1" x14ac:dyDescent="0.25">
      <c r="B130" s="122"/>
      <c r="D130" s="123" t="s">
        <v>71</v>
      </c>
      <c r="E130" s="132" t="s">
        <v>80</v>
      </c>
      <c r="F130" s="132" t="s">
        <v>180</v>
      </c>
      <c r="I130" s="125"/>
      <c r="J130" s="133">
        <f>BK130</f>
        <v>0</v>
      </c>
      <c r="L130" s="122"/>
      <c r="M130" s="127"/>
      <c r="P130" s="128">
        <f>SUM(P131:P135)</f>
        <v>0</v>
      </c>
      <c r="R130" s="128">
        <f>SUM(R131:R135)</f>
        <v>0</v>
      </c>
      <c r="T130" s="129">
        <f>SUM(T131:T135)</f>
        <v>54.468750000000007</v>
      </c>
      <c r="AR130" s="123" t="s">
        <v>80</v>
      </c>
      <c r="AT130" s="130" t="s">
        <v>71</v>
      </c>
      <c r="AU130" s="130" t="s">
        <v>80</v>
      </c>
      <c r="AY130" s="123" t="s">
        <v>179</v>
      </c>
      <c r="BK130" s="131">
        <f>SUM(BK131:BK135)</f>
        <v>0</v>
      </c>
    </row>
    <row r="131" spans="2:65" s="1" customFormat="1" ht="33" customHeight="1" x14ac:dyDescent="0.2">
      <c r="B131" s="28"/>
      <c r="C131" s="134" t="s">
        <v>196</v>
      </c>
      <c r="D131" s="134" t="s">
        <v>181</v>
      </c>
      <c r="E131" s="135" t="s">
        <v>1174</v>
      </c>
      <c r="F131" s="136" t="s">
        <v>1175</v>
      </c>
      <c r="G131" s="137" t="s">
        <v>184</v>
      </c>
      <c r="H131" s="138">
        <v>108.5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0.22500000000000001</v>
      </c>
      <c r="T131" s="145">
        <f>S131*H131</f>
        <v>24.412500000000001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186</v>
      </c>
      <c r="BK131" s="147">
        <f>ROUND(I131*H131,2)</f>
        <v>0</v>
      </c>
      <c r="BL131" s="13" t="s">
        <v>185</v>
      </c>
      <c r="BM131" s="146" t="s">
        <v>1641</v>
      </c>
    </row>
    <row r="132" spans="2:65" s="1" customFormat="1" ht="33" customHeight="1" x14ac:dyDescent="0.2">
      <c r="B132" s="28"/>
      <c r="C132" s="134" t="s">
        <v>185</v>
      </c>
      <c r="D132" s="134" t="s">
        <v>181</v>
      </c>
      <c r="E132" s="135" t="s">
        <v>1642</v>
      </c>
      <c r="F132" s="136" t="s">
        <v>1643</v>
      </c>
      <c r="G132" s="137" t="s">
        <v>184</v>
      </c>
      <c r="H132" s="138">
        <v>18.850000000000001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0</v>
      </c>
      <c r="R132" s="144">
        <f>Q132*H132</f>
        <v>0</v>
      </c>
      <c r="S132" s="144">
        <v>0.5</v>
      </c>
      <c r="T132" s="145">
        <f>S132*H132</f>
        <v>9.4250000000000007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186</v>
      </c>
      <c r="BK132" s="147">
        <f>ROUND(I132*H132,2)</f>
        <v>0</v>
      </c>
      <c r="BL132" s="13" t="s">
        <v>185</v>
      </c>
      <c r="BM132" s="146" t="s">
        <v>1644</v>
      </c>
    </row>
    <row r="133" spans="2:65" s="1" customFormat="1" ht="24.15" customHeight="1" x14ac:dyDescent="0.2">
      <c r="B133" s="28"/>
      <c r="C133" s="134" t="s">
        <v>207</v>
      </c>
      <c r="D133" s="134" t="s">
        <v>181</v>
      </c>
      <c r="E133" s="135" t="s">
        <v>471</v>
      </c>
      <c r="F133" s="136" t="s">
        <v>472</v>
      </c>
      <c r="G133" s="137" t="s">
        <v>184</v>
      </c>
      <c r="H133" s="138">
        <v>108.5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0.125</v>
      </c>
      <c r="T133" s="145">
        <f>S133*H133</f>
        <v>13.5625</v>
      </c>
      <c r="AR133" s="146" t="s">
        <v>185</v>
      </c>
      <c r="AT133" s="146" t="s">
        <v>181</v>
      </c>
      <c r="AU133" s="146" t="s">
        <v>186</v>
      </c>
      <c r="AY133" s="13" t="s">
        <v>179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186</v>
      </c>
      <c r="BK133" s="147">
        <f>ROUND(I133*H133,2)</f>
        <v>0</v>
      </c>
      <c r="BL133" s="13" t="s">
        <v>185</v>
      </c>
      <c r="BM133" s="146" t="s">
        <v>1645</v>
      </c>
    </row>
    <row r="134" spans="2:65" s="1" customFormat="1" ht="24.15" customHeight="1" x14ac:dyDescent="0.2">
      <c r="B134" s="28"/>
      <c r="C134" s="134" t="s">
        <v>211</v>
      </c>
      <c r="D134" s="134" t="s">
        <v>181</v>
      </c>
      <c r="E134" s="135" t="s">
        <v>1646</v>
      </c>
      <c r="F134" s="136" t="s">
        <v>1647</v>
      </c>
      <c r="G134" s="137" t="s">
        <v>184</v>
      </c>
      <c r="H134" s="138">
        <v>18.850000000000001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</v>
      </c>
      <c r="R134" s="144">
        <f>Q134*H134</f>
        <v>0</v>
      </c>
      <c r="S134" s="144">
        <v>0.375</v>
      </c>
      <c r="T134" s="145">
        <f>S134*H134</f>
        <v>7.0687500000000005</v>
      </c>
      <c r="AR134" s="146" t="s">
        <v>185</v>
      </c>
      <c r="AT134" s="146" t="s">
        <v>181</v>
      </c>
      <c r="AU134" s="146" t="s">
        <v>186</v>
      </c>
      <c r="AY134" s="13" t="s">
        <v>179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186</v>
      </c>
      <c r="BK134" s="147">
        <f>ROUND(I134*H134,2)</f>
        <v>0</v>
      </c>
      <c r="BL134" s="13" t="s">
        <v>185</v>
      </c>
      <c r="BM134" s="146" t="s">
        <v>1648</v>
      </c>
    </row>
    <row r="135" spans="2:65" s="1" customFormat="1" ht="24.15" customHeight="1" x14ac:dyDescent="0.2">
      <c r="B135" s="28"/>
      <c r="C135" s="134" t="s">
        <v>215</v>
      </c>
      <c r="D135" s="134" t="s">
        <v>181</v>
      </c>
      <c r="E135" s="135" t="s">
        <v>982</v>
      </c>
      <c r="F135" s="136" t="s">
        <v>1414</v>
      </c>
      <c r="G135" s="137" t="s">
        <v>388</v>
      </c>
      <c r="H135" s="138">
        <v>54.4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185</v>
      </c>
      <c r="AT135" s="146" t="s">
        <v>181</v>
      </c>
      <c r="AU135" s="146" t="s">
        <v>186</v>
      </c>
      <c r="AY135" s="13" t="s">
        <v>179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186</v>
      </c>
      <c r="BK135" s="147">
        <f>ROUND(I135*H135,2)</f>
        <v>0</v>
      </c>
      <c r="BL135" s="13" t="s">
        <v>185</v>
      </c>
      <c r="BM135" s="146" t="s">
        <v>1649</v>
      </c>
    </row>
    <row r="136" spans="2:65" s="11" customFormat="1" ht="23" customHeight="1" x14ac:dyDescent="0.25">
      <c r="B136" s="122"/>
      <c r="D136" s="123" t="s">
        <v>71</v>
      </c>
      <c r="E136" s="132" t="s">
        <v>211</v>
      </c>
      <c r="F136" s="132" t="s">
        <v>1423</v>
      </c>
      <c r="I136" s="125"/>
      <c r="J136" s="133">
        <f>BK136</f>
        <v>0</v>
      </c>
      <c r="L136" s="122"/>
      <c r="M136" s="127"/>
      <c r="P136" s="128">
        <f>P137</f>
        <v>0</v>
      </c>
      <c r="R136" s="128">
        <f>R137</f>
        <v>6.9628999999999996E-2</v>
      </c>
      <c r="T136" s="129">
        <f>T137</f>
        <v>0</v>
      </c>
      <c r="AR136" s="123" t="s">
        <v>80</v>
      </c>
      <c r="AT136" s="130" t="s">
        <v>71</v>
      </c>
      <c r="AU136" s="130" t="s">
        <v>80</v>
      </c>
      <c r="AY136" s="123" t="s">
        <v>179</v>
      </c>
      <c r="BK136" s="131">
        <f>BK137</f>
        <v>0</v>
      </c>
    </row>
    <row r="137" spans="2:65" s="1" customFormat="1" ht="38" customHeight="1" x14ac:dyDescent="0.2">
      <c r="B137" s="28"/>
      <c r="C137" s="134" t="s">
        <v>219</v>
      </c>
      <c r="D137" s="134" t="s">
        <v>181</v>
      </c>
      <c r="E137" s="135" t="s">
        <v>1424</v>
      </c>
      <c r="F137" s="136" t="s">
        <v>1425</v>
      </c>
      <c r="G137" s="137" t="s">
        <v>184</v>
      </c>
      <c r="H137" s="138">
        <v>20.3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3.4299999999999999E-3</v>
      </c>
      <c r="R137" s="144">
        <f>Q137*H137</f>
        <v>6.9628999999999996E-2</v>
      </c>
      <c r="S137" s="144">
        <v>0</v>
      </c>
      <c r="T137" s="145">
        <f>S137*H137</f>
        <v>0</v>
      </c>
      <c r="AR137" s="146" t="s">
        <v>185</v>
      </c>
      <c r="AT137" s="146" t="s">
        <v>181</v>
      </c>
      <c r="AU137" s="146" t="s">
        <v>186</v>
      </c>
      <c r="AY137" s="13" t="s">
        <v>179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186</v>
      </c>
      <c r="BK137" s="147">
        <f>ROUND(I137*H137,2)</f>
        <v>0</v>
      </c>
      <c r="BL137" s="13" t="s">
        <v>185</v>
      </c>
      <c r="BM137" s="146" t="s">
        <v>1650</v>
      </c>
    </row>
    <row r="138" spans="2:65" s="11" customFormat="1" ht="23" customHeight="1" x14ac:dyDescent="0.25">
      <c r="B138" s="122"/>
      <c r="D138" s="123" t="s">
        <v>71</v>
      </c>
      <c r="E138" s="132" t="s">
        <v>188</v>
      </c>
      <c r="F138" s="132" t="s">
        <v>189</v>
      </c>
      <c r="I138" s="125"/>
      <c r="J138" s="133">
        <f>BK138</f>
        <v>0</v>
      </c>
      <c r="L138" s="122"/>
      <c r="M138" s="127"/>
      <c r="P138" s="128">
        <f>SUM(P139:P144)</f>
        <v>0</v>
      </c>
      <c r="R138" s="128">
        <f>SUM(R139:R144)</f>
        <v>6.8378599999999994E-3</v>
      </c>
      <c r="T138" s="129">
        <f>SUM(T139:T144)</f>
        <v>0</v>
      </c>
      <c r="AR138" s="123" t="s">
        <v>80</v>
      </c>
      <c r="AT138" s="130" t="s">
        <v>71</v>
      </c>
      <c r="AU138" s="130" t="s">
        <v>80</v>
      </c>
      <c r="AY138" s="123" t="s">
        <v>179</v>
      </c>
      <c r="BK138" s="131">
        <f>SUM(BK139:BK144)</f>
        <v>0</v>
      </c>
    </row>
    <row r="139" spans="2:65" s="1" customFormat="1" ht="24.15" customHeight="1" x14ac:dyDescent="0.2">
      <c r="B139" s="28"/>
      <c r="C139" s="134" t="s">
        <v>188</v>
      </c>
      <c r="D139" s="134" t="s">
        <v>181</v>
      </c>
      <c r="E139" s="135" t="s">
        <v>480</v>
      </c>
      <c r="F139" s="136" t="s">
        <v>481</v>
      </c>
      <c r="G139" s="137" t="s">
        <v>235</v>
      </c>
      <c r="H139" s="138">
        <v>640</v>
      </c>
      <c r="I139" s="139"/>
      <c r="J139" s="140">
        <f t="shared" ref="J139:J144" si="0">ROUND(I139*H139,2)</f>
        <v>0</v>
      </c>
      <c r="K139" s="141"/>
      <c r="L139" s="28"/>
      <c r="M139" s="142" t="s">
        <v>1</v>
      </c>
      <c r="N139" s="143" t="s">
        <v>38</v>
      </c>
      <c r="P139" s="144">
        <f t="shared" ref="P139:P144" si="1">O139*H139</f>
        <v>0</v>
      </c>
      <c r="Q139" s="144">
        <v>0</v>
      </c>
      <c r="R139" s="144">
        <f t="shared" ref="R139:R144" si="2">Q139*H139</f>
        <v>0</v>
      </c>
      <c r="S139" s="144">
        <v>0</v>
      </c>
      <c r="T139" s="145">
        <f t="shared" ref="T139:T144" si="3">S139*H139</f>
        <v>0</v>
      </c>
      <c r="AR139" s="146" t="s">
        <v>185</v>
      </c>
      <c r="AT139" s="146" t="s">
        <v>181</v>
      </c>
      <c r="AU139" s="146" t="s">
        <v>186</v>
      </c>
      <c r="AY139" s="13" t="s">
        <v>179</v>
      </c>
      <c r="BE139" s="147">
        <f t="shared" ref="BE139:BE144" si="4">IF(N139="základná",J139,0)</f>
        <v>0</v>
      </c>
      <c r="BF139" s="147">
        <f t="shared" ref="BF139:BF144" si="5">IF(N139="znížená",J139,0)</f>
        <v>0</v>
      </c>
      <c r="BG139" s="147">
        <f t="shared" ref="BG139:BG144" si="6">IF(N139="zákl. prenesená",J139,0)</f>
        <v>0</v>
      </c>
      <c r="BH139" s="147">
        <f t="shared" ref="BH139:BH144" si="7">IF(N139="zníž. prenesená",J139,0)</f>
        <v>0</v>
      </c>
      <c r="BI139" s="147">
        <f t="shared" ref="BI139:BI144" si="8">IF(N139="nulová",J139,0)</f>
        <v>0</v>
      </c>
      <c r="BJ139" s="13" t="s">
        <v>186</v>
      </c>
      <c r="BK139" s="147">
        <f t="shared" ref="BK139:BK144" si="9">ROUND(I139*H139,2)</f>
        <v>0</v>
      </c>
      <c r="BL139" s="13" t="s">
        <v>185</v>
      </c>
      <c r="BM139" s="146" t="s">
        <v>1651</v>
      </c>
    </row>
    <row r="140" spans="2:65" s="1" customFormat="1" ht="24.15" customHeight="1" x14ac:dyDescent="0.2">
      <c r="B140" s="28"/>
      <c r="C140" s="134" t="s">
        <v>224</v>
      </c>
      <c r="D140" s="134" t="s">
        <v>181</v>
      </c>
      <c r="E140" s="135" t="s">
        <v>1428</v>
      </c>
      <c r="F140" s="136" t="s">
        <v>1429</v>
      </c>
      <c r="G140" s="137" t="s">
        <v>235</v>
      </c>
      <c r="H140" s="138">
        <v>58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2.4999999999999999E-7</v>
      </c>
      <c r="R140" s="144">
        <f t="shared" si="2"/>
        <v>1.45E-5</v>
      </c>
      <c r="S140" s="144">
        <v>0</v>
      </c>
      <c r="T140" s="145">
        <f t="shared" si="3"/>
        <v>0</v>
      </c>
      <c r="AR140" s="146" t="s">
        <v>185</v>
      </c>
      <c r="AT140" s="146" t="s">
        <v>181</v>
      </c>
      <c r="AU140" s="146" t="s">
        <v>186</v>
      </c>
      <c r="AY140" s="13" t="s">
        <v>179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186</v>
      </c>
      <c r="BK140" s="147">
        <f t="shared" si="9"/>
        <v>0</v>
      </c>
      <c r="BL140" s="13" t="s">
        <v>185</v>
      </c>
      <c r="BM140" s="146" t="s">
        <v>1652</v>
      </c>
    </row>
    <row r="141" spans="2:65" s="1" customFormat="1" ht="24.15" customHeight="1" x14ac:dyDescent="0.2">
      <c r="B141" s="28"/>
      <c r="C141" s="134" t="s">
        <v>228</v>
      </c>
      <c r="D141" s="134" t="s">
        <v>181</v>
      </c>
      <c r="E141" s="135" t="s">
        <v>1431</v>
      </c>
      <c r="F141" s="136" t="s">
        <v>1432</v>
      </c>
      <c r="G141" s="137" t="s">
        <v>235</v>
      </c>
      <c r="H141" s="138">
        <v>640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9.3999999999999998E-6</v>
      </c>
      <c r="R141" s="144">
        <f t="shared" si="2"/>
        <v>6.0159999999999996E-3</v>
      </c>
      <c r="S141" s="144">
        <v>0</v>
      </c>
      <c r="T141" s="145">
        <f t="shared" si="3"/>
        <v>0</v>
      </c>
      <c r="AR141" s="146" t="s">
        <v>185</v>
      </c>
      <c r="AT141" s="146" t="s">
        <v>181</v>
      </c>
      <c r="AU141" s="146" t="s">
        <v>186</v>
      </c>
      <c r="AY141" s="13" t="s">
        <v>179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186</v>
      </c>
      <c r="BK141" s="147">
        <f t="shared" si="9"/>
        <v>0</v>
      </c>
      <c r="BL141" s="13" t="s">
        <v>185</v>
      </c>
      <c r="BM141" s="146" t="s">
        <v>1653</v>
      </c>
    </row>
    <row r="142" spans="2:65" s="1" customFormat="1" ht="24.15" customHeight="1" x14ac:dyDescent="0.2">
      <c r="B142" s="28"/>
      <c r="C142" s="134" t="s">
        <v>232</v>
      </c>
      <c r="D142" s="134" t="s">
        <v>181</v>
      </c>
      <c r="E142" s="135" t="s">
        <v>1434</v>
      </c>
      <c r="F142" s="136" t="s">
        <v>1435</v>
      </c>
      <c r="G142" s="137" t="s">
        <v>235</v>
      </c>
      <c r="H142" s="138">
        <v>58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1.3920000000000001E-5</v>
      </c>
      <c r="R142" s="144">
        <f t="shared" si="2"/>
        <v>8.0736000000000002E-4</v>
      </c>
      <c r="S142" s="144">
        <v>0</v>
      </c>
      <c r="T142" s="145">
        <f t="shared" si="3"/>
        <v>0</v>
      </c>
      <c r="AR142" s="146" t="s">
        <v>185</v>
      </c>
      <c r="AT142" s="146" t="s">
        <v>181</v>
      </c>
      <c r="AU142" s="146" t="s">
        <v>186</v>
      </c>
      <c r="AY142" s="13" t="s">
        <v>179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186</v>
      </c>
      <c r="BK142" s="147">
        <f t="shared" si="9"/>
        <v>0</v>
      </c>
      <c r="BL142" s="13" t="s">
        <v>185</v>
      </c>
      <c r="BM142" s="146" t="s">
        <v>1654</v>
      </c>
    </row>
    <row r="143" spans="2:65" s="1" customFormat="1" ht="24.15" customHeight="1" x14ac:dyDescent="0.2">
      <c r="B143" s="28"/>
      <c r="C143" s="134" t="s">
        <v>237</v>
      </c>
      <c r="D143" s="134" t="s">
        <v>181</v>
      </c>
      <c r="E143" s="135" t="s">
        <v>502</v>
      </c>
      <c r="F143" s="136" t="s">
        <v>1178</v>
      </c>
      <c r="G143" s="137" t="s">
        <v>388</v>
      </c>
      <c r="H143" s="138">
        <v>20.67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185</v>
      </c>
      <c r="AT143" s="146" t="s">
        <v>181</v>
      </c>
      <c r="AU143" s="146" t="s">
        <v>186</v>
      </c>
      <c r="AY143" s="13" t="s">
        <v>179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186</v>
      </c>
      <c r="BK143" s="147">
        <f t="shared" si="9"/>
        <v>0</v>
      </c>
      <c r="BL143" s="13" t="s">
        <v>185</v>
      </c>
      <c r="BM143" s="146" t="s">
        <v>1655</v>
      </c>
    </row>
    <row r="144" spans="2:65" s="1" customFormat="1" ht="24.15" customHeight="1" x14ac:dyDescent="0.2">
      <c r="B144" s="28"/>
      <c r="C144" s="134" t="s">
        <v>242</v>
      </c>
      <c r="D144" s="134" t="s">
        <v>181</v>
      </c>
      <c r="E144" s="135" t="s">
        <v>505</v>
      </c>
      <c r="F144" s="136" t="s">
        <v>506</v>
      </c>
      <c r="G144" s="137" t="s">
        <v>388</v>
      </c>
      <c r="H144" s="138">
        <v>31.163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185</v>
      </c>
      <c r="AT144" s="146" t="s">
        <v>181</v>
      </c>
      <c r="AU144" s="146" t="s">
        <v>186</v>
      </c>
      <c r="AY144" s="13" t="s">
        <v>179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186</v>
      </c>
      <c r="BK144" s="147">
        <f t="shared" si="9"/>
        <v>0</v>
      </c>
      <c r="BL144" s="13" t="s">
        <v>185</v>
      </c>
      <c r="BM144" s="146" t="s">
        <v>1656</v>
      </c>
    </row>
    <row r="145" spans="2:65" s="11" customFormat="1" ht="26" customHeight="1" x14ac:dyDescent="0.35">
      <c r="B145" s="122"/>
      <c r="D145" s="123" t="s">
        <v>71</v>
      </c>
      <c r="E145" s="124" t="s">
        <v>194</v>
      </c>
      <c r="F145" s="124" t="s">
        <v>195</v>
      </c>
      <c r="I145" s="125"/>
      <c r="J145" s="126">
        <f>BK145</f>
        <v>0</v>
      </c>
      <c r="L145" s="122"/>
      <c r="M145" s="127"/>
      <c r="P145" s="128">
        <f>P146+P168</f>
        <v>0</v>
      </c>
      <c r="R145" s="128">
        <f>R146+R168</f>
        <v>85.060669999999988</v>
      </c>
      <c r="T145" s="129">
        <f>T146+T168</f>
        <v>0</v>
      </c>
      <c r="AR145" s="123" t="s">
        <v>196</v>
      </c>
      <c r="AT145" s="130" t="s">
        <v>71</v>
      </c>
      <c r="AU145" s="130" t="s">
        <v>72</v>
      </c>
      <c r="AY145" s="123" t="s">
        <v>179</v>
      </c>
      <c r="BK145" s="131">
        <f>BK146+BK168</f>
        <v>0</v>
      </c>
    </row>
    <row r="146" spans="2:65" s="11" customFormat="1" ht="23" customHeight="1" x14ac:dyDescent="0.25">
      <c r="B146" s="122"/>
      <c r="D146" s="123" t="s">
        <v>71</v>
      </c>
      <c r="E146" s="132" t="s">
        <v>197</v>
      </c>
      <c r="F146" s="132" t="s">
        <v>198</v>
      </c>
      <c r="I146" s="125"/>
      <c r="J146" s="133">
        <f>BK146</f>
        <v>0</v>
      </c>
      <c r="L146" s="122"/>
      <c r="M146" s="127"/>
      <c r="P146" s="128">
        <f>SUM(P147:P167)</f>
        <v>0</v>
      </c>
      <c r="R146" s="128">
        <f>SUM(R147:R167)</f>
        <v>25.775309999999998</v>
      </c>
      <c r="T146" s="129">
        <f>SUM(T147:T167)</f>
        <v>0</v>
      </c>
      <c r="AR146" s="123" t="s">
        <v>196</v>
      </c>
      <c r="AT146" s="130" t="s">
        <v>71</v>
      </c>
      <c r="AU146" s="130" t="s">
        <v>80</v>
      </c>
      <c r="AY146" s="123" t="s">
        <v>179</v>
      </c>
      <c r="BK146" s="131">
        <f>SUM(BK147:BK167)</f>
        <v>0</v>
      </c>
    </row>
    <row r="147" spans="2:65" s="1" customFormat="1" ht="24.15" customHeight="1" x14ac:dyDescent="0.2">
      <c r="B147" s="28"/>
      <c r="C147" s="134" t="s">
        <v>246</v>
      </c>
      <c r="D147" s="134" t="s">
        <v>181</v>
      </c>
      <c r="E147" s="135" t="s">
        <v>1188</v>
      </c>
      <c r="F147" s="136" t="s">
        <v>1189</v>
      </c>
      <c r="G147" s="137" t="s">
        <v>235</v>
      </c>
      <c r="H147" s="138">
        <v>8</v>
      </c>
      <c r="I147" s="139"/>
      <c r="J147" s="140">
        <f t="shared" ref="J147:J167" si="10">ROUND(I147*H147,2)</f>
        <v>0</v>
      </c>
      <c r="K147" s="141"/>
      <c r="L147" s="28"/>
      <c r="M147" s="142" t="s">
        <v>1</v>
      </c>
      <c r="N147" s="143" t="s">
        <v>38</v>
      </c>
      <c r="P147" s="144">
        <f t="shared" ref="P147:P167" si="11">O147*H147</f>
        <v>0</v>
      </c>
      <c r="Q147" s="144">
        <v>0</v>
      </c>
      <c r="R147" s="144">
        <f t="shared" ref="R147:R167" si="12">Q147*H147</f>
        <v>0</v>
      </c>
      <c r="S147" s="144">
        <v>0</v>
      </c>
      <c r="T147" s="145">
        <f t="shared" ref="T147:T167" si="13">S147*H147</f>
        <v>0</v>
      </c>
      <c r="AR147" s="146" t="s">
        <v>201</v>
      </c>
      <c r="AT147" s="146" t="s">
        <v>181</v>
      </c>
      <c r="AU147" s="146" t="s">
        <v>186</v>
      </c>
      <c r="AY147" s="13" t="s">
        <v>179</v>
      </c>
      <c r="BE147" s="147">
        <f t="shared" ref="BE147:BE167" si="14">IF(N147="základná",J147,0)</f>
        <v>0</v>
      </c>
      <c r="BF147" s="147">
        <f t="shared" ref="BF147:BF167" si="15">IF(N147="znížená",J147,0)</f>
        <v>0</v>
      </c>
      <c r="BG147" s="147">
        <f t="shared" ref="BG147:BG167" si="16">IF(N147="zákl. prenesená",J147,0)</f>
        <v>0</v>
      </c>
      <c r="BH147" s="147">
        <f t="shared" ref="BH147:BH167" si="17">IF(N147="zníž. prenesená",J147,0)</f>
        <v>0</v>
      </c>
      <c r="BI147" s="147">
        <f t="shared" ref="BI147:BI167" si="18">IF(N147="nulová",J147,0)</f>
        <v>0</v>
      </c>
      <c r="BJ147" s="13" t="s">
        <v>186</v>
      </c>
      <c r="BK147" s="147">
        <f t="shared" ref="BK147:BK167" si="19">ROUND(I147*H147,2)</f>
        <v>0</v>
      </c>
      <c r="BL147" s="13" t="s">
        <v>201</v>
      </c>
      <c r="BM147" s="146" t="s">
        <v>1657</v>
      </c>
    </row>
    <row r="148" spans="2:65" s="1" customFormat="1" ht="24.15" customHeight="1" x14ac:dyDescent="0.2">
      <c r="B148" s="28"/>
      <c r="C148" s="148" t="s">
        <v>250</v>
      </c>
      <c r="D148" s="148" t="s">
        <v>194</v>
      </c>
      <c r="E148" s="149" t="s">
        <v>1191</v>
      </c>
      <c r="F148" s="150" t="s">
        <v>1192</v>
      </c>
      <c r="G148" s="151" t="s">
        <v>192</v>
      </c>
      <c r="H148" s="152">
        <v>8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6.96E-3</v>
      </c>
      <c r="R148" s="144">
        <f t="shared" si="12"/>
        <v>5.568E-2</v>
      </c>
      <c r="S148" s="144">
        <v>0</v>
      </c>
      <c r="T148" s="145">
        <f t="shared" si="13"/>
        <v>0</v>
      </c>
      <c r="AR148" s="146" t="s">
        <v>1193</v>
      </c>
      <c r="AT148" s="146" t="s">
        <v>194</v>
      </c>
      <c r="AU148" s="146" t="s">
        <v>186</v>
      </c>
      <c r="AY148" s="13" t="s">
        <v>179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186</v>
      </c>
      <c r="BK148" s="147">
        <f t="shared" si="19"/>
        <v>0</v>
      </c>
      <c r="BL148" s="13" t="s">
        <v>201</v>
      </c>
      <c r="BM148" s="146" t="s">
        <v>1658</v>
      </c>
    </row>
    <row r="149" spans="2:65" s="1" customFormat="1" ht="24.15" customHeight="1" x14ac:dyDescent="0.2">
      <c r="B149" s="28"/>
      <c r="C149" s="134" t="s">
        <v>254</v>
      </c>
      <c r="D149" s="134" t="s">
        <v>181</v>
      </c>
      <c r="E149" s="135" t="s">
        <v>1441</v>
      </c>
      <c r="F149" s="136" t="s">
        <v>1442</v>
      </c>
      <c r="G149" s="137" t="s">
        <v>192</v>
      </c>
      <c r="H149" s="138">
        <v>12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201</v>
      </c>
      <c r="AT149" s="146" t="s">
        <v>181</v>
      </c>
      <c r="AU149" s="146" t="s">
        <v>186</v>
      </c>
      <c r="AY149" s="13" t="s">
        <v>179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186</v>
      </c>
      <c r="BK149" s="147">
        <f t="shared" si="19"/>
        <v>0</v>
      </c>
      <c r="BL149" s="13" t="s">
        <v>201</v>
      </c>
      <c r="BM149" s="146" t="s">
        <v>1659</v>
      </c>
    </row>
    <row r="150" spans="2:65" s="1" customFormat="1" ht="16.5" customHeight="1" x14ac:dyDescent="0.2">
      <c r="B150" s="28"/>
      <c r="C150" s="148" t="s">
        <v>258</v>
      </c>
      <c r="D150" s="148" t="s">
        <v>194</v>
      </c>
      <c r="E150" s="149" t="s">
        <v>1444</v>
      </c>
      <c r="F150" s="150" t="s">
        <v>1445</v>
      </c>
      <c r="G150" s="151" t="s">
        <v>192</v>
      </c>
      <c r="H150" s="152">
        <v>12</v>
      </c>
      <c r="I150" s="153"/>
      <c r="J150" s="154">
        <f t="shared" si="10"/>
        <v>0</v>
      </c>
      <c r="K150" s="155"/>
      <c r="L150" s="156"/>
      <c r="M150" s="157" t="s">
        <v>1</v>
      </c>
      <c r="N150" s="158" t="s">
        <v>38</v>
      </c>
      <c r="P150" s="144">
        <f t="shared" si="11"/>
        <v>0</v>
      </c>
      <c r="Q150" s="144">
        <v>1E-4</v>
      </c>
      <c r="R150" s="144">
        <f t="shared" si="12"/>
        <v>1.2000000000000001E-3</v>
      </c>
      <c r="S150" s="144">
        <v>0</v>
      </c>
      <c r="T150" s="145">
        <f t="shared" si="13"/>
        <v>0</v>
      </c>
      <c r="AR150" s="146" t="s">
        <v>205</v>
      </c>
      <c r="AT150" s="146" t="s">
        <v>194</v>
      </c>
      <c r="AU150" s="146" t="s">
        <v>186</v>
      </c>
      <c r="AY150" s="13" t="s">
        <v>179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186</v>
      </c>
      <c r="BK150" s="147">
        <f t="shared" si="19"/>
        <v>0</v>
      </c>
      <c r="BL150" s="13" t="s">
        <v>205</v>
      </c>
      <c r="BM150" s="146" t="s">
        <v>1660</v>
      </c>
    </row>
    <row r="151" spans="2:65" s="1" customFormat="1" ht="24.15" customHeight="1" x14ac:dyDescent="0.2">
      <c r="B151" s="28"/>
      <c r="C151" s="134" t="s">
        <v>262</v>
      </c>
      <c r="D151" s="134" t="s">
        <v>181</v>
      </c>
      <c r="E151" s="135" t="s">
        <v>1447</v>
      </c>
      <c r="F151" s="136" t="s">
        <v>1448</v>
      </c>
      <c r="G151" s="137" t="s">
        <v>192</v>
      </c>
      <c r="H151" s="138">
        <v>12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201</v>
      </c>
      <c r="AT151" s="146" t="s">
        <v>181</v>
      </c>
      <c r="AU151" s="146" t="s">
        <v>186</v>
      </c>
      <c r="AY151" s="13" t="s">
        <v>179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186</v>
      </c>
      <c r="BK151" s="147">
        <f t="shared" si="19"/>
        <v>0</v>
      </c>
      <c r="BL151" s="13" t="s">
        <v>201</v>
      </c>
      <c r="BM151" s="146" t="s">
        <v>1661</v>
      </c>
    </row>
    <row r="152" spans="2:65" s="1" customFormat="1" ht="16.5" customHeight="1" x14ac:dyDescent="0.2">
      <c r="B152" s="28"/>
      <c r="C152" s="134" t="s">
        <v>7</v>
      </c>
      <c r="D152" s="134" t="s">
        <v>181</v>
      </c>
      <c r="E152" s="135" t="s">
        <v>1267</v>
      </c>
      <c r="F152" s="136" t="s">
        <v>1268</v>
      </c>
      <c r="G152" s="137" t="s">
        <v>192</v>
      </c>
      <c r="H152" s="138">
        <v>6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201</v>
      </c>
      <c r="AT152" s="146" t="s">
        <v>181</v>
      </c>
      <c r="AU152" s="146" t="s">
        <v>186</v>
      </c>
      <c r="AY152" s="13" t="s">
        <v>179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186</v>
      </c>
      <c r="BK152" s="147">
        <f t="shared" si="19"/>
        <v>0</v>
      </c>
      <c r="BL152" s="13" t="s">
        <v>201</v>
      </c>
      <c r="BM152" s="146" t="s">
        <v>1662</v>
      </c>
    </row>
    <row r="153" spans="2:65" s="1" customFormat="1" ht="16.5" customHeight="1" x14ac:dyDescent="0.2">
      <c r="B153" s="28"/>
      <c r="C153" s="148" t="s">
        <v>269</v>
      </c>
      <c r="D153" s="148" t="s">
        <v>194</v>
      </c>
      <c r="E153" s="149" t="s">
        <v>1270</v>
      </c>
      <c r="F153" s="150" t="s">
        <v>1271</v>
      </c>
      <c r="G153" s="151" t="s">
        <v>192</v>
      </c>
      <c r="H153" s="152">
        <v>6</v>
      </c>
      <c r="I153" s="153"/>
      <c r="J153" s="154">
        <f t="shared" si="10"/>
        <v>0</v>
      </c>
      <c r="K153" s="155"/>
      <c r="L153" s="156"/>
      <c r="M153" s="157" t="s">
        <v>1</v>
      </c>
      <c r="N153" s="158" t="s">
        <v>38</v>
      </c>
      <c r="P153" s="144">
        <f t="shared" si="11"/>
        <v>0</v>
      </c>
      <c r="Q153" s="144">
        <v>4.7699999999999999E-3</v>
      </c>
      <c r="R153" s="144">
        <f t="shared" si="12"/>
        <v>2.862E-2</v>
      </c>
      <c r="S153" s="144">
        <v>0</v>
      </c>
      <c r="T153" s="145">
        <f t="shared" si="13"/>
        <v>0</v>
      </c>
      <c r="AR153" s="146" t="s">
        <v>205</v>
      </c>
      <c r="AT153" s="146" t="s">
        <v>194</v>
      </c>
      <c r="AU153" s="146" t="s">
        <v>186</v>
      </c>
      <c r="AY153" s="13" t="s">
        <v>179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186</v>
      </c>
      <c r="BK153" s="147">
        <f t="shared" si="19"/>
        <v>0</v>
      </c>
      <c r="BL153" s="13" t="s">
        <v>205</v>
      </c>
      <c r="BM153" s="146" t="s">
        <v>1663</v>
      </c>
    </row>
    <row r="154" spans="2:65" s="1" customFormat="1" ht="16.5" customHeight="1" x14ac:dyDescent="0.2">
      <c r="B154" s="28"/>
      <c r="C154" s="134" t="s">
        <v>273</v>
      </c>
      <c r="D154" s="134" t="s">
        <v>181</v>
      </c>
      <c r="E154" s="135" t="s">
        <v>1452</v>
      </c>
      <c r="F154" s="136" t="s">
        <v>1453</v>
      </c>
      <c r="G154" s="137" t="s">
        <v>192</v>
      </c>
      <c r="H154" s="138">
        <v>1</v>
      </c>
      <c r="I154" s="139"/>
      <c r="J154" s="140">
        <f t="shared" si="10"/>
        <v>0</v>
      </c>
      <c r="K154" s="141"/>
      <c r="L154" s="28"/>
      <c r="M154" s="142" t="s">
        <v>1</v>
      </c>
      <c r="N154" s="143" t="s">
        <v>38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201</v>
      </c>
      <c r="AT154" s="146" t="s">
        <v>181</v>
      </c>
      <c r="AU154" s="146" t="s">
        <v>186</v>
      </c>
      <c r="AY154" s="13" t="s">
        <v>179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186</v>
      </c>
      <c r="BK154" s="147">
        <f t="shared" si="19"/>
        <v>0</v>
      </c>
      <c r="BL154" s="13" t="s">
        <v>201</v>
      </c>
      <c r="BM154" s="146" t="s">
        <v>1664</v>
      </c>
    </row>
    <row r="155" spans="2:65" s="1" customFormat="1" ht="16.5" customHeight="1" x14ac:dyDescent="0.2">
      <c r="B155" s="28"/>
      <c r="C155" s="148" t="s">
        <v>277</v>
      </c>
      <c r="D155" s="148" t="s">
        <v>194</v>
      </c>
      <c r="E155" s="149" t="s">
        <v>1455</v>
      </c>
      <c r="F155" s="150" t="s">
        <v>1456</v>
      </c>
      <c r="G155" s="151" t="s">
        <v>192</v>
      </c>
      <c r="H155" s="152">
        <v>1</v>
      </c>
      <c r="I155" s="153"/>
      <c r="J155" s="154">
        <f t="shared" si="10"/>
        <v>0</v>
      </c>
      <c r="K155" s="155"/>
      <c r="L155" s="156"/>
      <c r="M155" s="157" t="s">
        <v>1</v>
      </c>
      <c r="N155" s="158" t="s">
        <v>38</v>
      </c>
      <c r="P155" s="144">
        <f t="shared" si="11"/>
        <v>0</v>
      </c>
      <c r="Q155" s="144">
        <v>2.2300000000000002E-3</v>
      </c>
      <c r="R155" s="144">
        <f t="shared" si="12"/>
        <v>2.2300000000000002E-3</v>
      </c>
      <c r="S155" s="144">
        <v>0</v>
      </c>
      <c r="T155" s="145">
        <f t="shared" si="13"/>
        <v>0</v>
      </c>
      <c r="AR155" s="146" t="s">
        <v>205</v>
      </c>
      <c r="AT155" s="146" t="s">
        <v>194</v>
      </c>
      <c r="AU155" s="146" t="s">
        <v>186</v>
      </c>
      <c r="AY155" s="13" t="s">
        <v>179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186</v>
      </c>
      <c r="BK155" s="147">
        <f t="shared" si="19"/>
        <v>0</v>
      </c>
      <c r="BL155" s="13" t="s">
        <v>205</v>
      </c>
      <c r="BM155" s="146" t="s">
        <v>1665</v>
      </c>
    </row>
    <row r="156" spans="2:65" s="1" customFormat="1" ht="24.15" customHeight="1" x14ac:dyDescent="0.2">
      <c r="B156" s="28"/>
      <c r="C156" s="134" t="s">
        <v>281</v>
      </c>
      <c r="D156" s="134" t="s">
        <v>181</v>
      </c>
      <c r="E156" s="135" t="s">
        <v>1458</v>
      </c>
      <c r="F156" s="136" t="s">
        <v>1459</v>
      </c>
      <c r="G156" s="137" t="s">
        <v>192</v>
      </c>
      <c r="H156" s="138">
        <v>2</v>
      </c>
      <c r="I156" s="139"/>
      <c r="J156" s="140">
        <f t="shared" si="10"/>
        <v>0</v>
      </c>
      <c r="K156" s="141"/>
      <c r="L156" s="28"/>
      <c r="M156" s="142" t="s">
        <v>1</v>
      </c>
      <c r="N156" s="143" t="s">
        <v>38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201</v>
      </c>
      <c r="AT156" s="146" t="s">
        <v>181</v>
      </c>
      <c r="AU156" s="146" t="s">
        <v>186</v>
      </c>
      <c r="AY156" s="13" t="s">
        <v>179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186</v>
      </c>
      <c r="BK156" s="147">
        <f t="shared" si="19"/>
        <v>0</v>
      </c>
      <c r="BL156" s="13" t="s">
        <v>201</v>
      </c>
      <c r="BM156" s="146" t="s">
        <v>1666</v>
      </c>
    </row>
    <row r="157" spans="2:65" s="1" customFormat="1" ht="24.15" customHeight="1" x14ac:dyDescent="0.2">
      <c r="B157" s="28"/>
      <c r="C157" s="148" t="s">
        <v>285</v>
      </c>
      <c r="D157" s="148" t="s">
        <v>194</v>
      </c>
      <c r="E157" s="149" t="s">
        <v>1461</v>
      </c>
      <c r="F157" s="150" t="s">
        <v>1462</v>
      </c>
      <c r="G157" s="151" t="s">
        <v>192</v>
      </c>
      <c r="H157" s="152">
        <v>2</v>
      </c>
      <c r="I157" s="153"/>
      <c r="J157" s="154">
        <f t="shared" si="10"/>
        <v>0</v>
      </c>
      <c r="K157" s="155"/>
      <c r="L157" s="156"/>
      <c r="M157" s="157" t="s">
        <v>1</v>
      </c>
      <c r="N157" s="158" t="s">
        <v>38</v>
      </c>
      <c r="P157" s="144">
        <f t="shared" si="11"/>
        <v>0</v>
      </c>
      <c r="Q157" s="144">
        <v>6.6899999999999998E-3</v>
      </c>
      <c r="R157" s="144">
        <f t="shared" si="12"/>
        <v>1.338E-2</v>
      </c>
      <c r="S157" s="144">
        <v>0</v>
      </c>
      <c r="T157" s="145">
        <f t="shared" si="13"/>
        <v>0</v>
      </c>
      <c r="AR157" s="146" t="s">
        <v>205</v>
      </c>
      <c r="AT157" s="146" t="s">
        <v>194</v>
      </c>
      <c r="AU157" s="146" t="s">
        <v>186</v>
      </c>
      <c r="AY157" s="13" t="s">
        <v>179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186</v>
      </c>
      <c r="BK157" s="147">
        <f t="shared" si="19"/>
        <v>0</v>
      </c>
      <c r="BL157" s="13" t="s">
        <v>205</v>
      </c>
      <c r="BM157" s="146" t="s">
        <v>1667</v>
      </c>
    </row>
    <row r="158" spans="2:65" s="1" customFormat="1" ht="24.15" customHeight="1" x14ac:dyDescent="0.2">
      <c r="B158" s="28"/>
      <c r="C158" s="134" t="s">
        <v>289</v>
      </c>
      <c r="D158" s="134" t="s">
        <v>181</v>
      </c>
      <c r="E158" s="135" t="s">
        <v>1464</v>
      </c>
      <c r="F158" s="136" t="s">
        <v>1465</v>
      </c>
      <c r="G158" s="137" t="s">
        <v>192</v>
      </c>
      <c r="H158" s="138">
        <v>12</v>
      </c>
      <c r="I158" s="139"/>
      <c r="J158" s="140">
        <f t="shared" si="10"/>
        <v>0</v>
      </c>
      <c r="K158" s="141"/>
      <c r="L158" s="28"/>
      <c r="M158" s="142" t="s">
        <v>1</v>
      </c>
      <c r="N158" s="143" t="s">
        <v>38</v>
      </c>
      <c r="P158" s="144">
        <f t="shared" si="11"/>
        <v>0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201</v>
      </c>
      <c r="AT158" s="146" t="s">
        <v>181</v>
      </c>
      <c r="AU158" s="146" t="s">
        <v>186</v>
      </c>
      <c r="AY158" s="13" t="s">
        <v>179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186</v>
      </c>
      <c r="BK158" s="147">
        <f t="shared" si="19"/>
        <v>0</v>
      </c>
      <c r="BL158" s="13" t="s">
        <v>201</v>
      </c>
      <c r="BM158" s="146" t="s">
        <v>1668</v>
      </c>
    </row>
    <row r="159" spans="2:65" s="1" customFormat="1" ht="24.15" customHeight="1" x14ac:dyDescent="0.2">
      <c r="B159" s="28"/>
      <c r="C159" s="148" t="s">
        <v>293</v>
      </c>
      <c r="D159" s="148" t="s">
        <v>194</v>
      </c>
      <c r="E159" s="149" t="s">
        <v>1467</v>
      </c>
      <c r="F159" s="150" t="s">
        <v>1468</v>
      </c>
      <c r="G159" s="151" t="s">
        <v>192</v>
      </c>
      <c r="H159" s="152">
        <v>12</v>
      </c>
      <c r="I159" s="153"/>
      <c r="J159" s="154">
        <f t="shared" si="10"/>
        <v>0</v>
      </c>
      <c r="K159" s="155"/>
      <c r="L159" s="156"/>
      <c r="M159" s="157" t="s">
        <v>1</v>
      </c>
      <c r="N159" s="158" t="s">
        <v>38</v>
      </c>
      <c r="P159" s="144">
        <f t="shared" si="11"/>
        <v>0</v>
      </c>
      <c r="Q159" s="144">
        <v>4.8500000000000001E-3</v>
      </c>
      <c r="R159" s="144">
        <f t="shared" si="12"/>
        <v>5.8200000000000002E-2</v>
      </c>
      <c r="S159" s="144">
        <v>0</v>
      </c>
      <c r="T159" s="145">
        <f t="shared" si="13"/>
        <v>0</v>
      </c>
      <c r="AR159" s="146" t="s">
        <v>205</v>
      </c>
      <c r="AT159" s="146" t="s">
        <v>194</v>
      </c>
      <c r="AU159" s="146" t="s">
        <v>186</v>
      </c>
      <c r="AY159" s="13" t="s">
        <v>179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186</v>
      </c>
      <c r="BK159" s="147">
        <f t="shared" si="19"/>
        <v>0</v>
      </c>
      <c r="BL159" s="13" t="s">
        <v>205</v>
      </c>
      <c r="BM159" s="146" t="s">
        <v>1669</v>
      </c>
    </row>
    <row r="160" spans="2:65" s="1" customFormat="1" ht="24.15" customHeight="1" x14ac:dyDescent="0.2">
      <c r="B160" s="28"/>
      <c r="C160" s="134" t="s">
        <v>297</v>
      </c>
      <c r="D160" s="134" t="s">
        <v>181</v>
      </c>
      <c r="E160" s="135" t="s">
        <v>1470</v>
      </c>
      <c r="F160" s="136" t="s">
        <v>1471</v>
      </c>
      <c r="G160" s="137" t="s">
        <v>192</v>
      </c>
      <c r="H160" s="138">
        <v>26</v>
      </c>
      <c r="I160" s="139"/>
      <c r="J160" s="140">
        <f t="shared" si="10"/>
        <v>0</v>
      </c>
      <c r="K160" s="141"/>
      <c r="L160" s="28"/>
      <c r="M160" s="142" t="s">
        <v>1</v>
      </c>
      <c r="N160" s="143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201</v>
      </c>
      <c r="AT160" s="146" t="s">
        <v>181</v>
      </c>
      <c r="AU160" s="146" t="s">
        <v>186</v>
      </c>
      <c r="AY160" s="13" t="s">
        <v>179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186</v>
      </c>
      <c r="BK160" s="147">
        <f t="shared" si="19"/>
        <v>0</v>
      </c>
      <c r="BL160" s="13" t="s">
        <v>201</v>
      </c>
      <c r="BM160" s="146" t="s">
        <v>1670</v>
      </c>
    </row>
    <row r="161" spans="2:65" s="1" customFormat="1" ht="16.5" customHeight="1" x14ac:dyDescent="0.2">
      <c r="B161" s="28"/>
      <c r="C161" s="148" t="s">
        <v>301</v>
      </c>
      <c r="D161" s="148" t="s">
        <v>194</v>
      </c>
      <c r="E161" s="149" t="s">
        <v>1473</v>
      </c>
      <c r="F161" s="150" t="s">
        <v>1474</v>
      </c>
      <c r="G161" s="151" t="s">
        <v>192</v>
      </c>
      <c r="H161" s="152">
        <v>26</v>
      </c>
      <c r="I161" s="153"/>
      <c r="J161" s="154">
        <f t="shared" si="10"/>
        <v>0</v>
      </c>
      <c r="K161" s="155"/>
      <c r="L161" s="156"/>
      <c r="M161" s="157" t="s">
        <v>1</v>
      </c>
      <c r="N161" s="158" t="s">
        <v>38</v>
      </c>
      <c r="P161" s="144">
        <f t="shared" si="11"/>
        <v>0</v>
      </c>
      <c r="Q161" s="144">
        <v>2E-3</v>
      </c>
      <c r="R161" s="144">
        <f t="shared" si="12"/>
        <v>5.2000000000000005E-2</v>
      </c>
      <c r="S161" s="144">
        <v>0</v>
      </c>
      <c r="T161" s="145">
        <f t="shared" si="13"/>
        <v>0</v>
      </c>
      <c r="AR161" s="146" t="s">
        <v>205</v>
      </c>
      <c r="AT161" s="146" t="s">
        <v>194</v>
      </c>
      <c r="AU161" s="146" t="s">
        <v>186</v>
      </c>
      <c r="AY161" s="13" t="s">
        <v>179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186</v>
      </c>
      <c r="BK161" s="147">
        <f t="shared" si="19"/>
        <v>0</v>
      </c>
      <c r="BL161" s="13" t="s">
        <v>205</v>
      </c>
      <c r="BM161" s="146" t="s">
        <v>1671</v>
      </c>
    </row>
    <row r="162" spans="2:65" s="1" customFormat="1" ht="24.15" customHeight="1" x14ac:dyDescent="0.2">
      <c r="B162" s="28"/>
      <c r="C162" s="134" t="s">
        <v>305</v>
      </c>
      <c r="D162" s="134" t="s">
        <v>181</v>
      </c>
      <c r="E162" s="135" t="s">
        <v>1488</v>
      </c>
      <c r="F162" s="136" t="s">
        <v>1489</v>
      </c>
      <c r="G162" s="137" t="s">
        <v>235</v>
      </c>
      <c r="H162" s="138">
        <v>8140</v>
      </c>
      <c r="I162" s="139"/>
      <c r="J162" s="140">
        <f t="shared" si="10"/>
        <v>0</v>
      </c>
      <c r="K162" s="141"/>
      <c r="L162" s="28"/>
      <c r="M162" s="142" t="s">
        <v>1</v>
      </c>
      <c r="N162" s="143" t="s">
        <v>38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201</v>
      </c>
      <c r="AT162" s="146" t="s">
        <v>181</v>
      </c>
      <c r="AU162" s="146" t="s">
        <v>186</v>
      </c>
      <c r="AY162" s="13" t="s">
        <v>179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186</v>
      </c>
      <c r="BK162" s="147">
        <f t="shared" si="19"/>
        <v>0</v>
      </c>
      <c r="BL162" s="13" t="s">
        <v>201</v>
      </c>
      <c r="BM162" s="146" t="s">
        <v>1672</v>
      </c>
    </row>
    <row r="163" spans="2:65" s="1" customFormat="1" ht="16.5" customHeight="1" x14ac:dyDescent="0.2">
      <c r="B163" s="28"/>
      <c r="C163" s="148" t="s">
        <v>309</v>
      </c>
      <c r="D163" s="148" t="s">
        <v>194</v>
      </c>
      <c r="E163" s="149" t="s">
        <v>1491</v>
      </c>
      <c r="F163" s="150" t="s">
        <v>1492</v>
      </c>
      <c r="G163" s="151" t="s">
        <v>235</v>
      </c>
      <c r="H163" s="152">
        <v>8140</v>
      </c>
      <c r="I163" s="153"/>
      <c r="J163" s="154">
        <f t="shared" si="10"/>
        <v>0</v>
      </c>
      <c r="K163" s="155"/>
      <c r="L163" s="156"/>
      <c r="M163" s="157" t="s">
        <v>1</v>
      </c>
      <c r="N163" s="158" t="s">
        <v>38</v>
      </c>
      <c r="P163" s="144">
        <f t="shared" si="11"/>
        <v>0</v>
      </c>
      <c r="Q163" s="144">
        <v>3.0799999999999998E-3</v>
      </c>
      <c r="R163" s="144">
        <f t="shared" si="12"/>
        <v>25.071199999999997</v>
      </c>
      <c r="S163" s="144">
        <v>0</v>
      </c>
      <c r="T163" s="145">
        <f t="shared" si="13"/>
        <v>0</v>
      </c>
      <c r="AR163" s="146" t="s">
        <v>205</v>
      </c>
      <c r="AT163" s="146" t="s">
        <v>194</v>
      </c>
      <c r="AU163" s="146" t="s">
        <v>186</v>
      </c>
      <c r="AY163" s="13" t="s">
        <v>179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186</v>
      </c>
      <c r="BK163" s="147">
        <f t="shared" si="19"/>
        <v>0</v>
      </c>
      <c r="BL163" s="13" t="s">
        <v>205</v>
      </c>
      <c r="BM163" s="146" t="s">
        <v>1673</v>
      </c>
    </row>
    <row r="164" spans="2:65" s="1" customFormat="1" ht="24.15" customHeight="1" x14ac:dyDescent="0.2">
      <c r="B164" s="28"/>
      <c r="C164" s="134" t="s">
        <v>313</v>
      </c>
      <c r="D164" s="134" t="s">
        <v>181</v>
      </c>
      <c r="E164" s="135" t="s">
        <v>1494</v>
      </c>
      <c r="F164" s="136" t="s">
        <v>1495</v>
      </c>
      <c r="G164" s="137" t="s">
        <v>235</v>
      </c>
      <c r="H164" s="138">
        <v>1600</v>
      </c>
      <c r="I164" s="139"/>
      <c r="J164" s="140">
        <f t="shared" si="10"/>
        <v>0</v>
      </c>
      <c r="K164" s="141"/>
      <c r="L164" s="28"/>
      <c r="M164" s="142" t="s">
        <v>1</v>
      </c>
      <c r="N164" s="143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201</v>
      </c>
      <c r="AT164" s="146" t="s">
        <v>181</v>
      </c>
      <c r="AU164" s="146" t="s">
        <v>186</v>
      </c>
      <c r="AY164" s="13" t="s">
        <v>179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186</v>
      </c>
      <c r="BK164" s="147">
        <f t="shared" si="19"/>
        <v>0</v>
      </c>
      <c r="BL164" s="13" t="s">
        <v>201</v>
      </c>
      <c r="BM164" s="146" t="s">
        <v>1674</v>
      </c>
    </row>
    <row r="165" spans="2:65" s="1" customFormat="1" ht="24.15" customHeight="1" x14ac:dyDescent="0.2">
      <c r="B165" s="28"/>
      <c r="C165" s="134" t="s">
        <v>317</v>
      </c>
      <c r="D165" s="134" t="s">
        <v>181</v>
      </c>
      <c r="E165" s="135" t="s">
        <v>1497</v>
      </c>
      <c r="F165" s="136" t="s">
        <v>1498</v>
      </c>
      <c r="G165" s="137" t="s">
        <v>235</v>
      </c>
      <c r="H165" s="138">
        <v>160</v>
      </c>
      <c r="I165" s="139"/>
      <c r="J165" s="140">
        <f t="shared" si="10"/>
        <v>0</v>
      </c>
      <c r="K165" s="141"/>
      <c r="L165" s="28"/>
      <c r="M165" s="142" t="s">
        <v>1</v>
      </c>
      <c r="N165" s="143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201</v>
      </c>
      <c r="AT165" s="146" t="s">
        <v>181</v>
      </c>
      <c r="AU165" s="146" t="s">
        <v>186</v>
      </c>
      <c r="AY165" s="13" t="s">
        <v>179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186</v>
      </c>
      <c r="BK165" s="147">
        <f t="shared" si="19"/>
        <v>0</v>
      </c>
      <c r="BL165" s="13" t="s">
        <v>201</v>
      </c>
      <c r="BM165" s="146" t="s">
        <v>1675</v>
      </c>
    </row>
    <row r="166" spans="2:65" s="1" customFormat="1" ht="16.5" customHeight="1" x14ac:dyDescent="0.2">
      <c r="B166" s="28"/>
      <c r="C166" s="148" t="s">
        <v>321</v>
      </c>
      <c r="D166" s="148" t="s">
        <v>194</v>
      </c>
      <c r="E166" s="149" t="s">
        <v>1491</v>
      </c>
      <c r="F166" s="150" t="s">
        <v>1492</v>
      </c>
      <c r="G166" s="151" t="s">
        <v>235</v>
      </c>
      <c r="H166" s="152">
        <v>160</v>
      </c>
      <c r="I166" s="153"/>
      <c r="J166" s="154">
        <f t="shared" si="10"/>
        <v>0</v>
      </c>
      <c r="K166" s="155"/>
      <c r="L166" s="156"/>
      <c r="M166" s="157" t="s">
        <v>1</v>
      </c>
      <c r="N166" s="158" t="s">
        <v>38</v>
      </c>
      <c r="P166" s="144">
        <f t="shared" si="11"/>
        <v>0</v>
      </c>
      <c r="Q166" s="144">
        <v>3.0799999999999998E-3</v>
      </c>
      <c r="R166" s="144">
        <f t="shared" si="12"/>
        <v>0.49279999999999996</v>
      </c>
      <c r="S166" s="144">
        <v>0</v>
      </c>
      <c r="T166" s="145">
        <f t="shared" si="13"/>
        <v>0</v>
      </c>
      <c r="AR166" s="146" t="s">
        <v>205</v>
      </c>
      <c r="AT166" s="146" t="s">
        <v>194</v>
      </c>
      <c r="AU166" s="146" t="s">
        <v>186</v>
      </c>
      <c r="AY166" s="13" t="s">
        <v>179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186</v>
      </c>
      <c r="BK166" s="147">
        <f t="shared" si="19"/>
        <v>0</v>
      </c>
      <c r="BL166" s="13" t="s">
        <v>205</v>
      </c>
      <c r="BM166" s="146" t="s">
        <v>1676</v>
      </c>
    </row>
    <row r="167" spans="2:65" s="1" customFormat="1" ht="21.75" customHeight="1" x14ac:dyDescent="0.2">
      <c r="B167" s="28"/>
      <c r="C167" s="134" t="s">
        <v>325</v>
      </c>
      <c r="D167" s="134" t="s">
        <v>181</v>
      </c>
      <c r="E167" s="135" t="s">
        <v>1501</v>
      </c>
      <c r="F167" s="136" t="s">
        <v>1502</v>
      </c>
      <c r="G167" s="137" t="s">
        <v>235</v>
      </c>
      <c r="H167" s="138">
        <v>160</v>
      </c>
      <c r="I167" s="139"/>
      <c r="J167" s="140">
        <f t="shared" si="10"/>
        <v>0</v>
      </c>
      <c r="K167" s="141"/>
      <c r="L167" s="28"/>
      <c r="M167" s="142" t="s">
        <v>1</v>
      </c>
      <c r="N167" s="143" t="s">
        <v>38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201</v>
      </c>
      <c r="AT167" s="146" t="s">
        <v>181</v>
      </c>
      <c r="AU167" s="146" t="s">
        <v>186</v>
      </c>
      <c r="AY167" s="13" t="s">
        <v>179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186</v>
      </c>
      <c r="BK167" s="147">
        <f t="shared" si="19"/>
        <v>0</v>
      </c>
      <c r="BL167" s="13" t="s">
        <v>201</v>
      </c>
      <c r="BM167" s="146" t="s">
        <v>1677</v>
      </c>
    </row>
    <row r="168" spans="2:65" s="11" customFormat="1" ht="23" customHeight="1" x14ac:dyDescent="0.25">
      <c r="B168" s="122"/>
      <c r="D168" s="123" t="s">
        <v>71</v>
      </c>
      <c r="E168" s="132" t="s">
        <v>367</v>
      </c>
      <c r="F168" s="132" t="s">
        <v>1080</v>
      </c>
      <c r="I168" s="125"/>
      <c r="J168" s="133">
        <f>BK168</f>
        <v>0</v>
      </c>
      <c r="L168" s="122"/>
      <c r="M168" s="127"/>
      <c r="P168" s="128">
        <f>SUM(P169:P193)</f>
        <v>0</v>
      </c>
      <c r="R168" s="128">
        <f>SUM(R169:R193)</f>
        <v>59.285359999999997</v>
      </c>
      <c r="T168" s="129">
        <f>SUM(T169:T193)</f>
        <v>0</v>
      </c>
      <c r="AR168" s="123" t="s">
        <v>196</v>
      </c>
      <c r="AT168" s="130" t="s">
        <v>71</v>
      </c>
      <c r="AU168" s="130" t="s">
        <v>80</v>
      </c>
      <c r="AY168" s="123" t="s">
        <v>179</v>
      </c>
      <c r="BK168" s="131">
        <f>SUM(BK169:BK193)</f>
        <v>0</v>
      </c>
    </row>
    <row r="169" spans="2:65" s="1" customFormat="1" ht="24.15" customHeight="1" x14ac:dyDescent="0.2">
      <c r="B169" s="28"/>
      <c r="C169" s="134" t="s">
        <v>329</v>
      </c>
      <c r="D169" s="134" t="s">
        <v>181</v>
      </c>
      <c r="E169" s="135" t="s">
        <v>1511</v>
      </c>
      <c r="F169" s="136" t="s">
        <v>1512</v>
      </c>
      <c r="G169" s="137" t="s">
        <v>235</v>
      </c>
      <c r="H169" s="138">
        <v>320</v>
      </c>
      <c r="I169" s="139"/>
      <c r="J169" s="140">
        <f t="shared" ref="J169:J193" si="20">ROUND(I169*H169,2)</f>
        <v>0</v>
      </c>
      <c r="K169" s="141"/>
      <c r="L169" s="28"/>
      <c r="M169" s="142" t="s">
        <v>1</v>
      </c>
      <c r="N169" s="143" t="s">
        <v>38</v>
      </c>
      <c r="P169" s="144">
        <f t="shared" ref="P169:P193" si="21">O169*H169</f>
        <v>0</v>
      </c>
      <c r="Q169" s="144">
        <v>0</v>
      </c>
      <c r="R169" s="144">
        <f t="shared" ref="R169:R193" si="22">Q169*H169</f>
        <v>0</v>
      </c>
      <c r="S169" s="144">
        <v>0</v>
      </c>
      <c r="T169" s="145">
        <f t="shared" ref="T169:T193" si="23">S169*H169</f>
        <v>0</v>
      </c>
      <c r="AR169" s="146" t="s">
        <v>201</v>
      </c>
      <c r="AT169" s="146" t="s">
        <v>181</v>
      </c>
      <c r="AU169" s="146" t="s">
        <v>186</v>
      </c>
      <c r="AY169" s="13" t="s">
        <v>179</v>
      </c>
      <c r="BE169" s="147">
        <f t="shared" ref="BE169:BE193" si="24">IF(N169="základná",J169,0)</f>
        <v>0</v>
      </c>
      <c r="BF169" s="147">
        <f t="shared" ref="BF169:BF193" si="25">IF(N169="znížená",J169,0)</f>
        <v>0</v>
      </c>
      <c r="BG169" s="147">
        <f t="shared" ref="BG169:BG193" si="26">IF(N169="zákl. prenesená",J169,0)</f>
        <v>0</v>
      </c>
      <c r="BH169" s="147">
        <f t="shared" ref="BH169:BH193" si="27">IF(N169="zníž. prenesená",J169,0)</f>
        <v>0</v>
      </c>
      <c r="BI169" s="147">
        <f t="shared" ref="BI169:BI193" si="28">IF(N169="nulová",J169,0)</f>
        <v>0</v>
      </c>
      <c r="BJ169" s="13" t="s">
        <v>186</v>
      </c>
      <c r="BK169" s="147">
        <f t="shared" ref="BK169:BK193" si="29">ROUND(I169*H169,2)</f>
        <v>0</v>
      </c>
      <c r="BL169" s="13" t="s">
        <v>201</v>
      </c>
      <c r="BM169" s="146" t="s">
        <v>1678</v>
      </c>
    </row>
    <row r="170" spans="2:65" s="1" customFormat="1" ht="24.15" customHeight="1" x14ac:dyDescent="0.2">
      <c r="B170" s="28"/>
      <c r="C170" s="134" t="s">
        <v>333</v>
      </c>
      <c r="D170" s="134" t="s">
        <v>181</v>
      </c>
      <c r="E170" s="135" t="s">
        <v>1514</v>
      </c>
      <c r="F170" s="136" t="s">
        <v>1515</v>
      </c>
      <c r="G170" s="137" t="s">
        <v>235</v>
      </c>
      <c r="H170" s="138">
        <v>10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201</v>
      </c>
      <c r="AT170" s="146" t="s">
        <v>181</v>
      </c>
      <c r="AU170" s="146" t="s">
        <v>186</v>
      </c>
      <c r="AY170" s="13" t="s">
        <v>179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186</v>
      </c>
      <c r="BK170" s="147">
        <f t="shared" si="29"/>
        <v>0</v>
      </c>
      <c r="BL170" s="13" t="s">
        <v>201</v>
      </c>
      <c r="BM170" s="146" t="s">
        <v>1679</v>
      </c>
    </row>
    <row r="171" spans="2:65" s="1" customFormat="1" ht="24.15" customHeight="1" x14ac:dyDescent="0.2">
      <c r="B171" s="28"/>
      <c r="C171" s="134" t="s">
        <v>337</v>
      </c>
      <c r="D171" s="134" t="s">
        <v>181</v>
      </c>
      <c r="E171" s="135" t="s">
        <v>1517</v>
      </c>
      <c r="F171" s="136" t="s">
        <v>1518</v>
      </c>
      <c r="G171" s="137" t="s">
        <v>235</v>
      </c>
      <c r="H171" s="138">
        <v>45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201</v>
      </c>
      <c r="AT171" s="146" t="s">
        <v>181</v>
      </c>
      <c r="AU171" s="146" t="s">
        <v>186</v>
      </c>
      <c r="AY171" s="13" t="s">
        <v>179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186</v>
      </c>
      <c r="BK171" s="147">
        <f t="shared" si="29"/>
        <v>0</v>
      </c>
      <c r="BL171" s="13" t="s">
        <v>201</v>
      </c>
      <c r="BM171" s="146" t="s">
        <v>1680</v>
      </c>
    </row>
    <row r="172" spans="2:65" s="1" customFormat="1" ht="24.15" customHeight="1" x14ac:dyDescent="0.2">
      <c r="B172" s="28"/>
      <c r="C172" s="134" t="s">
        <v>341</v>
      </c>
      <c r="D172" s="134" t="s">
        <v>181</v>
      </c>
      <c r="E172" s="135" t="s">
        <v>1520</v>
      </c>
      <c r="F172" s="136" t="s">
        <v>1521</v>
      </c>
      <c r="G172" s="137" t="s">
        <v>235</v>
      </c>
      <c r="H172" s="138">
        <v>29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201</v>
      </c>
      <c r="AT172" s="146" t="s">
        <v>181</v>
      </c>
      <c r="AU172" s="146" t="s">
        <v>186</v>
      </c>
      <c r="AY172" s="13" t="s">
        <v>179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186</v>
      </c>
      <c r="BK172" s="147">
        <f t="shared" si="29"/>
        <v>0</v>
      </c>
      <c r="BL172" s="13" t="s">
        <v>201</v>
      </c>
      <c r="BM172" s="146" t="s">
        <v>1681</v>
      </c>
    </row>
    <row r="173" spans="2:65" s="1" customFormat="1" ht="24.15" customHeight="1" x14ac:dyDescent="0.2">
      <c r="B173" s="28"/>
      <c r="C173" s="134" t="s">
        <v>343</v>
      </c>
      <c r="D173" s="134" t="s">
        <v>181</v>
      </c>
      <c r="E173" s="135" t="s">
        <v>382</v>
      </c>
      <c r="F173" s="136" t="s">
        <v>383</v>
      </c>
      <c r="G173" s="137" t="s">
        <v>235</v>
      </c>
      <c r="H173" s="138">
        <v>620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201</v>
      </c>
      <c r="AT173" s="146" t="s">
        <v>181</v>
      </c>
      <c r="AU173" s="146" t="s">
        <v>186</v>
      </c>
      <c r="AY173" s="13" t="s">
        <v>179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186</v>
      </c>
      <c r="BK173" s="147">
        <f t="shared" si="29"/>
        <v>0</v>
      </c>
      <c r="BL173" s="13" t="s">
        <v>201</v>
      </c>
      <c r="BM173" s="146" t="s">
        <v>1682</v>
      </c>
    </row>
    <row r="174" spans="2:65" s="1" customFormat="1" ht="16.5" customHeight="1" x14ac:dyDescent="0.2">
      <c r="B174" s="28"/>
      <c r="C174" s="148" t="s">
        <v>347</v>
      </c>
      <c r="D174" s="148" t="s">
        <v>194</v>
      </c>
      <c r="E174" s="149" t="s">
        <v>386</v>
      </c>
      <c r="F174" s="150" t="s">
        <v>387</v>
      </c>
      <c r="G174" s="151" t="s">
        <v>388</v>
      </c>
      <c r="H174" s="152">
        <v>10.85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1</v>
      </c>
      <c r="R174" s="144">
        <f t="shared" si="22"/>
        <v>10.85</v>
      </c>
      <c r="S174" s="144">
        <v>0</v>
      </c>
      <c r="T174" s="145">
        <f t="shared" si="23"/>
        <v>0</v>
      </c>
      <c r="AR174" s="146" t="s">
        <v>205</v>
      </c>
      <c r="AT174" s="146" t="s">
        <v>194</v>
      </c>
      <c r="AU174" s="146" t="s">
        <v>186</v>
      </c>
      <c r="AY174" s="13" t="s">
        <v>179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186</v>
      </c>
      <c r="BK174" s="147">
        <f t="shared" si="29"/>
        <v>0</v>
      </c>
      <c r="BL174" s="13" t="s">
        <v>205</v>
      </c>
      <c r="BM174" s="146" t="s">
        <v>1683</v>
      </c>
    </row>
    <row r="175" spans="2:65" s="1" customFormat="1" ht="24.15" customHeight="1" x14ac:dyDescent="0.2">
      <c r="B175" s="28"/>
      <c r="C175" s="148" t="s">
        <v>351</v>
      </c>
      <c r="D175" s="148" t="s">
        <v>194</v>
      </c>
      <c r="E175" s="149" t="s">
        <v>1304</v>
      </c>
      <c r="F175" s="150" t="s">
        <v>1305</v>
      </c>
      <c r="G175" s="151" t="s">
        <v>192</v>
      </c>
      <c r="H175" s="152">
        <v>4340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5.0000000000000001E-3</v>
      </c>
      <c r="R175" s="144">
        <f t="shared" si="22"/>
        <v>21.7</v>
      </c>
      <c r="S175" s="144">
        <v>0</v>
      </c>
      <c r="T175" s="145">
        <f t="shared" si="23"/>
        <v>0</v>
      </c>
      <c r="AR175" s="146" t="s">
        <v>205</v>
      </c>
      <c r="AT175" s="146" t="s">
        <v>194</v>
      </c>
      <c r="AU175" s="146" t="s">
        <v>186</v>
      </c>
      <c r="AY175" s="13" t="s">
        <v>179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186</v>
      </c>
      <c r="BK175" s="147">
        <f t="shared" si="29"/>
        <v>0</v>
      </c>
      <c r="BL175" s="13" t="s">
        <v>205</v>
      </c>
      <c r="BM175" s="146" t="s">
        <v>1684</v>
      </c>
    </row>
    <row r="176" spans="2:65" s="1" customFormat="1" ht="24.15" customHeight="1" x14ac:dyDescent="0.2">
      <c r="B176" s="28"/>
      <c r="C176" s="134" t="s">
        <v>355</v>
      </c>
      <c r="D176" s="134" t="s">
        <v>181</v>
      </c>
      <c r="E176" s="135" t="s">
        <v>1554</v>
      </c>
      <c r="F176" s="136" t="s">
        <v>1555</v>
      </c>
      <c r="G176" s="137" t="s">
        <v>235</v>
      </c>
      <c r="H176" s="138">
        <v>80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201</v>
      </c>
      <c r="AT176" s="146" t="s">
        <v>181</v>
      </c>
      <c r="AU176" s="146" t="s">
        <v>186</v>
      </c>
      <c r="AY176" s="13" t="s">
        <v>179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186</v>
      </c>
      <c r="BK176" s="147">
        <f t="shared" si="29"/>
        <v>0</v>
      </c>
      <c r="BL176" s="13" t="s">
        <v>201</v>
      </c>
      <c r="BM176" s="146" t="s">
        <v>1685</v>
      </c>
    </row>
    <row r="177" spans="2:65" s="1" customFormat="1" ht="16.5" customHeight="1" x14ac:dyDescent="0.2">
      <c r="B177" s="28"/>
      <c r="C177" s="148" t="s">
        <v>359</v>
      </c>
      <c r="D177" s="148" t="s">
        <v>194</v>
      </c>
      <c r="E177" s="149" t="s">
        <v>386</v>
      </c>
      <c r="F177" s="150" t="s">
        <v>387</v>
      </c>
      <c r="G177" s="151" t="s">
        <v>388</v>
      </c>
      <c r="H177" s="152">
        <v>5.76</v>
      </c>
      <c r="I177" s="153"/>
      <c r="J177" s="154">
        <f t="shared" si="20"/>
        <v>0</v>
      </c>
      <c r="K177" s="155"/>
      <c r="L177" s="156"/>
      <c r="M177" s="157" t="s">
        <v>1</v>
      </c>
      <c r="N177" s="158" t="s">
        <v>38</v>
      </c>
      <c r="P177" s="144">
        <f t="shared" si="21"/>
        <v>0</v>
      </c>
      <c r="Q177" s="144">
        <v>1</v>
      </c>
      <c r="R177" s="144">
        <f t="shared" si="22"/>
        <v>5.76</v>
      </c>
      <c r="S177" s="144">
        <v>0</v>
      </c>
      <c r="T177" s="145">
        <f t="shared" si="23"/>
        <v>0</v>
      </c>
      <c r="AR177" s="146" t="s">
        <v>205</v>
      </c>
      <c r="AT177" s="146" t="s">
        <v>194</v>
      </c>
      <c r="AU177" s="146" t="s">
        <v>186</v>
      </c>
      <c r="AY177" s="13" t="s">
        <v>179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186</v>
      </c>
      <c r="BK177" s="147">
        <f t="shared" si="29"/>
        <v>0</v>
      </c>
      <c r="BL177" s="13" t="s">
        <v>205</v>
      </c>
      <c r="BM177" s="146" t="s">
        <v>1686</v>
      </c>
    </row>
    <row r="178" spans="2:65" s="1" customFormat="1" ht="24.15" customHeight="1" x14ac:dyDescent="0.2">
      <c r="B178" s="28"/>
      <c r="C178" s="148" t="s">
        <v>363</v>
      </c>
      <c r="D178" s="148" t="s">
        <v>194</v>
      </c>
      <c r="E178" s="149" t="s">
        <v>1304</v>
      </c>
      <c r="F178" s="150" t="s">
        <v>1305</v>
      </c>
      <c r="G178" s="151" t="s">
        <v>192</v>
      </c>
      <c r="H178" s="152">
        <v>800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5.0000000000000001E-3</v>
      </c>
      <c r="R178" s="144">
        <f t="shared" si="22"/>
        <v>4</v>
      </c>
      <c r="S178" s="144">
        <v>0</v>
      </c>
      <c r="T178" s="145">
        <f t="shared" si="23"/>
        <v>0</v>
      </c>
      <c r="AR178" s="146" t="s">
        <v>205</v>
      </c>
      <c r="AT178" s="146" t="s">
        <v>194</v>
      </c>
      <c r="AU178" s="146" t="s">
        <v>186</v>
      </c>
      <c r="AY178" s="13" t="s">
        <v>179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186</v>
      </c>
      <c r="BK178" s="147">
        <f t="shared" si="29"/>
        <v>0</v>
      </c>
      <c r="BL178" s="13" t="s">
        <v>205</v>
      </c>
      <c r="BM178" s="146" t="s">
        <v>1687</v>
      </c>
    </row>
    <row r="179" spans="2:65" s="1" customFormat="1" ht="33" customHeight="1" x14ac:dyDescent="0.2">
      <c r="B179" s="28"/>
      <c r="C179" s="134" t="s">
        <v>369</v>
      </c>
      <c r="D179" s="134" t="s">
        <v>181</v>
      </c>
      <c r="E179" s="135" t="s">
        <v>1564</v>
      </c>
      <c r="F179" s="136" t="s">
        <v>1565</v>
      </c>
      <c r="G179" s="137" t="s">
        <v>192</v>
      </c>
      <c r="H179" s="138">
        <v>10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201</v>
      </c>
      <c r="AT179" s="146" t="s">
        <v>181</v>
      </c>
      <c r="AU179" s="146" t="s">
        <v>186</v>
      </c>
      <c r="AY179" s="13" t="s">
        <v>179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186</v>
      </c>
      <c r="BK179" s="147">
        <f t="shared" si="29"/>
        <v>0</v>
      </c>
      <c r="BL179" s="13" t="s">
        <v>201</v>
      </c>
      <c r="BM179" s="146" t="s">
        <v>1688</v>
      </c>
    </row>
    <row r="180" spans="2:65" s="1" customFormat="1" ht="24.15" customHeight="1" x14ac:dyDescent="0.2">
      <c r="B180" s="28"/>
      <c r="C180" s="148" t="s">
        <v>373</v>
      </c>
      <c r="D180" s="148" t="s">
        <v>194</v>
      </c>
      <c r="E180" s="149" t="s">
        <v>1567</v>
      </c>
      <c r="F180" s="150" t="s">
        <v>1568</v>
      </c>
      <c r="G180" s="151" t="s">
        <v>192</v>
      </c>
      <c r="H180" s="152">
        <v>10</v>
      </c>
      <c r="I180" s="153"/>
      <c r="J180" s="154">
        <f t="shared" si="20"/>
        <v>0</v>
      </c>
      <c r="K180" s="155"/>
      <c r="L180" s="156"/>
      <c r="M180" s="157" t="s">
        <v>1</v>
      </c>
      <c r="N180" s="158" t="s">
        <v>38</v>
      </c>
      <c r="P180" s="144">
        <f t="shared" si="21"/>
        <v>0</v>
      </c>
      <c r="Q180" s="144">
        <v>5.7000000000000002E-2</v>
      </c>
      <c r="R180" s="144">
        <f t="shared" si="22"/>
        <v>0.57000000000000006</v>
      </c>
      <c r="S180" s="144">
        <v>0</v>
      </c>
      <c r="T180" s="145">
        <f t="shared" si="23"/>
        <v>0</v>
      </c>
      <c r="AR180" s="146" t="s">
        <v>205</v>
      </c>
      <c r="AT180" s="146" t="s">
        <v>194</v>
      </c>
      <c r="AU180" s="146" t="s">
        <v>186</v>
      </c>
      <c r="AY180" s="13" t="s">
        <v>179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186</v>
      </c>
      <c r="BK180" s="147">
        <f t="shared" si="29"/>
        <v>0</v>
      </c>
      <c r="BL180" s="13" t="s">
        <v>205</v>
      </c>
      <c r="BM180" s="146" t="s">
        <v>1689</v>
      </c>
    </row>
    <row r="181" spans="2:65" s="1" customFormat="1" ht="24.15" customHeight="1" x14ac:dyDescent="0.2">
      <c r="B181" s="28"/>
      <c r="C181" s="134" t="s">
        <v>377</v>
      </c>
      <c r="D181" s="134" t="s">
        <v>181</v>
      </c>
      <c r="E181" s="135" t="s">
        <v>391</v>
      </c>
      <c r="F181" s="136" t="s">
        <v>392</v>
      </c>
      <c r="G181" s="137" t="s">
        <v>235</v>
      </c>
      <c r="H181" s="138">
        <v>320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201</v>
      </c>
      <c r="AT181" s="146" t="s">
        <v>181</v>
      </c>
      <c r="AU181" s="146" t="s">
        <v>186</v>
      </c>
      <c r="AY181" s="13" t="s">
        <v>179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186</v>
      </c>
      <c r="BK181" s="147">
        <f t="shared" si="29"/>
        <v>0</v>
      </c>
      <c r="BL181" s="13" t="s">
        <v>201</v>
      </c>
      <c r="BM181" s="146" t="s">
        <v>1690</v>
      </c>
    </row>
    <row r="182" spans="2:65" s="1" customFormat="1" ht="16.5" customHeight="1" x14ac:dyDescent="0.2">
      <c r="B182" s="28"/>
      <c r="C182" s="148" t="s">
        <v>381</v>
      </c>
      <c r="D182" s="148" t="s">
        <v>194</v>
      </c>
      <c r="E182" s="149" t="s">
        <v>1691</v>
      </c>
      <c r="F182" s="150" t="s">
        <v>1692</v>
      </c>
      <c r="G182" s="151" t="s">
        <v>235</v>
      </c>
      <c r="H182" s="152">
        <v>320</v>
      </c>
      <c r="I182" s="153"/>
      <c r="J182" s="154">
        <f t="shared" si="20"/>
        <v>0</v>
      </c>
      <c r="K182" s="155"/>
      <c r="L182" s="156"/>
      <c r="M182" s="157" t="s">
        <v>1</v>
      </c>
      <c r="N182" s="158" t="s">
        <v>38</v>
      </c>
      <c r="P182" s="144">
        <f t="shared" si="21"/>
        <v>0</v>
      </c>
      <c r="Q182" s="144">
        <v>2.1000000000000001E-4</v>
      </c>
      <c r="R182" s="144">
        <f t="shared" si="22"/>
        <v>6.720000000000001E-2</v>
      </c>
      <c r="S182" s="144">
        <v>0</v>
      </c>
      <c r="T182" s="145">
        <f t="shared" si="23"/>
        <v>0</v>
      </c>
      <c r="AR182" s="146" t="s">
        <v>205</v>
      </c>
      <c r="AT182" s="146" t="s">
        <v>194</v>
      </c>
      <c r="AU182" s="146" t="s">
        <v>186</v>
      </c>
      <c r="AY182" s="13" t="s">
        <v>179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186</v>
      </c>
      <c r="BK182" s="147">
        <f t="shared" si="29"/>
        <v>0</v>
      </c>
      <c r="BL182" s="13" t="s">
        <v>205</v>
      </c>
      <c r="BM182" s="146" t="s">
        <v>1693</v>
      </c>
    </row>
    <row r="183" spans="2:65" s="1" customFormat="1" ht="33" customHeight="1" x14ac:dyDescent="0.2">
      <c r="B183" s="28"/>
      <c r="C183" s="134" t="s">
        <v>385</v>
      </c>
      <c r="D183" s="134" t="s">
        <v>181</v>
      </c>
      <c r="E183" s="135" t="s">
        <v>1575</v>
      </c>
      <c r="F183" s="136" t="s">
        <v>1576</v>
      </c>
      <c r="G183" s="137" t="s">
        <v>192</v>
      </c>
      <c r="H183" s="138">
        <v>26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201</v>
      </c>
      <c r="AT183" s="146" t="s">
        <v>181</v>
      </c>
      <c r="AU183" s="146" t="s">
        <v>186</v>
      </c>
      <c r="AY183" s="13" t="s">
        <v>179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186</v>
      </c>
      <c r="BK183" s="147">
        <f t="shared" si="29"/>
        <v>0</v>
      </c>
      <c r="BL183" s="13" t="s">
        <v>201</v>
      </c>
      <c r="BM183" s="146" t="s">
        <v>1694</v>
      </c>
    </row>
    <row r="184" spans="2:65" s="1" customFormat="1" ht="16.5" customHeight="1" x14ac:dyDescent="0.2">
      <c r="B184" s="28"/>
      <c r="C184" s="148" t="s">
        <v>390</v>
      </c>
      <c r="D184" s="148" t="s">
        <v>194</v>
      </c>
      <c r="E184" s="149" t="s">
        <v>386</v>
      </c>
      <c r="F184" s="150" t="s">
        <v>387</v>
      </c>
      <c r="G184" s="151" t="s">
        <v>388</v>
      </c>
      <c r="H184" s="152">
        <v>7.8</v>
      </c>
      <c r="I184" s="153"/>
      <c r="J184" s="154">
        <f t="shared" si="20"/>
        <v>0</v>
      </c>
      <c r="K184" s="155"/>
      <c r="L184" s="156"/>
      <c r="M184" s="157" t="s">
        <v>1</v>
      </c>
      <c r="N184" s="158" t="s">
        <v>38</v>
      </c>
      <c r="P184" s="144">
        <f t="shared" si="21"/>
        <v>0</v>
      </c>
      <c r="Q184" s="144">
        <v>1</v>
      </c>
      <c r="R184" s="144">
        <f t="shared" si="22"/>
        <v>7.8</v>
      </c>
      <c r="S184" s="144">
        <v>0</v>
      </c>
      <c r="T184" s="145">
        <f t="shared" si="23"/>
        <v>0</v>
      </c>
      <c r="AR184" s="146" t="s">
        <v>205</v>
      </c>
      <c r="AT184" s="146" t="s">
        <v>194</v>
      </c>
      <c r="AU184" s="146" t="s">
        <v>186</v>
      </c>
      <c r="AY184" s="13" t="s">
        <v>179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186</v>
      </c>
      <c r="BK184" s="147">
        <f t="shared" si="29"/>
        <v>0</v>
      </c>
      <c r="BL184" s="13" t="s">
        <v>205</v>
      </c>
      <c r="BM184" s="146" t="s">
        <v>1695</v>
      </c>
    </row>
    <row r="185" spans="2:65" s="1" customFormat="1" ht="24.15" customHeight="1" x14ac:dyDescent="0.2">
      <c r="B185" s="28"/>
      <c r="C185" s="148" t="s">
        <v>394</v>
      </c>
      <c r="D185" s="148" t="s">
        <v>194</v>
      </c>
      <c r="E185" s="149" t="s">
        <v>1304</v>
      </c>
      <c r="F185" s="150" t="s">
        <v>1305</v>
      </c>
      <c r="G185" s="151" t="s">
        <v>192</v>
      </c>
      <c r="H185" s="152">
        <v>1690</v>
      </c>
      <c r="I185" s="153"/>
      <c r="J185" s="154">
        <f t="shared" si="20"/>
        <v>0</v>
      </c>
      <c r="K185" s="155"/>
      <c r="L185" s="156"/>
      <c r="M185" s="157" t="s">
        <v>1</v>
      </c>
      <c r="N185" s="158" t="s">
        <v>38</v>
      </c>
      <c r="P185" s="144">
        <f t="shared" si="21"/>
        <v>0</v>
      </c>
      <c r="Q185" s="144">
        <v>5.0000000000000001E-3</v>
      </c>
      <c r="R185" s="144">
        <f t="shared" si="22"/>
        <v>8.4499999999999993</v>
      </c>
      <c r="S185" s="144">
        <v>0</v>
      </c>
      <c r="T185" s="145">
        <f t="shared" si="23"/>
        <v>0</v>
      </c>
      <c r="AR185" s="146" t="s">
        <v>205</v>
      </c>
      <c r="AT185" s="146" t="s">
        <v>194</v>
      </c>
      <c r="AU185" s="146" t="s">
        <v>186</v>
      </c>
      <c r="AY185" s="13" t="s">
        <v>179</v>
      </c>
      <c r="BE185" s="147">
        <f t="shared" si="24"/>
        <v>0</v>
      </c>
      <c r="BF185" s="147">
        <f t="shared" si="25"/>
        <v>0</v>
      </c>
      <c r="BG185" s="147">
        <f t="shared" si="26"/>
        <v>0</v>
      </c>
      <c r="BH185" s="147">
        <f t="shared" si="27"/>
        <v>0</v>
      </c>
      <c r="BI185" s="147">
        <f t="shared" si="28"/>
        <v>0</v>
      </c>
      <c r="BJ185" s="13" t="s">
        <v>186</v>
      </c>
      <c r="BK185" s="147">
        <f t="shared" si="29"/>
        <v>0</v>
      </c>
      <c r="BL185" s="13" t="s">
        <v>205</v>
      </c>
      <c r="BM185" s="146" t="s">
        <v>1696</v>
      </c>
    </row>
    <row r="186" spans="2:65" s="1" customFormat="1" ht="33" customHeight="1" x14ac:dyDescent="0.2">
      <c r="B186" s="28"/>
      <c r="C186" s="134" t="s">
        <v>398</v>
      </c>
      <c r="D186" s="134" t="s">
        <v>181</v>
      </c>
      <c r="E186" s="135" t="s">
        <v>399</v>
      </c>
      <c r="F186" s="136" t="s">
        <v>400</v>
      </c>
      <c r="G186" s="137" t="s">
        <v>235</v>
      </c>
      <c r="H186" s="138">
        <v>232</v>
      </c>
      <c r="I186" s="139"/>
      <c r="J186" s="140">
        <f t="shared" si="20"/>
        <v>0</v>
      </c>
      <c r="K186" s="141"/>
      <c r="L186" s="28"/>
      <c r="M186" s="142" t="s">
        <v>1</v>
      </c>
      <c r="N186" s="143" t="s">
        <v>38</v>
      </c>
      <c r="P186" s="144">
        <f t="shared" si="21"/>
        <v>0</v>
      </c>
      <c r="Q186" s="144">
        <v>0</v>
      </c>
      <c r="R186" s="144">
        <f t="shared" si="22"/>
        <v>0</v>
      </c>
      <c r="S186" s="144">
        <v>0</v>
      </c>
      <c r="T186" s="145">
        <f t="shared" si="23"/>
        <v>0</v>
      </c>
      <c r="AR186" s="146" t="s">
        <v>201</v>
      </c>
      <c r="AT186" s="146" t="s">
        <v>181</v>
      </c>
      <c r="AU186" s="146" t="s">
        <v>186</v>
      </c>
      <c r="AY186" s="13" t="s">
        <v>179</v>
      </c>
      <c r="BE186" s="147">
        <f t="shared" si="24"/>
        <v>0</v>
      </c>
      <c r="BF186" s="147">
        <f t="shared" si="25"/>
        <v>0</v>
      </c>
      <c r="BG186" s="147">
        <f t="shared" si="26"/>
        <v>0</v>
      </c>
      <c r="BH186" s="147">
        <f t="shared" si="27"/>
        <v>0</v>
      </c>
      <c r="BI186" s="147">
        <f t="shared" si="28"/>
        <v>0</v>
      </c>
      <c r="BJ186" s="13" t="s">
        <v>186</v>
      </c>
      <c r="BK186" s="147">
        <f t="shared" si="29"/>
        <v>0</v>
      </c>
      <c r="BL186" s="13" t="s">
        <v>201</v>
      </c>
      <c r="BM186" s="146" t="s">
        <v>1697</v>
      </c>
    </row>
    <row r="187" spans="2:65" s="1" customFormat="1" ht="24.15" customHeight="1" x14ac:dyDescent="0.2">
      <c r="B187" s="28"/>
      <c r="C187" s="148" t="s">
        <v>402</v>
      </c>
      <c r="D187" s="148" t="s">
        <v>194</v>
      </c>
      <c r="E187" s="149" t="s">
        <v>1587</v>
      </c>
      <c r="F187" s="150" t="s">
        <v>1588</v>
      </c>
      <c r="G187" s="151" t="s">
        <v>235</v>
      </c>
      <c r="H187" s="152">
        <v>232</v>
      </c>
      <c r="I187" s="153"/>
      <c r="J187" s="154">
        <f t="shared" si="20"/>
        <v>0</v>
      </c>
      <c r="K187" s="155"/>
      <c r="L187" s="156"/>
      <c r="M187" s="157" t="s">
        <v>1</v>
      </c>
      <c r="N187" s="158" t="s">
        <v>38</v>
      </c>
      <c r="P187" s="144">
        <f t="shared" si="21"/>
        <v>0</v>
      </c>
      <c r="Q187" s="144">
        <v>3.8000000000000002E-4</v>
      </c>
      <c r="R187" s="144">
        <f t="shared" si="22"/>
        <v>8.8160000000000002E-2</v>
      </c>
      <c r="S187" s="144">
        <v>0</v>
      </c>
      <c r="T187" s="145">
        <f t="shared" si="23"/>
        <v>0</v>
      </c>
      <c r="AR187" s="146" t="s">
        <v>205</v>
      </c>
      <c r="AT187" s="146" t="s">
        <v>194</v>
      </c>
      <c r="AU187" s="146" t="s">
        <v>186</v>
      </c>
      <c r="AY187" s="13" t="s">
        <v>179</v>
      </c>
      <c r="BE187" s="147">
        <f t="shared" si="24"/>
        <v>0</v>
      </c>
      <c r="BF187" s="147">
        <f t="shared" si="25"/>
        <v>0</v>
      </c>
      <c r="BG187" s="147">
        <f t="shared" si="26"/>
        <v>0</v>
      </c>
      <c r="BH187" s="147">
        <f t="shared" si="27"/>
        <v>0</v>
      </c>
      <c r="BI187" s="147">
        <f t="shared" si="28"/>
        <v>0</v>
      </c>
      <c r="BJ187" s="13" t="s">
        <v>186</v>
      </c>
      <c r="BK187" s="147">
        <f t="shared" si="29"/>
        <v>0</v>
      </c>
      <c r="BL187" s="13" t="s">
        <v>205</v>
      </c>
      <c r="BM187" s="146" t="s">
        <v>1698</v>
      </c>
    </row>
    <row r="188" spans="2:65" s="1" customFormat="1" ht="33" customHeight="1" x14ac:dyDescent="0.2">
      <c r="B188" s="28"/>
      <c r="C188" s="134" t="s">
        <v>406</v>
      </c>
      <c r="D188" s="134" t="s">
        <v>181</v>
      </c>
      <c r="E188" s="135" t="s">
        <v>1593</v>
      </c>
      <c r="F188" s="136" t="s">
        <v>1594</v>
      </c>
      <c r="G188" s="137" t="s">
        <v>235</v>
      </c>
      <c r="H188" s="138">
        <v>320</v>
      </c>
      <c r="I188" s="139"/>
      <c r="J188" s="140">
        <f t="shared" si="20"/>
        <v>0</v>
      </c>
      <c r="K188" s="141"/>
      <c r="L188" s="28"/>
      <c r="M188" s="142" t="s">
        <v>1</v>
      </c>
      <c r="N188" s="143" t="s">
        <v>38</v>
      </c>
      <c r="P188" s="144">
        <f t="shared" si="21"/>
        <v>0</v>
      </c>
      <c r="Q188" s="144">
        <v>0</v>
      </c>
      <c r="R188" s="144">
        <f t="shared" si="22"/>
        <v>0</v>
      </c>
      <c r="S188" s="144">
        <v>0</v>
      </c>
      <c r="T188" s="145">
        <f t="shared" si="23"/>
        <v>0</v>
      </c>
      <c r="AR188" s="146" t="s">
        <v>201</v>
      </c>
      <c r="AT188" s="146" t="s">
        <v>181</v>
      </c>
      <c r="AU188" s="146" t="s">
        <v>186</v>
      </c>
      <c r="AY188" s="13" t="s">
        <v>179</v>
      </c>
      <c r="BE188" s="147">
        <f t="shared" si="24"/>
        <v>0</v>
      </c>
      <c r="BF188" s="147">
        <f t="shared" si="25"/>
        <v>0</v>
      </c>
      <c r="BG188" s="147">
        <f t="shared" si="26"/>
        <v>0</v>
      </c>
      <c r="BH188" s="147">
        <f t="shared" si="27"/>
        <v>0</v>
      </c>
      <c r="BI188" s="147">
        <f t="shared" si="28"/>
        <v>0</v>
      </c>
      <c r="BJ188" s="13" t="s">
        <v>186</v>
      </c>
      <c r="BK188" s="147">
        <f t="shared" si="29"/>
        <v>0</v>
      </c>
      <c r="BL188" s="13" t="s">
        <v>201</v>
      </c>
      <c r="BM188" s="146" t="s">
        <v>1699</v>
      </c>
    </row>
    <row r="189" spans="2:65" s="1" customFormat="1" ht="33" customHeight="1" x14ac:dyDescent="0.2">
      <c r="B189" s="28"/>
      <c r="C189" s="134" t="s">
        <v>410</v>
      </c>
      <c r="D189" s="134" t="s">
        <v>181</v>
      </c>
      <c r="E189" s="135" t="s">
        <v>1597</v>
      </c>
      <c r="F189" s="136" t="s">
        <v>1598</v>
      </c>
      <c r="G189" s="137" t="s">
        <v>235</v>
      </c>
      <c r="H189" s="138">
        <v>10</v>
      </c>
      <c r="I189" s="139"/>
      <c r="J189" s="140">
        <f t="shared" si="20"/>
        <v>0</v>
      </c>
      <c r="K189" s="141"/>
      <c r="L189" s="28"/>
      <c r="M189" s="142" t="s">
        <v>1</v>
      </c>
      <c r="N189" s="143" t="s">
        <v>38</v>
      </c>
      <c r="P189" s="144">
        <f t="shared" si="21"/>
        <v>0</v>
      </c>
      <c r="Q189" s="144">
        <v>0</v>
      </c>
      <c r="R189" s="144">
        <f t="shared" si="22"/>
        <v>0</v>
      </c>
      <c r="S189" s="144">
        <v>0</v>
      </c>
      <c r="T189" s="145">
        <f t="shared" si="23"/>
        <v>0</v>
      </c>
      <c r="AR189" s="146" t="s">
        <v>201</v>
      </c>
      <c r="AT189" s="146" t="s">
        <v>181</v>
      </c>
      <c r="AU189" s="146" t="s">
        <v>186</v>
      </c>
      <c r="AY189" s="13" t="s">
        <v>179</v>
      </c>
      <c r="BE189" s="147">
        <f t="shared" si="24"/>
        <v>0</v>
      </c>
      <c r="BF189" s="147">
        <f t="shared" si="25"/>
        <v>0</v>
      </c>
      <c r="BG189" s="147">
        <f t="shared" si="26"/>
        <v>0</v>
      </c>
      <c r="BH189" s="147">
        <f t="shared" si="27"/>
        <v>0</v>
      </c>
      <c r="BI189" s="147">
        <f t="shared" si="28"/>
        <v>0</v>
      </c>
      <c r="BJ189" s="13" t="s">
        <v>186</v>
      </c>
      <c r="BK189" s="147">
        <f t="shared" si="29"/>
        <v>0</v>
      </c>
      <c r="BL189" s="13" t="s">
        <v>201</v>
      </c>
      <c r="BM189" s="146" t="s">
        <v>1700</v>
      </c>
    </row>
    <row r="190" spans="2:65" s="1" customFormat="1" ht="33" customHeight="1" x14ac:dyDescent="0.2">
      <c r="B190" s="28"/>
      <c r="C190" s="134" t="s">
        <v>414</v>
      </c>
      <c r="D190" s="134" t="s">
        <v>181</v>
      </c>
      <c r="E190" s="135" t="s">
        <v>1701</v>
      </c>
      <c r="F190" s="136" t="s">
        <v>1702</v>
      </c>
      <c r="G190" s="137" t="s">
        <v>235</v>
      </c>
      <c r="H190" s="138">
        <v>45</v>
      </c>
      <c r="I190" s="139"/>
      <c r="J190" s="140">
        <f t="shared" si="20"/>
        <v>0</v>
      </c>
      <c r="K190" s="141"/>
      <c r="L190" s="28"/>
      <c r="M190" s="142" t="s">
        <v>1</v>
      </c>
      <c r="N190" s="143" t="s">
        <v>38</v>
      </c>
      <c r="P190" s="144">
        <f t="shared" si="21"/>
        <v>0</v>
      </c>
      <c r="Q190" s="144">
        <v>0</v>
      </c>
      <c r="R190" s="144">
        <f t="shared" si="22"/>
        <v>0</v>
      </c>
      <c r="S190" s="144">
        <v>0</v>
      </c>
      <c r="T190" s="145">
        <f t="shared" si="23"/>
        <v>0</v>
      </c>
      <c r="AR190" s="146" t="s">
        <v>201</v>
      </c>
      <c r="AT190" s="146" t="s">
        <v>181</v>
      </c>
      <c r="AU190" s="146" t="s">
        <v>186</v>
      </c>
      <c r="AY190" s="13" t="s">
        <v>179</v>
      </c>
      <c r="BE190" s="147">
        <f t="shared" si="24"/>
        <v>0</v>
      </c>
      <c r="BF190" s="147">
        <f t="shared" si="25"/>
        <v>0</v>
      </c>
      <c r="BG190" s="147">
        <f t="shared" si="26"/>
        <v>0</v>
      </c>
      <c r="BH190" s="147">
        <f t="shared" si="27"/>
        <v>0</v>
      </c>
      <c r="BI190" s="147">
        <f t="shared" si="28"/>
        <v>0</v>
      </c>
      <c r="BJ190" s="13" t="s">
        <v>186</v>
      </c>
      <c r="BK190" s="147">
        <f t="shared" si="29"/>
        <v>0</v>
      </c>
      <c r="BL190" s="13" t="s">
        <v>201</v>
      </c>
      <c r="BM190" s="146" t="s">
        <v>1703</v>
      </c>
    </row>
    <row r="191" spans="2:65" s="1" customFormat="1" ht="33" customHeight="1" x14ac:dyDescent="0.2">
      <c r="B191" s="28"/>
      <c r="C191" s="134" t="s">
        <v>420</v>
      </c>
      <c r="D191" s="134" t="s">
        <v>181</v>
      </c>
      <c r="E191" s="135" t="s">
        <v>1606</v>
      </c>
      <c r="F191" s="136" t="s">
        <v>1607</v>
      </c>
      <c r="G191" s="137" t="s">
        <v>235</v>
      </c>
      <c r="H191" s="138">
        <v>30</v>
      </c>
      <c r="I191" s="139"/>
      <c r="J191" s="140">
        <f t="shared" si="20"/>
        <v>0</v>
      </c>
      <c r="K191" s="141"/>
      <c r="L191" s="28"/>
      <c r="M191" s="142" t="s">
        <v>1</v>
      </c>
      <c r="N191" s="143" t="s">
        <v>38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201</v>
      </c>
      <c r="AT191" s="146" t="s">
        <v>181</v>
      </c>
      <c r="AU191" s="146" t="s">
        <v>186</v>
      </c>
      <c r="AY191" s="13" t="s">
        <v>179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3" t="s">
        <v>186</v>
      </c>
      <c r="BK191" s="147">
        <f t="shared" si="29"/>
        <v>0</v>
      </c>
      <c r="BL191" s="13" t="s">
        <v>201</v>
      </c>
      <c r="BM191" s="146" t="s">
        <v>1704</v>
      </c>
    </row>
    <row r="192" spans="2:65" s="1" customFormat="1" ht="24.15" customHeight="1" x14ac:dyDescent="0.2">
      <c r="B192" s="28"/>
      <c r="C192" s="134" t="s">
        <v>426</v>
      </c>
      <c r="D192" s="134" t="s">
        <v>181</v>
      </c>
      <c r="E192" s="135" t="s">
        <v>1090</v>
      </c>
      <c r="F192" s="136" t="s">
        <v>1091</v>
      </c>
      <c r="G192" s="137" t="s">
        <v>488</v>
      </c>
      <c r="H192" s="138">
        <v>34.130000000000003</v>
      </c>
      <c r="I192" s="139"/>
      <c r="J192" s="140">
        <f t="shared" si="20"/>
        <v>0</v>
      </c>
      <c r="K192" s="141"/>
      <c r="L192" s="28"/>
      <c r="M192" s="142" t="s">
        <v>1</v>
      </c>
      <c r="N192" s="143" t="s">
        <v>38</v>
      </c>
      <c r="P192" s="144">
        <f t="shared" si="21"/>
        <v>0</v>
      </c>
      <c r="Q192" s="144">
        <v>0</v>
      </c>
      <c r="R192" s="144">
        <f t="shared" si="22"/>
        <v>0</v>
      </c>
      <c r="S192" s="144">
        <v>0</v>
      </c>
      <c r="T192" s="145">
        <f t="shared" si="23"/>
        <v>0</v>
      </c>
      <c r="AR192" s="146" t="s">
        <v>201</v>
      </c>
      <c r="AT192" s="146" t="s">
        <v>181</v>
      </c>
      <c r="AU192" s="146" t="s">
        <v>186</v>
      </c>
      <c r="AY192" s="13" t="s">
        <v>179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3" t="s">
        <v>186</v>
      </c>
      <c r="BK192" s="147">
        <f t="shared" si="29"/>
        <v>0</v>
      </c>
      <c r="BL192" s="13" t="s">
        <v>201</v>
      </c>
      <c r="BM192" s="146" t="s">
        <v>1705</v>
      </c>
    </row>
    <row r="193" spans="2:65" s="1" customFormat="1" ht="24.15" customHeight="1" x14ac:dyDescent="0.2">
      <c r="B193" s="28"/>
      <c r="C193" s="134" t="s">
        <v>430</v>
      </c>
      <c r="D193" s="134" t="s">
        <v>181</v>
      </c>
      <c r="E193" s="135" t="s">
        <v>1317</v>
      </c>
      <c r="F193" s="136" t="s">
        <v>1094</v>
      </c>
      <c r="G193" s="137" t="s">
        <v>488</v>
      </c>
      <c r="H193" s="138">
        <v>682.6</v>
      </c>
      <c r="I193" s="139"/>
      <c r="J193" s="140">
        <f t="shared" si="20"/>
        <v>0</v>
      </c>
      <c r="K193" s="141"/>
      <c r="L193" s="28"/>
      <c r="M193" s="142" t="s">
        <v>1</v>
      </c>
      <c r="N193" s="143" t="s">
        <v>38</v>
      </c>
      <c r="P193" s="144">
        <f t="shared" si="21"/>
        <v>0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AR193" s="146" t="s">
        <v>201</v>
      </c>
      <c r="AT193" s="146" t="s">
        <v>181</v>
      </c>
      <c r="AU193" s="146" t="s">
        <v>186</v>
      </c>
      <c r="AY193" s="13" t="s">
        <v>179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3" t="s">
        <v>186</v>
      </c>
      <c r="BK193" s="147">
        <f t="shared" si="29"/>
        <v>0</v>
      </c>
      <c r="BL193" s="13" t="s">
        <v>201</v>
      </c>
      <c r="BM193" s="146" t="s">
        <v>1706</v>
      </c>
    </row>
    <row r="194" spans="2:65" s="11" customFormat="1" ht="26" customHeight="1" x14ac:dyDescent="0.35">
      <c r="B194" s="122"/>
      <c r="D194" s="123" t="s">
        <v>71</v>
      </c>
      <c r="E194" s="124" t="s">
        <v>418</v>
      </c>
      <c r="F194" s="124" t="s">
        <v>419</v>
      </c>
      <c r="I194" s="125"/>
      <c r="J194" s="126">
        <f>BK194</f>
        <v>0</v>
      </c>
      <c r="L194" s="122"/>
      <c r="M194" s="127"/>
      <c r="P194" s="128">
        <f>SUM(P195:P199)</f>
        <v>0</v>
      </c>
      <c r="R194" s="128">
        <f>SUM(R195:R199)</f>
        <v>0</v>
      </c>
      <c r="T194" s="129">
        <f>SUM(T195:T199)</f>
        <v>0</v>
      </c>
      <c r="AR194" s="123" t="s">
        <v>185</v>
      </c>
      <c r="AT194" s="130" t="s">
        <v>71</v>
      </c>
      <c r="AU194" s="130" t="s">
        <v>72</v>
      </c>
      <c r="AY194" s="123" t="s">
        <v>179</v>
      </c>
      <c r="BK194" s="131">
        <f>SUM(BK195:BK199)</f>
        <v>0</v>
      </c>
    </row>
    <row r="195" spans="2:65" s="1" customFormat="1" ht="16.5" customHeight="1" x14ac:dyDescent="0.2">
      <c r="B195" s="28"/>
      <c r="C195" s="134" t="s">
        <v>434</v>
      </c>
      <c r="D195" s="134" t="s">
        <v>181</v>
      </c>
      <c r="E195" s="135" t="s">
        <v>956</v>
      </c>
      <c r="F195" s="136" t="s">
        <v>1319</v>
      </c>
      <c r="G195" s="137" t="s">
        <v>423</v>
      </c>
      <c r="H195" s="138">
        <v>32</v>
      </c>
      <c r="I195" s="139"/>
      <c r="J195" s="140">
        <f>ROUND(I195*H195,2)</f>
        <v>0</v>
      </c>
      <c r="K195" s="141"/>
      <c r="L195" s="28"/>
      <c r="M195" s="142" t="s">
        <v>1</v>
      </c>
      <c r="N195" s="143" t="s">
        <v>38</v>
      </c>
      <c r="P195" s="144">
        <f>O195*H195</f>
        <v>0</v>
      </c>
      <c r="Q195" s="144">
        <v>0</v>
      </c>
      <c r="R195" s="144">
        <f>Q195*H195</f>
        <v>0</v>
      </c>
      <c r="S195" s="144">
        <v>0</v>
      </c>
      <c r="T195" s="145">
        <f>S195*H195</f>
        <v>0</v>
      </c>
      <c r="AR195" s="146" t="s">
        <v>424</v>
      </c>
      <c r="AT195" s="146" t="s">
        <v>181</v>
      </c>
      <c r="AU195" s="146" t="s">
        <v>80</v>
      </c>
      <c r="AY195" s="13" t="s">
        <v>179</v>
      </c>
      <c r="BE195" s="147">
        <f>IF(N195="základná",J195,0)</f>
        <v>0</v>
      </c>
      <c r="BF195" s="147">
        <f>IF(N195="znížená",J195,0)</f>
        <v>0</v>
      </c>
      <c r="BG195" s="147">
        <f>IF(N195="zákl. prenesená",J195,0)</f>
        <v>0</v>
      </c>
      <c r="BH195" s="147">
        <f>IF(N195="zníž. prenesená",J195,0)</f>
        <v>0</v>
      </c>
      <c r="BI195" s="147">
        <f>IF(N195="nulová",J195,0)</f>
        <v>0</v>
      </c>
      <c r="BJ195" s="13" t="s">
        <v>186</v>
      </c>
      <c r="BK195" s="147">
        <f>ROUND(I195*H195,2)</f>
        <v>0</v>
      </c>
      <c r="BL195" s="13" t="s">
        <v>424</v>
      </c>
      <c r="BM195" s="146" t="s">
        <v>1707</v>
      </c>
    </row>
    <row r="196" spans="2:65" s="1" customFormat="1" ht="16.5" customHeight="1" x14ac:dyDescent="0.2">
      <c r="B196" s="28"/>
      <c r="C196" s="134" t="s">
        <v>651</v>
      </c>
      <c r="D196" s="134" t="s">
        <v>181</v>
      </c>
      <c r="E196" s="135" t="s">
        <v>960</v>
      </c>
      <c r="F196" s="136" t="s">
        <v>1321</v>
      </c>
      <c r="G196" s="137" t="s">
        <v>423</v>
      </c>
      <c r="H196" s="138">
        <v>24</v>
      </c>
      <c r="I196" s="139"/>
      <c r="J196" s="140">
        <f>ROUND(I196*H196,2)</f>
        <v>0</v>
      </c>
      <c r="K196" s="141"/>
      <c r="L196" s="28"/>
      <c r="M196" s="142" t="s">
        <v>1</v>
      </c>
      <c r="N196" s="143" t="s">
        <v>38</v>
      </c>
      <c r="P196" s="144">
        <f>O196*H196</f>
        <v>0</v>
      </c>
      <c r="Q196" s="144">
        <v>0</v>
      </c>
      <c r="R196" s="144">
        <f>Q196*H196</f>
        <v>0</v>
      </c>
      <c r="S196" s="144">
        <v>0</v>
      </c>
      <c r="T196" s="145">
        <f>S196*H196</f>
        <v>0</v>
      </c>
      <c r="AR196" s="146" t="s">
        <v>424</v>
      </c>
      <c r="AT196" s="146" t="s">
        <v>181</v>
      </c>
      <c r="AU196" s="146" t="s">
        <v>80</v>
      </c>
      <c r="AY196" s="13" t="s">
        <v>179</v>
      </c>
      <c r="BE196" s="147">
        <f>IF(N196="základná",J196,0)</f>
        <v>0</v>
      </c>
      <c r="BF196" s="147">
        <f>IF(N196="znížená",J196,0)</f>
        <v>0</v>
      </c>
      <c r="BG196" s="147">
        <f>IF(N196="zákl. prenesená",J196,0)</f>
        <v>0</v>
      </c>
      <c r="BH196" s="147">
        <f>IF(N196="zníž. prenesená",J196,0)</f>
        <v>0</v>
      </c>
      <c r="BI196" s="147">
        <f>IF(N196="nulová",J196,0)</f>
        <v>0</v>
      </c>
      <c r="BJ196" s="13" t="s">
        <v>186</v>
      </c>
      <c r="BK196" s="147">
        <f>ROUND(I196*H196,2)</f>
        <v>0</v>
      </c>
      <c r="BL196" s="13" t="s">
        <v>424</v>
      </c>
      <c r="BM196" s="146" t="s">
        <v>1708</v>
      </c>
    </row>
    <row r="197" spans="2:65" s="1" customFormat="1" ht="16.5" customHeight="1" x14ac:dyDescent="0.2">
      <c r="B197" s="28"/>
      <c r="C197" s="134" t="s">
        <v>655</v>
      </c>
      <c r="D197" s="134" t="s">
        <v>181</v>
      </c>
      <c r="E197" s="135" t="s">
        <v>964</v>
      </c>
      <c r="F197" s="136" t="s">
        <v>1323</v>
      </c>
      <c r="G197" s="137" t="s">
        <v>423</v>
      </c>
      <c r="H197" s="138">
        <v>16</v>
      </c>
      <c r="I197" s="139"/>
      <c r="J197" s="140">
        <f>ROUND(I197*H197,2)</f>
        <v>0</v>
      </c>
      <c r="K197" s="141"/>
      <c r="L197" s="28"/>
      <c r="M197" s="142" t="s">
        <v>1</v>
      </c>
      <c r="N197" s="143" t="s">
        <v>38</v>
      </c>
      <c r="P197" s="144">
        <f>O197*H197</f>
        <v>0</v>
      </c>
      <c r="Q197" s="144">
        <v>0</v>
      </c>
      <c r="R197" s="144">
        <f>Q197*H197</f>
        <v>0</v>
      </c>
      <c r="S197" s="144">
        <v>0</v>
      </c>
      <c r="T197" s="145">
        <f>S197*H197</f>
        <v>0</v>
      </c>
      <c r="AR197" s="146" t="s">
        <v>424</v>
      </c>
      <c r="AT197" s="146" t="s">
        <v>181</v>
      </c>
      <c r="AU197" s="146" t="s">
        <v>80</v>
      </c>
      <c r="AY197" s="13" t="s">
        <v>179</v>
      </c>
      <c r="BE197" s="147">
        <f>IF(N197="základná",J197,0)</f>
        <v>0</v>
      </c>
      <c r="BF197" s="147">
        <f>IF(N197="znížená",J197,0)</f>
        <v>0</v>
      </c>
      <c r="BG197" s="147">
        <f>IF(N197="zákl. prenesená",J197,0)</f>
        <v>0</v>
      </c>
      <c r="BH197" s="147">
        <f>IF(N197="zníž. prenesená",J197,0)</f>
        <v>0</v>
      </c>
      <c r="BI197" s="147">
        <f>IF(N197="nulová",J197,0)</f>
        <v>0</v>
      </c>
      <c r="BJ197" s="13" t="s">
        <v>186</v>
      </c>
      <c r="BK197" s="147">
        <f>ROUND(I197*H197,2)</f>
        <v>0</v>
      </c>
      <c r="BL197" s="13" t="s">
        <v>424</v>
      </c>
      <c r="BM197" s="146" t="s">
        <v>1709</v>
      </c>
    </row>
    <row r="198" spans="2:65" s="1" customFormat="1" ht="16.5" customHeight="1" x14ac:dyDescent="0.2">
      <c r="B198" s="28"/>
      <c r="C198" s="134" t="s">
        <v>201</v>
      </c>
      <c r="D198" s="134" t="s">
        <v>181</v>
      </c>
      <c r="E198" s="135" t="s">
        <v>968</v>
      </c>
      <c r="F198" s="136" t="s">
        <v>1325</v>
      </c>
      <c r="G198" s="137" t="s">
        <v>423</v>
      </c>
      <c r="H198" s="138">
        <v>32</v>
      </c>
      <c r="I198" s="139"/>
      <c r="J198" s="140">
        <f>ROUND(I198*H198,2)</f>
        <v>0</v>
      </c>
      <c r="K198" s="141"/>
      <c r="L198" s="28"/>
      <c r="M198" s="142" t="s">
        <v>1</v>
      </c>
      <c r="N198" s="143" t="s">
        <v>38</v>
      </c>
      <c r="P198" s="144">
        <f>O198*H198</f>
        <v>0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424</v>
      </c>
      <c r="AT198" s="146" t="s">
        <v>181</v>
      </c>
      <c r="AU198" s="146" t="s">
        <v>80</v>
      </c>
      <c r="AY198" s="13" t="s">
        <v>179</v>
      </c>
      <c r="BE198" s="147">
        <f>IF(N198="základná",J198,0)</f>
        <v>0</v>
      </c>
      <c r="BF198" s="147">
        <f>IF(N198="znížená",J198,0)</f>
        <v>0</v>
      </c>
      <c r="BG198" s="147">
        <f>IF(N198="zákl. prenesená",J198,0)</f>
        <v>0</v>
      </c>
      <c r="BH198" s="147">
        <f>IF(N198="zníž. prenesená",J198,0)</f>
        <v>0</v>
      </c>
      <c r="BI198" s="147">
        <f>IF(N198="nulová",J198,0)</f>
        <v>0</v>
      </c>
      <c r="BJ198" s="13" t="s">
        <v>186</v>
      </c>
      <c r="BK198" s="147">
        <f>ROUND(I198*H198,2)</f>
        <v>0</v>
      </c>
      <c r="BL198" s="13" t="s">
        <v>424</v>
      </c>
      <c r="BM198" s="146" t="s">
        <v>1710</v>
      </c>
    </row>
    <row r="199" spans="2:65" s="1" customFormat="1" ht="16.5" customHeight="1" x14ac:dyDescent="0.2">
      <c r="B199" s="28"/>
      <c r="C199" s="134" t="s">
        <v>661</v>
      </c>
      <c r="D199" s="134" t="s">
        <v>181</v>
      </c>
      <c r="E199" s="135" t="s">
        <v>972</v>
      </c>
      <c r="F199" s="136" t="s">
        <v>1327</v>
      </c>
      <c r="G199" s="137" t="s">
        <v>423</v>
      </c>
      <c r="H199" s="138">
        <v>24</v>
      </c>
      <c r="I199" s="139"/>
      <c r="J199" s="140">
        <f>ROUND(I199*H199,2)</f>
        <v>0</v>
      </c>
      <c r="K199" s="141"/>
      <c r="L199" s="28"/>
      <c r="M199" s="159" t="s">
        <v>1</v>
      </c>
      <c r="N199" s="160" t="s">
        <v>38</v>
      </c>
      <c r="O199" s="161"/>
      <c r="P199" s="162">
        <f>O199*H199</f>
        <v>0</v>
      </c>
      <c r="Q199" s="162">
        <v>0</v>
      </c>
      <c r="R199" s="162">
        <f>Q199*H199</f>
        <v>0</v>
      </c>
      <c r="S199" s="162">
        <v>0</v>
      </c>
      <c r="T199" s="163">
        <f>S199*H199</f>
        <v>0</v>
      </c>
      <c r="AR199" s="146" t="s">
        <v>424</v>
      </c>
      <c r="AT199" s="146" t="s">
        <v>181</v>
      </c>
      <c r="AU199" s="146" t="s">
        <v>80</v>
      </c>
      <c r="AY199" s="13" t="s">
        <v>179</v>
      </c>
      <c r="BE199" s="147">
        <f>IF(N199="základná",J199,0)</f>
        <v>0</v>
      </c>
      <c r="BF199" s="147">
        <f>IF(N199="znížená",J199,0)</f>
        <v>0</v>
      </c>
      <c r="BG199" s="147">
        <f>IF(N199="zákl. prenesená",J199,0)</f>
        <v>0</v>
      </c>
      <c r="BH199" s="147">
        <f>IF(N199="zníž. prenesená",J199,0)</f>
        <v>0</v>
      </c>
      <c r="BI199" s="147">
        <f>IF(N199="nulová",J199,0)</f>
        <v>0</v>
      </c>
      <c r="BJ199" s="13" t="s">
        <v>186</v>
      </c>
      <c r="BK199" s="147">
        <f>ROUND(I199*H199,2)</f>
        <v>0</v>
      </c>
      <c r="BL199" s="13" t="s">
        <v>424</v>
      </c>
      <c r="BM199" s="146" t="s">
        <v>1711</v>
      </c>
    </row>
    <row r="200" spans="2:65" s="1" customFormat="1" ht="6.9" customHeight="1" x14ac:dyDescent="0.2">
      <c r="B200" s="41"/>
      <c r="C200" s="42"/>
      <c r="D200" s="42"/>
      <c r="E200" s="42"/>
      <c r="F200" s="42"/>
      <c r="G200" s="42"/>
      <c r="H200" s="42"/>
      <c r="I200" s="42"/>
      <c r="J200" s="42"/>
      <c r="K200" s="42"/>
      <c r="L200" s="28"/>
    </row>
  </sheetData>
  <sheetProtection algorithmName="SHA-512" hashValue="Kku9aRzA181QTK+39V1JjobKqBVPipk5oLiwmPYcU++14e6VkXUPr0s9cv4zcYvAi8BrvfT0I0lgl4AB3Qre+Q==" saltValue="m3J2/M7ft9LF3i2cf2JHuVRv08TfJVG5Kg400F2He9AnuYeYxpVXnd4Yc+yZNleq87rovqqcBp1gWp+JBlhHTg==" spinCount="100000" sheet="1" objects="1" scenarios="1" formatColumns="0" formatRows="0" autoFilter="0"/>
  <autoFilter ref="C124:K199" xr:uid="{00000000-0009-0000-0000-00000A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29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112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1712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151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1713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ROUND(J119,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ROUND((SUM(BE119:BE128)),  2)</f>
        <v>0</v>
      </c>
      <c r="G33" s="88"/>
      <c r="H33" s="88"/>
      <c r="I33" s="91">
        <v>0.2</v>
      </c>
      <c r="J33" s="90">
        <f>ROUND(((SUM(BE119:BE128))*I33),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ROUND((SUM(BF119:BF128)),  2)</f>
        <v>0</v>
      </c>
      <c r="G34" s="88"/>
      <c r="H34" s="88"/>
      <c r="I34" s="91">
        <v>0.2</v>
      </c>
      <c r="J34" s="90">
        <f>ROUND(((SUM(BF119:BF128))*I34),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ROUND((SUM(BG119:BG128)),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ROUND((SUM(BH119:BH128)),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ROUND((SUM(BI119:BI128)),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09 - SO 09 Verejné osvetlenie - úsek Rádiová - Bulharská – modernizácia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40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J119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J120</f>
        <v>0</v>
      </c>
      <c r="L97" s="105"/>
    </row>
    <row r="98" spans="2:12" s="9" customFormat="1" ht="20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J121</f>
        <v>0</v>
      </c>
      <c r="L98" s="109"/>
    </row>
    <row r="99" spans="2:12" s="8" customFormat="1" ht="24.9" hidden="1" customHeight="1" x14ac:dyDescent="0.2">
      <c r="B99" s="105"/>
      <c r="D99" s="106" t="s">
        <v>164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1" customFormat="1" ht="21.75" hidden="1" customHeight="1" x14ac:dyDescent="0.2">
      <c r="B100" s="28"/>
      <c r="L100" s="28"/>
    </row>
    <row r="101" spans="2:12" s="1" customFormat="1" ht="6.9" hidden="1" customHeight="1" x14ac:dyDescent="0.2"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28"/>
    </row>
    <row r="102" spans="2:12" hidden="1" x14ac:dyDescent="0.2"/>
    <row r="103" spans="2:12" hidden="1" x14ac:dyDescent="0.2"/>
    <row r="104" spans="2:12" hidden="1" x14ac:dyDescent="0.2"/>
    <row r="105" spans="2:12" s="1" customFormat="1" ht="6.9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6" spans="2:12" s="1" customFormat="1" ht="24.9" customHeight="1" x14ac:dyDescent="0.2">
      <c r="B106" s="28"/>
      <c r="C106" s="17" t="s">
        <v>165</v>
      </c>
      <c r="L106" s="28"/>
    </row>
    <row r="107" spans="2:12" s="1" customFormat="1" ht="6.9" customHeight="1" x14ac:dyDescent="0.2">
      <c r="B107" s="28"/>
      <c r="L107" s="28"/>
    </row>
    <row r="108" spans="2:12" s="1" customFormat="1" ht="12" customHeight="1" x14ac:dyDescent="0.2">
      <c r="B108" s="28"/>
      <c r="C108" s="23" t="s">
        <v>15</v>
      </c>
      <c r="L108" s="28"/>
    </row>
    <row r="109" spans="2:12" s="1" customFormat="1" ht="16.5" customHeight="1" x14ac:dyDescent="0.2">
      <c r="B109" s="28"/>
      <c r="E109" s="263" t="str">
        <f>E7</f>
        <v>2117 NTT Bulharská Galvaniho</v>
      </c>
      <c r="F109" s="264"/>
      <c r="G109" s="264"/>
      <c r="H109" s="264"/>
      <c r="L109" s="28"/>
    </row>
    <row r="110" spans="2:12" s="1" customFormat="1" ht="12" customHeight="1" x14ac:dyDescent="0.2">
      <c r="B110" s="28"/>
      <c r="C110" s="23" t="s">
        <v>148</v>
      </c>
      <c r="L110" s="28"/>
    </row>
    <row r="111" spans="2:12" s="1" customFormat="1" ht="30" customHeight="1" x14ac:dyDescent="0.2">
      <c r="B111" s="28"/>
      <c r="E111" s="215" t="str">
        <f>E9</f>
        <v>SO 09 - SO 09 Verejné osvetlenie - úsek Rádiová - Bulharská – modernizácia</v>
      </c>
      <c r="F111" s="262"/>
      <c r="G111" s="262"/>
      <c r="H111" s="262"/>
      <c r="L111" s="28"/>
    </row>
    <row r="112" spans="2:12" s="1" customFormat="1" ht="6.9" customHeight="1" x14ac:dyDescent="0.2">
      <c r="B112" s="28"/>
      <c r="L112" s="28"/>
    </row>
    <row r="113" spans="2:65" s="1" customFormat="1" ht="12" customHeight="1" x14ac:dyDescent="0.2">
      <c r="B113" s="28"/>
      <c r="C113" s="23" t="s">
        <v>19</v>
      </c>
      <c r="F113" s="21" t="str">
        <f>F12</f>
        <v>Bratislava</v>
      </c>
      <c r="I113" s="23" t="s">
        <v>21</v>
      </c>
      <c r="J113" s="49" t="str">
        <f>IF(J12="","",J12)</f>
        <v>12. 12. 2024</v>
      </c>
      <c r="L113" s="28"/>
    </row>
    <row r="114" spans="2:65" s="1" customFormat="1" ht="6.9" customHeight="1" x14ac:dyDescent="0.2">
      <c r="B114" s="28"/>
      <c r="L114" s="28"/>
    </row>
    <row r="115" spans="2:65" s="1" customFormat="1" ht="40.25" customHeight="1" x14ac:dyDescent="0.2">
      <c r="B115" s="28"/>
      <c r="C115" s="23" t="s">
        <v>23</v>
      </c>
      <c r="F115" s="21" t="str">
        <f>E15</f>
        <v xml:space="preserve"> </v>
      </c>
      <c r="I115" s="23" t="s">
        <v>28</v>
      </c>
      <c r="J115" s="26" t="str">
        <f>E21</f>
        <v>DELTES spol. s r.o., Lužná 12, 851 04 Bratislava</v>
      </c>
      <c r="L115" s="28"/>
    </row>
    <row r="116" spans="2:65" s="1" customFormat="1" ht="15.15" customHeight="1" x14ac:dyDescent="0.2">
      <c r="B116" s="28"/>
      <c r="C116" s="23" t="s">
        <v>26</v>
      </c>
      <c r="F116" s="21" t="str">
        <f>IF(E18="","",E18)</f>
        <v>Vyplň údaj</v>
      </c>
      <c r="I116" s="23" t="s">
        <v>29</v>
      </c>
      <c r="J116" s="26" t="str">
        <f>E24</f>
        <v>Ing. Ján Gahura</v>
      </c>
      <c r="L116" s="28"/>
    </row>
    <row r="117" spans="2:65" s="1" customFormat="1" ht="10.4" customHeight="1" x14ac:dyDescent="0.2">
      <c r="B117" s="28"/>
      <c r="L117" s="28"/>
    </row>
    <row r="118" spans="2:65" s="10" customFormat="1" ht="29.25" customHeight="1" x14ac:dyDescent="0.2">
      <c r="B118" s="113"/>
      <c r="C118" s="114" t="s">
        <v>166</v>
      </c>
      <c r="D118" s="115" t="s">
        <v>57</v>
      </c>
      <c r="E118" s="115" t="s">
        <v>53</v>
      </c>
      <c r="F118" s="115" t="s">
        <v>54</v>
      </c>
      <c r="G118" s="115" t="s">
        <v>167</v>
      </c>
      <c r="H118" s="115" t="s">
        <v>168</v>
      </c>
      <c r="I118" s="115" t="s">
        <v>169</v>
      </c>
      <c r="J118" s="116" t="s">
        <v>155</v>
      </c>
      <c r="K118" s="117" t="s">
        <v>170</v>
      </c>
      <c r="L118" s="113"/>
      <c r="M118" s="56" t="s">
        <v>1</v>
      </c>
      <c r="N118" s="57" t="s">
        <v>36</v>
      </c>
      <c r="O118" s="57" t="s">
        <v>171</v>
      </c>
      <c r="P118" s="57" t="s">
        <v>172</v>
      </c>
      <c r="Q118" s="57" t="s">
        <v>173</v>
      </c>
      <c r="R118" s="57" t="s">
        <v>174</v>
      </c>
      <c r="S118" s="57" t="s">
        <v>175</v>
      </c>
      <c r="T118" s="58" t="s">
        <v>176</v>
      </c>
    </row>
    <row r="119" spans="2:65" s="1" customFormat="1" ht="23" customHeight="1" x14ac:dyDescent="0.35">
      <c r="B119" s="28"/>
      <c r="C119" s="61" t="s">
        <v>156</v>
      </c>
      <c r="J119" s="118">
        <f>BK119</f>
        <v>0</v>
      </c>
      <c r="L119" s="28"/>
      <c r="M119" s="59"/>
      <c r="N119" s="50"/>
      <c r="O119" s="50"/>
      <c r="P119" s="119">
        <f>P120+P125</f>
        <v>0</v>
      </c>
      <c r="Q119" s="50"/>
      <c r="R119" s="119">
        <f>R120+R125</f>
        <v>0.01</v>
      </c>
      <c r="S119" s="50"/>
      <c r="T119" s="120">
        <f>T120+T125</f>
        <v>0</v>
      </c>
      <c r="AT119" s="13" t="s">
        <v>71</v>
      </c>
      <c r="AU119" s="13" t="s">
        <v>157</v>
      </c>
      <c r="BK119" s="121">
        <f>BK120+BK125</f>
        <v>0</v>
      </c>
    </row>
    <row r="120" spans="2:65" s="11" customFormat="1" ht="26" customHeight="1" x14ac:dyDescent="0.35">
      <c r="B120" s="122"/>
      <c r="D120" s="123" t="s">
        <v>71</v>
      </c>
      <c r="E120" s="124" t="s">
        <v>194</v>
      </c>
      <c r="F120" s="124" t="s">
        <v>195</v>
      </c>
      <c r="I120" s="125"/>
      <c r="J120" s="126">
        <f>BK120</f>
        <v>0</v>
      </c>
      <c r="L120" s="122"/>
      <c r="M120" s="127"/>
      <c r="P120" s="128">
        <f>P121</f>
        <v>0</v>
      </c>
      <c r="R120" s="128">
        <f>R121</f>
        <v>0.01</v>
      </c>
      <c r="T120" s="129">
        <f>T121</f>
        <v>0</v>
      </c>
      <c r="AR120" s="123" t="s">
        <v>196</v>
      </c>
      <c r="AT120" s="130" t="s">
        <v>71</v>
      </c>
      <c r="AU120" s="130" t="s">
        <v>72</v>
      </c>
      <c r="AY120" s="123" t="s">
        <v>179</v>
      </c>
      <c r="BK120" s="131">
        <f>BK121</f>
        <v>0</v>
      </c>
    </row>
    <row r="121" spans="2:65" s="11" customFormat="1" ht="23" customHeight="1" x14ac:dyDescent="0.25">
      <c r="B121" s="122"/>
      <c r="D121" s="123" t="s">
        <v>71</v>
      </c>
      <c r="E121" s="132" t="s">
        <v>197</v>
      </c>
      <c r="F121" s="132" t="s">
        <v>198</v>
      </c>
      <c r="I121" s="125"/>
      <c r="J121" s="133">
        <f>BK121</f>
        <v>0</v>
      </c>
      <c r="L121" s="122"/>
      <c r="M121" s="127"/>
      <c r="P121" s="128">
        <f>SUM(P122:P124)</f>
        <v>0</v>
      </c>
      <c r="R121" s="128">
        <f>SUM(R122:R124)</f>
        <v>0.01</v>
      </c>
      <c r="T121" s="129">
        <f>SUM(T122:T124)</f>
        <v>0</v>
      </c>
      <c r="AR121" s="123" t="s">
        <v>196</v>
      </c>
      <c r="AT121" s="130" t="s">
        <v>71</v>
      </c>
      <c r="AU121" s="130" t="s">
        <v>80</v>
      </c>
      <c r="AY121" s="123" t="s">
        <v>179</v>
      </c>
      <c r="BK121" s="131">
        <f>SUM(BK122:BK124)</f>
        <v>0</v>
      </c>
    </row>
    <row r="122" spans="2:65" s="1" customFormat="1" ht="24.15" customHeight="1" x14ac:dyDescent="0.2">
      <c r="B122" s="28"/>
      <c r="C122" s="134" t="s">
        <v>80</v>
      </c>
      <c r="D122" s="134" t="s">
        <v>181</v>
      </c>
      <c r="E122" s="135" t="s">
        <v>1714</v>
      </c>
      <c r="F122" s="136" t="s">
        <v>1715</v>
      </c>
      <c r="G122" s="137" t="s">
        <v>192</v>
      </c>
      <c r="H122" s="138">
        <v>4</v>
      </c>
      <c r="I122" s="139"/>
      <c r="J122" s="140">
        <f>ROUND(I122*H122,2)</f>
        <v>0</v>
      </c>
      <c r="K122" s="141"/>
      <c r="L122" s="28"/>
      <c r="M122" s="142" t="s">
        <v>1</v>
      </c>
      <c r="N122" s="143" t="s">
        <v>38</v>
      </c>
      <c r="P122" s="144">
        <f>O122*H122</f>
        <v>0</v>
      </c>
      <c r="Q122" s="144">
        <v>0</v>
      </c>
      <c r="R122" s="144">
        <f>Q122*H122</f>
        <v>0</v>
      </c>
      <c r="S122" s="144">
        <v>0</v>
      </c>
      <c r="T122" s="145">
        <f>S122*H122</f>
        <v>0</v>
      </c>
      <c r="AR122" s="146" t="s">
        <v>201</v>
      </c>
      <c r="AT122" s="146" t="s">
        <v>181</v>
      </c>
      <c r="AU122" s="146" t="s">
        <v>186</v>
      </c>
      <c r="AY122" s="13" t="s">
        <v>179</v>
      </c>
      <c r="BE122" s="147">
        <f>IF(N122="základná",J122,0)</f>
        <v>0</v>
      </c>
      <c r="BF122" s="147">
        <f>IF(N122="znížená",J122,0)</f>
        <v>0</v>
      </c>
      <c r="BG122" s="147">
        <f>IF(N122="zákl. prenesená",J122,0)</f>
        <v>0</v>
      </c>
      <c r="BH122" s="147">
        <f>IF(N122="zníž. prenesená",J122,0)</f>
        <v>0</v>
      </c>
      <c r="BI122" s="147">
        <f>IF(N122="nulová",J122,0)</f>
        <v>0</v>
      </c>
      <c r="BJ122" s="13" t="s">
        <v>186</v>
      </c>
      <c r="BK122" s="147">
        <f>ROUND(I122*H122,2)</f>
        <v>0</v>
      </c>
      <c r="BL122" s="13" t="s">
        <v>201</v>
      </c>
      <c r="BM122" s="146" t="s">
        <v>1716</v>
      </c>
    </row>
    <row r="123" spans="2:65" s="1" customFormat="1" ht="24.15" customHeight="1" x14ac:dyDescent="0.2">
      <c r="B123" s="28"/>
      <c r="C123" s="134" t="s">
        <v>186</v>
      </c>
      <c r="D123" s="134" t="s">
        <v>181</v>
      </c>
      <c r="E123" s="135" t="s">
        <v>1717</v>
      </c>
      <c r="F123" s="136" t="s">
        <v>1718</v>
      </c>
      <c r="G123" s="137" t="s">
        <v>192</v>
      </c>
      <c r="H123" s="138">
        <v>4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201</v>
      </c>
      <c r="AT123" s="146" t="s">
        <v>181</v>
      </c>
      <c r="AU123" s="146" t="s">
        <v>186</v>
      </c>
      <c r="AY123" s="13" t="s">
        <v>179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186</v>
      </c>
      <c r="BK123" s="147">
        <f>ROUND(I123*H123,2)</f>
        <v>0</v>
      </c>
      <c r="BL123" s="13" t="s">
        <v>201</v>
      </c>
      <c r="BM123" s="146" t="s">
        <v>1719</v>
      </c>
    </row>
    <row r="124" spans="2:65" s="1" customFormat="1" ht="24.15" customHeight="1" x14ac:dyDescent="0.2">
      <c r="B124" s="28"/>
      <c r="C124" s="148" t="s">
        <v>196</v>
      </c>
      <c r="D124" s="148" t="s">
        <v>194</v>
      </c>
      <c r="E124" s="149" t="s">
        <v>1720</v>
      </c>
      <c r="F124" s="150" t="s">
        <v>1721</v>
      </c>
      <c r="G124" s="151" t="s">
        <v>192</v>
      </c>
      <c r="H124" s="152">
        <v>4</v>
      </c>
      <c r="I124" s="153"/>
      <c r="J124" s="154">
        <f>ROUND(I124*H124,2)</f>
        <v>0</v>
      </c>
      <c r="K124" s="155"/>
      <c r="L124" s="156"/>
      <c r="M124" s="157" t="s">
        <v>1</v>
      </c>
      <c r="N124" s="158" t="s">
        <v>38</v>
      </c>
      <c r="P124" s="144">
        <f>O124*H124</f>
        <v>0</v>
      </c>
      <c r="Q124" s="144">
        <v>2.5000000000000001E-3</v>
      </c>
      <c r="R124" s="144">
        <f>Q124*H124</f>
        <v>0.01</v>
      </c>
      <c r="S124" s="144">
        <v>0</v>
      </c>
      <c r="T124" s="145">
        <f>S124*H124</f>
        <v>0</v>
      </c>
      <c r="AR124" s="146" t="s">
        <v>1193</v>
      </c>
      <c r="AT124" s="146" t="s">
        <v>194</v>
      </c>
      <c r="AU124" s="146" t="s">
        <v>186</v>
      </c>
      <c r="AY124" s="13" t="s">
        <v>179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186</v>
      </c>
      <c r="BK124" s="147">
        <f>ROUND(I124*H124,2)</f>
        <v>0</v>
      </c>
      <c r="BL124" s="13" t="s">
        <v>201</v>
      </c>
      <c r="BM124" s="146" t="s">
        <v>1722</v>
      </c>
    </row>
    <row r="125" spans="2:65" s="11" customFormat="1" ht="26" customHeight="1" x14ac:dyDescent="0.35">
      <c r="B125" s="122"/>
      <c r="D125" s="123" t="s">
        <v>71</v>
      </c>
      <c r="E125" s="124" t="s">
        <v>418</v>
      </c>
      <c r="F125" s="124" t="s">
        <v>419</v>
      </c>
      <c r="I125" s="125"/>
      <c r="J125" s="126">
        <f>BK125</f>
        <v>0</v>
      </c>
      <c r="L125" s="122"/>
      <c r="M125" s="127"/>
      <c r="P125" s="128">
        <f>SUM(P126:P128)</f>
        <v>0</v>
      </c>
      <c r="R125" s="128">
        <f>SUM(R126:R128)</f>
        <v>0</v>
      </c>
      <c r="T125" s="129">
        <f>SUM(T126:T128)</f>
        <v>0</v>
      </c>
      <c r="AR125" s="123" t="s">
        <v>185</v>
      </c>
      <c r="AT125" s="130" t="s">
        <v>71</v>
      </c>
      <c r="AU125" s="130" t="s">
        <v>72</v>
      </c>
      <c r="AY125" s="123" t="s">
        <v>179</v>
      </c>
      <c r="BK125" s="131">
        <f>SUM(BK126:BK128)</f>
        <v>0</v>
      </c>
    </row>
    <row r="126" spans="2:65" s="1" customFormat="1" ht="38" customHeight="1" x14ac:dyDescent="0.2">
      <c r="B126" s="28"/>
      <c r="C126" s="134" t="s">
        <v>185</v>
      </c>
      <c r="D126" s="134" t="s">
        <v>181</v>
      </c>
      <c r="E126" s="135" t="s">
        <v>1723</v>
      </c>
      <c r="F126" s="136" t="s">
        <v>1724</v>
      </c>
      <c r="G126" s="137" t="s">
        <v>423</v>
      </c>
      <c r="H126" s="138">
        <v>4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424</v>
      </c>
      <c r="AT126" s="146" t="s">
        <v>181</v>
      </c>
      <c r="AU126" s="146" t="s">
        <v>80</v>
      </c>
      <c r="AY126" s="13" t="s">
        <v>179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186</v>
      </c>
      <c r="BK126" s="147">
        <f>ROUND(I126*H126,2)</f>
        <v>0</v>
      </c>
      <c r="BL126" s="13" t="s">
        <v>424</v>
      </c>
      <c r="BM126" s="146" t="s">
        <v>1725</v>
      </c>
    </row>
    <row r="127" spans="2:65" s="1" customFormat="1" ht="38" customHeight="1" x14ac:dyDescent="0.2">
      <c r="B127" s="28"/>
      <c r="C127" s="134" t="s">
        <v>207</v>
      </c>
      <c r="D127" s="134" t="s">
        <v>181</v>
      </c>
      <c r="E127" s="135" t="s">
        <v>1332</v>
      </c>
      <c r="F127" s="136" t="s">
        <v>1333</v>
      </c>
      <c r="G127" s="137" t="s">
        <v>423</v>
      </c>
      <c r="H127" s="138">
        <v>2.5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424</v>
      </c>
      <c r="AT127" s="146" t="s">
        <v>181</v>
      </c>
      <c r="AU127" s="146" t="s">
        <v>80</v>
      </c>
      <c r="AY127" s="13" t="s">
        <v>179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186</v>
      </c>
      <c r="BK127" s="147">
        <f>ROUND(I127*H127,2)</f>
        <v>0</v>
      </c>
      <c r="BL127" s="13" t="s">
        <v>424</v>
      </c>
      <c r="BM127" s="146" t="s">
        <v>1726</v>
      </c>
    </row>
    <row r="128" spans="2:65" s="1" customFormat="1" ht="38" customHeight="1" x14ac:dyDescent="0.2">
      <c r="B128" s="28"/>
      <c r="C128" s="134" t="s">
        <v>211</v>
      </c>
      <c r="D128" s="134" t="s">
        <v>181</v>
      </c>
      <c r="E128" s="135" t="s">
        <v>1335</v>
      </c>
      <c r="F128" s="136" t="s">
        <v>1336</v>
      </c>
      <c r="G128" s="137" t="s">
        <v>423</v>
      </c>
      <c r="H128" s="138">
        <v>2</v>
      </c>
      <c r="I128" s="139"/>
      <c r="J128" s="140">
        <f>ROUND(I128*H128,2)</f>
        <v>0</v>
      </c>
      <c r="K128" s="141"/>
      <c r="L128" s="28"/>
      <c r="M128" s="159" t="s">
        <v>1</v>
      </c>
      <c r="N128" s="160" t="s">
        <v>38</v>
      </c>
      <c r="O128" s="161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AR128" s="146" t="s">
        <v>424</v>
      </c>
      <c r="AT128" s="146" t="s">
        <v>181</v>
      </c>
      <c r="AU128" s="146" t="s">
        <v>80</v>
      </c>
      <c r="AY128" s="13" t="s">
        <v>179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186</v>
      </c>
      <c r="BK128" s="147">
        <f>ROUND(I128*H128,2)</f>
        <v>0</v>
      </c>
      <c r="BL128" s="13" t="s">
        <v>424</v>
      </c>
      <c r="BM128" s="146" t="s">
        <v>1727</v>
      </c>
    </row>
    <row r="129" spans="2:12" s="1" customFormat="1" ht="6.9" customHeight="1" x14ac:dyDescent="0.2"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28"/>
    </row>
  </sheetData>
  <sheetProtection algorithmName="SHA-512" hashValue="5tz/HxD29AGuydUgV1mWS3uF9WyCq6RRMtYvEOzLbWg7MxuXxPusem/UnRSJkb0RWUu3YZ/M6XAfbQF2ApCkng==" saltValue="I3zEydelp4clck4PS+RSZx6XGMBlcdAde+bmIqcIsJo8neqrJ3FFZ4LwXBYlCsxRL4N+QBUnO7iNg778w9SvsA==" spinCount="100000" sheet="1" objects="1" scenarios="1" formatColumns="0" formatRows="0" autoFilter="0"/>
  <autoFilter ref="C118:K128" xr:uid="{00000000-0009-0000-0000-00000B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31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115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1728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151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1713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ROUND(J127,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ROUND((SUM(BE127:BE230)),  2)</f>
        <v>0</v>
      </c>
      <c r="G33" s="88"/>
      <c r="H33" s="88"/>
      <c r="I33" s="91">
        <v>0.2</v>
      </c>
      <c r="J33" s="90">
        <f>ROUND(((SUM(BE127:BE230))*I33),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ROUND((SUM(BF127:BF230)),  2)</f>
        <v>0</v>
      </c>
      <c r="G34" s="88"/>
      <c r="H34" s="88"/>
      <c r="I34" s="91">
        <v>0.2</v>
      </c>
      <c r="J34" s="90">
        <f>ROUND(((SUM(BF127:BF230))*I34),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ROUND((SUM(BG127:BG230)),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ROUND((SUM(BH127:BH230)),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ROUND((SUM(BI127:BI230)),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 xml:space="preserve">SO 10 - SO 10 Verejné osvetlenie - úsek Bulharská - Galvaniho - preložka 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40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J127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9" customFormat="1" ht="20" hidden="1" customHeight="1" x14ac:dyDescent="0.2">
      <c r="B98" s="109"/>
      <c r="D98" s="110" t="s">
        <v>159</v>
      </c>
      <c r="E98" s="111"/>
      <c r="F98" s="111"/>
      <c r="G98" s="111"/>
      <c r="H98" s="111"/>
      <c r="I98" s="111"/>
      <c r="J98" s="112">
        <f>J129</f>
        <v>0</v>
      </c>
      <c r="L98" s="109"/>
    </row>
    <row r="99" spans="2:12" s="9" customFormat="1" ht="20" hidden="1" customHeight="1" x14ac:dyDescent="0.2">
      <c r="B99" s="109"/>
      <c r="D99" s="110" t="s">
        <v>976</v>
      </c>
      <c r="E99" s="111"/>
      <c r="F99" s="111"/>
      <c r="G99" s="111"/>
      <c r="H99" s="111"/>
      <c r="I99" s="111"/>
      <c r="J99" s="112">
        <f>J136</f>
        <v>0</v>
      </c>
      <c r="L99" s="109"/>
    </row>
    <row r="100" spans="2:12" s="9" customFormat="1" ht="20" hidden="1" customHeight="1" x14ac:dyDescent="0.2">
      <c r="B100" s="109"/>
      <c r="D100" s="110" t="s">
        <v>1386</v>
      </c>
      <c r="E100" s="111"/>
      <c r="F100" s="111"/>
      <c r="G100" s="111"/>
      <c r="H100" s="111"/>
      <c r="I100" s="111"/>
      <c r="J100" s="112">
        <f>J139</f>
        <v>0</v>
      </c>
      <c r="L100" s="109"/>
    </row>
    <row r="101" spans="2:12" s="9" customFormat="1" ht="20" hidden="1" customHeight="1" x14ac:dyDescent="0.2">
      <c r="B101" s="109"/>
      <c r="D101" s="110" t="s">
        <v>1729</v>
      </c>
      <c r="E101" s="111"/>
      <c r="F101" s="111"/>
      <c r="G101" s="111"/>
      <c r="H101" s="111"/>
      <c r="I101" s="111"/>
      <c r="J101" s="112">
        <f>J150</f>
        <v>0</v>
      </c>
      <c r="L101" s="109"/>
    </row>
    <row r="102" spans="2:12" s="9" customFormat="1" ht="20" hidden="1" customHeight="1" x14ac:dyDescent="0.2">
      <c r="B102" s="109"/>
      <c r="D102" s="110" t="s">
        <v>160</v>
      </c>
      <c r="E102" s="111"/>
      <c r="F102" s="111"/>
      <c r="G102" s="111"/>
      <c r="H102" s="111"/>
      <c r="I102" s="111"/>
      <c r="J102" s="112">
        <f>J154</f>
        <v>0</v>
      </c>
      <c r="L102" s="109"/>
    </row>
    <row r="103" spans="2:12" s="9" customFormat="1" ht="20" hidden="1" customHeight="1" x14ac:dyDescent="0.2">
      <c r="B103" s="109"/>
      <c r="D103" s="110" t="s">
        <v>1173</v>
      </c>
      <c r="E103" s="111"/>
      <c r="F103" s="111"/>
      <c r="G103" s="111"/>
      <c r="H103" s="111"/>
      <c r="I103" s="111"/>
      <c r="J103" s="112">
        <f>J162</f>
        <v>0</v>
      </c>
      <c r="L103" s="109"/>
    </row>
    <row r="104" spans="2:12" s="8" customFormat="1" ht="24.9" hidden="1" customHeight="1" x14ac:dyDescent="0.2">
      <c r="B104" s="105"/>
      <c r="D104" s="106" t="s">
        <v>161</v>
      </c>
      <c r="E104" s="107"/>
      <c r="F104" s="107"/>
      <c r="G104" s="107"/>
      <c r="H104" s="107"/>
      <c r="I104" s="107"/>
      <c r="J104" s="108">
        <f>J167</f>
        <v>0</v>
      </c>
      <c r="L104" s="105"/>
    </row>
    <row r="105" spans="2:12" s="9" customFormat="1" ht="20" hidden="1" customHeight="1" x14ac:dyDescent="0.2">
      <c r="B105" s="109"/>
      <c r="D105" s="110" t="s">
        <v>162</v>
      </c>
      <c r="E105" s="111"/>
      <c r="F105" s="111"/>
      <c r="G105" s="111"/>
      <c r="H105" s="111"/>
      <c r="I105" s="111"/>
      <c r="J105" s="112">
        <f>J168</f>
        <v>0</v>
      </c>
      <c r="L105" s="109"/>
    </row>
    <row r="106" spans="2:12" s="9" customFormat="1" ht="20" hidden="1" customHeight="1" x14ac:dyDescent="0.2">
      <c r="B106" s="109"/>
      <c r="D106" s="110" t="s">
        <v>978</v>
      </c>
      <c r="E106" s="111"/>
      <c r="F106" s="111"/>
      <c r="G106" s="111"/>
      <c r="H106" s="111"/>
      <c r="I106" s="111"/>
      <c r="J106" s="112">
        <f>J210</f>
        <v>0</v>
      </c>
      <c r="L106" s="109"/>
    </row>
    <row r="107" spans="2:12" s="8" customFormat="1" ht="24.9" hidden="1" customHeight="1" x14ac:dyDescent="0.2">
      <c r="B107" s="105"/>
      <c r="D107" s="106" t="s">
        <v>164</v>
      </c>
      <c r="E107" s="107"/>
      <c r="F107" s="107"/>
      <c r="G107" s="107"/>
      <c r="H107" s="107"/>
      <c r="I107" s="107"/>
      <c r="J107" s="108">
        <f>J227</f>
        <v>0</v>
      </c>
      <c r="L107" s="105"/>
    </row>
    <row r="108" spans="2:12" s="1" customFormat="1" ht="21.75" hidden="1" customHeight="1" x14ac:dyDescent="0.2">
      <c r="B108" s="28"/>
      <c r="L108" s="28"/>
    </row>
    <row r="109" spans="2:12" s="1" customFormat="1" ht="6.9" hidden="1" customHeight="1" x14ac:dyDescent="0.2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 x14ac:dyDescent="0.2"/>
    <row r="111" spans="2:12" hidden="1" x14ac:dyDescent="0.2"/>
    <row r="112" spans="2:12" hidden="1" x14ac:dyDescent="0.2"/>
    <row r="113" spans="2:63" s="1" customFormat="1" ht="6.9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4.9" customHeight="1" x14ac:dyDescent="0.2">
      <c r="B114" s="28"/>
      <c r="C114" s="17" t="s">
        <v>165</v>
      </c>
      <c r="L114" s="28"/>
    </row>
    <row r="115" spans="2:63" s="1" customFormat="1" ht="6.9" customHeight="1" x14ac:dyDescent="0.2">
      <c r="B115" s="28"/>
      <c r="L115" s="28"/>
    </row>
    <row r="116" spans="2:63" s="1" customFormat="1" ht="12" customHeight="1" x14ac:dyDescent="0.2">
      <c r="B116" s="28"/>
      <c r="C116" s="23" t="s">
        <v>15</v>
      </c>
      <c r="L116" s="28"/>
    </row>
    <row r="117" spans="2:63" s="1" customFormat="1" ht="16.5" customHeight="1" x14ac:dyDescent="0.2">
      <c r="B117" s="28"/>
      <c r="E117" s="263" t="str">
        <f>E7</f>
        <v>2117 NTT Bulharská Galvaniho</v>
      </c>
      <c r="F117" s="264"/>
      <c r="G117" s="264"/>
      <c r="H117" s="264"/>
      <c r="L117" s="28"/>
    </row>
    <row r="118" spans="2:63" s="1" customFormat="1" ht="12" customHeight="1" x14ac:dyDescent="0.2">
      <c r="B118" s="28"/>
      <c r="C118" s="23" t="s">
        <v>148</v>
      </c>
      <c r="L118" s="28"/>
    </row>
    <row r="119" spans="2:63" s="1" customFormat="1" ht="30" customHeight="1" x14ac:dyDescent="0.2">
      <c r="B119" s="28"/>
      <c r="E119" s="215" t="str">
        <f>E9</f>
        <v xml:space="preserve">SO 10 - SO 10 Verejné osvetlenie - úsek Bulharská - Galvaniho - preložka </v>
      </c>
      <c r="F119" s="262"/>
      <c r="G119" s="262"/>
      <c r="H119" s="262"/>
      <c r="L119" s="28"/>
    </row>
    <row r="120" spans="2:63" s="1" customFormat="1" ht="6.9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F12</f>
        <v>Bratislava</v>
      </c>
      <c r="I121" s="23" t="s">
        <v>21</v>
      </c>
      <c r="J121" s="49" t="str">
        <f>IF(J12="","",J12)</f>
        <v>12. 12. 2024</v>
      </c>
      <c r="L121" s="28"/>
    </row>
    <row r="122" spans="2:63" s="1" customFormat="1" ht="6.9" customHeight="1" x14ac:dyDescent="0.2">
      <c r="B122" s="28"/>
      <c r="L122" s="28"/>
    </row>
    <row r="123" spans="2:63" s="1" customFormat="1" ht="40.25" customHeight="1" x14ac:dyDescent="0.2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>DELTES spol. s r.o., Lužná 12, 851 04 Bratislava</v>
      </c>
      <c r="L123" s="28"/>
    </row>
    <row r="124" spans="2:63" s="1" customFormat="1" ht="15.15" customHeight="1" x14ac:dyDescent="0.2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>Ing. Ján Gahura</v>
      </c>
      <c r="L124" s="28"/>
    </row>
    <row r="125" spans="2:63" s="1" customFormat="1" ht="10.4" customHeight="1" x14ac:dyDescent="0.2">
      <c r="B125" s="28"/>
      <c r="L125" s="28"/>
    </row>
    <row r="126" spans="2:63" s="10" customFormat="1" ht="29.25" customHeight="1" x14ac:dyDescent="0.2">
      <c r="B126" s="113"/>
      <c r="C126" s="114" t="s">
        <v>166</v>
      </c>
      <c r="D126" s="115" t="s">
        <v>57</v>
      </c>
      <c r="E126" s="115" t="s">
        <v>53</v>
      </c>
      <c r="F126" s="115" t="s">
        <v>54</v>
      </c>
      <c r="G126" s="115" t="s">
        <v>167</v>
      </c>
      <c r="H126" s="115" t="s">
        <v>168</v>
      </c>
      <c r="I126" s="115" t="s">
        <v>169</v>
      </c>
      <c r="J126" s="116" t="s">
        <v>155</v>
      </c>
      <c r="K126" s="117" t="s">
        <v>170</v>
      </c>
      <c r="L126" s="113"/>
      <c r="M126" s="56" t="s">
        <v>1</v>
      </c>
      <c r="N126" s="57" t="s">
        <v>36</v>
      </c>
      <c r="O126" s="57" t="s">
        <v>171</v>
      </c>
      <c r="P126" s="57" t="s">
        <v>172</v>
      </c>
      <c r="Q126" s="57" t="s">
        <v>173</v>
      </c>
      <c r="R126" s="57" t="s">
        <v>174</v>
      </c>
      <c r="S126" s="57" t="s">
        <v>175</v>
      </c>
      <c r="T126" s="58" t="s">
        <v>176</v>
      </c>
    </row>
    <row r="127" spans="2:63" s="1" customFormat="1" ht="23" customHeight="1" x14ac:dyDescent="0.35">
      <c r="B127" s="28"/>
      <c r="C127" s="61" t="s">
        <v>156</v>
      </c>
      <c r="J127" s="118">
        <f>BK127</f>
        <v>0</v>
      </c>
      <c r="L127" s="28"/>
      <c r="M127" s="59"/>
      <c r="N127" s="50"/>
      <c r="O127" s="50"/>
      <c r="P127" s="119">
        <f>P128+P167+P227</f>
        <v>0</v>
      </c>
      <c r="Q127" s="50"/>
      <c r="R127" s="119">
        <f>R128+R167+R227</f>
        <v>49.573757798559996</v>
      </c>
      <c r="S127" s="50"/>
      <c r="T127" s="120">
        <f>T128+T167+T227</f>
        <v>131.0625</v>
      </c>
      <c r="AT127" s="13" t="s">
        <v>71</v>
      </c>
      <c r="AU127" s="13" t="s">
        <v>157</v>
      </c>
      <c r="BK127" s="121">
        <f>BK128+BK167+BK227</f>
        <v>0</v>
      </c>
    </row>
    <row r="128" spans="2:63" s="11" customFormat="1" ht="26" customHeight="1" x14ac:dyDescent="0.35">
      <c r="B128" s="122"/>
      <c r="D128" s="123" t="s">
        <v>71</v>
      </c>
      <c r="E128" s="124" t="s">
        <v>177</v>
      </c>
      <c r="F128" s="124" t="s">
        <v>178</v>
      </c>
      <c r="I128" s="125"/>
      <c r="J128" s="126">
        <f>BK128</f>
        <v>0</v>
      </c>
      <c r="L128" s="122"/>
      <c r="M128" s="127"/>
      <c r="P128" s="128">
        <f>P129+P136+P139+P150+P154+P162</f>
        <v>0</v>
      </c>
      <c r="R128" s="128">
        <f>R129+R136+R139+R150+R154+R162</f>
        <v>22.370864948559998</v>
      </c>
      <c r="T128" s="129">
        <f>T129+T136+T139+T150+T154+T162</f>
        <v>131.0625</v>
      </c>
      <c r="AR128" s="123" t="s">
        <v>80</v>
      </c>
      <c r="AT128" s="130" t="s">
        <v>71</v>
      </c>
      <c r="AU128" s="130" t="s">
        <v>72</v>
      </c>
      <c r="AY128" s="123" t="s">
        <v>179</v>
      </c>
      <c r="BK128" s="131">
        <f>BK129+BK136+BK139+BK150+BK154+BK162</f>
        <v>0</v>
      </c>
    </row>
    <row r="129" spans="2:65" s="11" customFormat="1" ht="23" customHeight="1" x14ac:dyDescent="0.25">
      <c r="B129" s="122"/>
      <c r="D129" s="123" t="s">
        <v>71</v>
      </c>
      <c r="E129" s="132" t="s">
        <v>80</v>
      </c>
      <c r="F129" s="132" t="s">
        <v>180</v>
      </c>
      <c r="I129" s="125"/>
      <c r="J129" s="133">
        <f>BK129</f>
        <v>0</v>
      </c>
      <c r="L129" s="122"/>
      <c r="M129" s="127"/>
      <c r="P129" s="128">
        <f>SUM(P130:P135)</f>
        <v>0</v>
      </c>
      <c r="R129" s="128">
        <f>SUM(R130:R135)</f>
        <v>0</v>
      </c>
      <c r="T129" s="129">
        <f>SUM(T130:T135)</f>
        <v>131.0625</v>
      </c>
      <c r="AR129" s="123" t="s">
        <v>80</v>
      </c>
      <c r="AT129" s="130" t="s">
        <v>71</v>
      </c>
      <c r="AU129" s="130" t="s">
        <v>80</v>
      </c>
      <c r="AY129" s="123" t="s">
        <v>179</v>
      </c>
      <c r="BK129" s="131">
        <f>SUM(BK130:BK135)</f>
        <v>0</v>
      </c>
    </row>
    <row r="130" spans="2:65" s="1" customFormat="1" ht="33" customHeight="1" x14ac:dyDescent="0.2">
      <c r="B130" s="28"/>
      <c r="C130" s="134" t="s">
        <v>80</v>
      </c>
      <c r="D130" s="134" t="s">
        <v>181</v>
      </c>
      <c r="E130" s="135" t="s">
        <v>1174</v>
      </c>
      <c r="F130" s="136" t="s">
        <v>1175</v>
      </c>
      <c r="G130" s="137" t="s">
        <v>184</v>
      </c>
      <c r="H130" s="138">
        <v>206</v>
      </c>
      <c r="I130" s="139"/>
      <c r="J130" s="140">
        <f t="shared" ref="J130:J135" si="0">ROUND(I130*H130,2)</f>
        <v>0</v>
      </c>
      <c r="K130" s="141"/>
      <c r="L130" s="28"/>
      <c r="M130" s="142" t="s">
        <v>1</v>
      </c>
      <c r="N130" s="143" t="s">
        <v>38</v>
      </c>
      <c r="P130" s="144">
        <f t="shared" ref="P130:P135" si="1">O130*H130</f>
        <v>0</v>
      </c>
      <c r="Q130" s="144">
        <v>0</v>
      </c>
      <c r="R130" s="144">
        <f t="shared" ref="R130:R135" si="2">Q130*H130</f>
        <v>0</v>
      </c>
      <c r="S130" s="144">
        <v>0.22500000000000001</v>
      </c>
      <c r="T130" s="145">
        <f t="shared" ref="T130:T135" si="3">S130*H130</f>
        <v>46.35</v>
      </c>
      <c r="AR130" s="146" t="s">
        <v>185</v>
      </c>
      <c r="AT130" s="146" t="s">
        <v>181</v>
      </c>
      <c r="AU130" s="146" t="s">
        <v>186</v>
      </c>
      <c r="AY130" s="13" t="s">
        <v>179</v>
      </c>
      <c r="BE130" s="147">
        <f t="shared" ref="BE130:BE135" si="4">IF(N130="základná",J130,0)</f>
        <v>0</v>
      </c>
      <c r="BF130" s="147">
        <f t="shared" ref="BF130:BF135" si="5">IF(N130="znížená",J130,0)</f>
        <v>0</v>
      </c>
      <c r="BG130" s="147">
        <f t="shared" ref="BG130:BG135" si="6">IF(N130="zákl. prenesená",J130,0)</f>
        <v>0</v>
      </c>
      <c r="BH130" s="147">
        <f t="shared" ref="BH130:BH135" si="7">IF(N130="zníž. prenesená",J130,0)</f>
        <v>0</v>
      </c>
      <c r="BI130" s="147">
        <f t="shared" ref="BI130:BI135" si="8">IF(N130="nulová",J130,0)</f>
        <v>0</v>
      </c>
      <c r="BJ130" s="13" t="s">
        <v>186</v>
      </c>
      <c r="BK130" s="147">
        <f t="shared" ref="BK130:BK135" si="9">ROUND(I130*H130,2)</f>
        <v>0</v>
      </c>
      <c r="BL130" s="13" t="s">
        <v>185</v>
      </c>
      <c r="BM130" s="146" t="s">
        <v>1730</v>
      </c>
    </row>
    <row r="131" spans="2:65" s="1" customFormat="1" ht="33" customHeight="1" x14ac:dyDescent="0.2">
      <c r="B131" s="28"/>
      <c r="C131" s="134" t="s">
        <v>186</v>
      </c>
      <c r="D131" s="134" t="s">
        <v>181</v>
      </c>
      <c r="E131" s="135" t="s">
        <v>1642</v>
      </c>
      <c r="F131" s="136" t="s">
        <v>1643</v>
      </c>
      <c r="G131" s="137" t="s">
        <v>184</v>
      </c>
      <c r="H131" s="138">
        <v>42.4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0.5</v>
      </c>
      <c r="T131" s="145">
        <f t="shared" si="3"/>
        <v>21.2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186</v>
      </c>
      <c r="BK131" s="147">
        <f t="shared" si="9"/>
        <v>0</v>
      </c>
      <c r="BL131" s="13" t="s">
        <v>185</v>
      </c>
      <c r="BM131" s="146" t="s">
        <v>1731</v>
      </c>
    </row>
    <row r="132" spans="2:65" s="1" customFormat="1" ht="24.15" customHeight="1" x14ac:dyDescent="0.2">
      <c r="B132" s="28"/>
      <c r="C132" s="134" t="s">
        <v>196</v>
      </c>
      <c r="D132" s="134" t="s">
        <v>181</v>
      </c>
      <c r="E132" s="135" t="s">
        <v>471</v>
      </c>
      <c r="F132" s="136" t="s">
        <v>472</v>
      </c>
      <c r="G132" s="137" t="s">
        <v>184</v>
      </c>
      <c r="H132" s="138">
        <v>206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0.125</v>
      </c>
      <c r="T132" s="145">
        <f t="shared" si="3"/>
        <v>25.75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185</v>
      </c>
      <c r="BM132" s="146" t="s">
        <v>1732</v>
      </c>
    </row>
    <row r="133" spans="2:65" s="1" customFormat="1" ht="24.15" customHeight="1" x14ac:dyDescent="0.2">
      <c r="B133" s="28"/>
      <c r="C133" s="134" t="s">
        <v>185</v>
      </c>
      <c r="D133" s="134" t="s">
        <v>181</v>
      </c>
      <c r="E133" s="135" t="s">
        <v>1733</v>
      </c>
      <c r="F133" s="136" t="s">
        <v>1734</v>
      </c>
      <c r="G133" s="137" t="s">
        <v>184</v>
      </c>
      <c r="H133" s="138">
        <v>45.05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0.25</v>
      </c>
      <c r="T133" s="145">
        <f t="shared" si="3"/>
        <v>11.262499999999999</v>
      </c>
      <c r="AR133" s="146" t="s">
        <v>185</v>
      </c>
      <c r="AT133" s="146" t="s">
        <v>181</v>
      </c>
      <c r="AU133" s="146" t="s">
        <v>186</v>
      </c>
      <c r="AY133" s="13" t="s">
        <v>179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186</v>
      </c>
      <c r="BK133" s="147">
        <f t="shared" si="9"/>
        <v>0</v>
      </c>
      <c r="BL133" s="13" t="s">
        <v>185</v>
      </c>
      <c r="BM133" s="146" t="s">
        <v>1735</v>
      </c>
    </row>
    <row r="134" spans="2:65" s="1" customFormat="1" ht="24.15" customHeight="1" x14ac:dyDescent="0.2">
      <c r="B134" s="28"/>
      <c r="C134" s="134" t="s">
        <v>207</v>
      </c>
      <c r="D134" s="134" t="s">
        <v>181</v>
      </c>
      <c r="E134" s="135" t="s">
        <v>1736</v>
      </c>
      <c r="F134" s="136" t="s">
        <v>1737</v>
      </c>
      <c r="G134" s="137" t="s">
        <v>184</v>
      </c>
      <c r="H134" s="138">
        <v>53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0.5</v>
      </c>
      <c r="T134" s="145">
        <f t="shared" si="3"/>
        <v>26.5</v>
      </c>
      <c r="AR134" s="146" t="s">
        <v>185</v>
      </c>
      <c r="AT134" s="146" t="s">
        <v>181</v>
      </c>
      <c r="AU134" s="146" t="s">
        <v>186</v>
      </c>
      <c r="AY134" s="13" t="s">
        <v>179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186</v>
      </c>
      <c r="BK134" s="147">
        <f t="shared" si="9"/>
        <v>0</v>
      </c>
      <c r="BL134" s="13" t="s">
        <v>185</v>
      </c>
      <c r="BM134" s="146" t="s">
        <v>1738</v>
      </c>
    </row>
    <row r="135" spans="2:65" s="1" customFormat="1" ht="24.15" customHeight="1" x14ac:dyDescent="0.2">
      <c r="B135" s="28"/>
      <c r="C135" s="134" t="s">
        <v>211</v>
      </c>
      <c r="D135" s="134" t="s">
        <v>181</v>
      </c>
      <c r="E135" s="135" t="s">
        <v>982</v>
      </c>
      <c r="F135" s="136" t="s">
        <v>983</v>
      </c>
      <c r="G135" s="137" t="s">
        <v>388</v>
      </c>
      <c r="H135" s="138">
        <v>87.182000000000002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185</v>
      </c>
      <c r="AT135" s="146" t="s">
        <v>181</v>
      </c>
      <c r="AU135" s="146" t="s">
        <v>186</v>
      </c>
      <c r="AY135" s="13" t="s">
        <v>179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186</v>
      </c>
      <c r="BK135" s="147">
        <f t="shared" si="9"/>
        <v>0</v>
      </c>
      <c r="BL135" s="13" t="s">
        <v>185</v>
      </c>
      <c r="BM135" s="146" t="s">
        <v>1739</v>
      </c>
    </row>
    <row r="136" spans="2:65" s="11" customFormat="1" ht="23" customHeight="1" x14ac:dyDescent="0.25">
      <c r="B136" s="122"/>
      <c r="D136" s="123" t="s">
        <v>71</v>
      </c>
      <c r="E136" s="132" t="s">
        <v>186</v>
      </c>
      <c r="F136" s="132" t="s">
        <v>985</v>
      </c>
      <c r="I136" s="125"/>
      <c r="J136" s="133">
        <f>BK136</f>
        <v>0</v>
      </c>
      <c r="L136" s="122"/>
      <c r="M136" s="127"/>
      <c r="P136" s="128">
        <f>SUM(P137:P138)</f>
        <v>0</v>
      </c>
      <c r="R136" s="128">
        <f>SUM(R137:R138)</f>
        <v>22.027651348559999</v>
      </c>
      <c r="T136" s="129">
        <f>SUM(T137:T138)</f>
        <v>0</v>
      </c>
      <c r="AR136" s="123" t="s">
        <v>80</v>
      </c>
      <c r="AT136" s="130" t="s">
        <v>71</v>
      </c>
      <c r="AU136" s="130" t="s">
        <v>80</v>
      </c>
      <c r="AY136" s="123" t="s">
        <v>179</v>
      </c>
      <c r="BK136" s="131">
        <f>SUM(BK137:BK138)</f>
        <v>0</v>
      </c>
    </row>
    <row r="137" spans="2:65" s="1" customFormat="1" ht="16.5" customHeight="1" x14ac:dyDescent="0.2">
      <c r="B137" s="28"/>
      <c r="C137" s="134" t="s">
        <v>215</v>
      </c>
      <c r="D137" s="134" t="s">
        <v>181</v>
      </c>
      <c r="E137" s="135" t="s">
        <v>1638</v>
      </c>
      <c r="F137" s="136" t="s">
        <v>1389</v>
      </c>
      <c r="G137" s="137" t="s">
        <v>488</v>
      </c>
      <c r="H137" s="138">
        <v>10.14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2.204E-6</v>
      </c>
      <c r="R137" s="144">
        <f>Q137*H137</f>
        <v>2.2348560000000002E-5</v>
      </c>
      <c r="S137" s="144">
        <v>0</v>
      </c>
      <c r="T137" s="145">
        <f>S137*H137</f>
        <v>0</v>
      </c>
      <c r="AR137" s="146" t="s">
        <v>185</v>
      </c>
      <c r="AT137" s="146" t="s">
        <v>181</v>
      </c>
      <c r="AU137" s="146" t="s">
        <v>186</v>
      </c>
      <c r="AY137" s="13" t="s">
        <v>179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186</v>
      </c>
      <c r="BK137" s="147">
        <f>ROUND(I137*H137,2)</f>
        <v>0</v>
      </c>
      <c r="BL137" s="13" t="s">
        <v>185</v>
      </c>
      <c r="BM137" s="146" t="s">
        <v>1740</v>
      </c>
    </row>
    <row r="138" spans="2:65" s="1" customFormat="1" ht="24.15" customHeight="1" x14ac:dyDescent="0.2">
      <c r="B138" s="28"/>
      <c r="C138" s="148" t="s">
        <v>219</v>
      </c>
      <c r="D138" s="148" t="s">
        <v>194</v>
      </c>
      <c r="E138" s="149" t="s">
        <v>1391</v>
      </c>
      <c r="F138" s="150" t="s">
        <v>1392</v>
      </c>
      <c r="G138" s="151" t="s">
        <v>488</v>
      </c>
      <c r="H138" s="152">
        <v>10.14</v>
      </c>
      <c r="I138" s="153"/>
      <c r="J138" s="154">
        <f>ROUND(I138*H138,2)</f>
        <v>0</v>
      </c>
      <c r="K138" s="155"/>
      <c r="L138" s="156"/>
      <c r="M138" s="157" t="s">
        <v>1</v>
      </c>
      <c r="N138" s="158" t="s">
        <v>38</v>
      </c>
      <c r="P138" s="144">
        <f>O138*H138</f>
        <v>0</v>
      </c>
      <c r="Q138" s="144">
        <v>2.1723499999999998</v>
      </c>
      <c r="R138" s="144">
        <f>Q138*H138</f>
        <v>22.027628999999997</v>
      </c>
      <c r="S138" s="144">
        <v>0</v>
      </c>
      <c r="T138" s="145">
        <f>S138*H138</f>
        <v>0</v>
      </c>
      <c r="AR138" s="146" t="s">
        <v>219</v>
      </c>
      <c r="AT138" s="146" t="s">
        <v>194</v>
      </c>
      <c r="AU138" s="146" t="s">
        <v>186</v>
      </c>
      <c r="AY138" s="13" t="s">
        <v>179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186</v>
      </c>
      <c r="BK138" s="147">
        <f>ROUND(I138*H138,2)</f>
        <v>0</v>
      </c>
      <c r="BL138" s="13" t="s">
        <v>185</v>
      </c>
      <c r="BM138" s="146" t="s">
        <v>1741</v>
      </c>
    </row>
    <row r="139" spans="2:65" s="11" customFormat="1" ht="23" customHeight="1" x14ac:dyDescent="0.25">
      <c r="B139" s="122"/>
      <c r="D139" s="123" t="s">
        <v>71</v>
      </c>
      <c r="E139" s="132" t="s">
        <v>196</v>
      </c>
      <c r="F139" s="132" t="s">
        <v>1416</v>
      </c>
      <c r="I139" s="125"/>
      <c r="J139" s="133">
        <f>BK139</f>
        <v>0</v>
      </c>
      <c r="L139" s="122"/>
      <c r="M139" s="127"/>
      <c r="P139" s="128">
        <f>SUM(P140:P149)</f>
        <v>0</v>
      </c>
      <c r="R139" s="128">
        <f>SUM(R140:R149)</f>
        <v>0.192</v>
      </c>
      <c r="T139" s="129">
        <f>SUM(T140:T149)</f>
        <v>0</v>
      </c>
      <c r="AR139" s="123" t="s">
        <v>80</v>
      </c>
      <c r="AT139" s="130" t="s">
        <v>71</v>
      </c>
      <c r="AU139" s="130" t="s">
        <v>80</v>
      </c>
      <c r="AY139" s="123" t="s">
        <v>179</v>
      </c>
      <c r="BK139" s="131">
        <f>SUM(BK140:BK149)</f>
        <v>0</v>
      </c>
    </row>
    <row r="140" spans="2:65" s="1" customFormat="1" ht="24.15" customHeight="1" x14ac:dyDescent="0.2">
      <c r="B140" s="28"/>
      <c r="C140" s="134" t="s">
        <v>188</v>
      </c>
      <c r="D140" s="134" t="s">
        <v>181</v>
      </c>
      <c r="E140" s="135" t="s">
        <v>1742</v>
      </c>
      <c r="F140" s="136" t="s">
        <v>1743</v>
      </c>
      <c r="G140" s="137" t="s">
        <v>235</v>
      </c>
      <c r="H140" s="138">
        <v>480</v>
      </c>
      <c r="I140" s="139"/>
      <c r="J140" s="140">
        <f t="shared" ref="J140:J149" si="10">ROUND(I140*H140,2)</f>
        <v>0</v>
      </c>
      <c r="K140" s="141"/>
      <c r="L140" s="28"/>
      <c r="M140" s="142" t="s">
        <v>1</v>
      </c>
      <c r="N140" s="143" t="s">
        <v>38</v>
      </c>
      <c r="P140" s="144">
        <f t="shared" ref="P140:P149" si="11">O140*H140</f>
        <v>0</v>
      </c>
      <c r="Q140" s="144">
        <v>0</v>
      </c>
      <c r="R140" s="144">
        <f t="shared" ref="R140:R149" si="12">Q140*H140</f>
        <v>0</v>
      </c>
      <c r="S140" s="144">
        <v>0</v>
      </c>
      <c r="T140" s="145">
        <f t="shared" ref="T140:T149" si="13">S140*H140</f>
        <v>0</v>
      </c>
      <c r="AR140" s="146" t="s">
        <v>185</v>
      </c>
      <c r="AT140" s="146" t="s">
        <v>181</v>
      </c>
      <c r="AU140" s="146" t="s">
        <v>186</v>
      </c>
      <c r="AY140" s="13" t="s">
        <v>179</v>
      </c>
      <c r="BE140" s="147">
        <f t="shared" ref="BE140:BE149" si="14">IF(N140="základná",J140,0)</f>
        <v>0</v>
      </c>
      <c r="BF140" s="147">
        <f t="shared" ref="BF140:BF149" si="15">IF(N140="znížená",J140,0)</f>
        <v>0</v>
      </c>
      <c r="BG140" s="147">
        <f t="shared" ref="BG140:BG149" si="16">IF(N140="zákl. prenesená",J140,0)</f>
        <v>0</v>
      </c>
      <c r="BH140" s="147">
        <f t="shared" ref="BH140:BH149" si="17">IF(N140="zníž. prenesená",J140,0)</f>
        <v>0</v>
      </c>
      <c r="BI140" s="147">
        <f t="shared" ref="BI140:BI149" si="18">IF(N140="nulová",J140,0)</f>
        <v>0</v>
      </c>
      <c r="BJ140" s="13" t="s">
        <v>186</v>
      </c>
      <c r="BK140" s="147">
        <f t="shared" ref="BK140:BK149" si="19">ROUND(I140*H140,2)</f>
        <v>0</v>
      </c>
      <c r="BL140" s="13" t="s">
        <v>185</v>
      </c>
      <c r="BM140" s="146" t="s">
        <v>1744</v>
      </c>
    </row>
    <row r="141" spans="2:65" s="1" customFormat="1" ht="16.5" customHeight="1" x14ac:dyDescent="0.2">
      <c r="B141" s="28"/>
      <c r="C141" s="148" t="s">
        <v>224</v>
      </c>
      <c r="D141" s="148" t="s">
        <v>194</v>
      </c>
      <c r="E141" s="149" t="s">
        <v>1745</v>
      </c>
      <c r="F141" s="150" t="s">
        <v>1746</v>
      </c>
      <c r="G141" s="151" t="s">
        <v>235</v>
      </c>
      <c r="H141" s="152">
        <v>480</v>
      </c>
      <c r="I141" s="153"/>
      <c r="J141" s="154">
        <f t="shared" si="10"/>
        <v>0</v>
      </c>
      <c r="K141" s="155"/>
      <c r="L141" s="156"/>
      <c r="M141" s="157" t="s">
        <v>1</v>
      </c>
      <c r="N141" s="158" t="s">
        <v>38</v>
      </c>
      <c r="P141" s="144">
        <f t="shared" si="11"/>
        <v>0</v>
      </c>
      <c r="Q141" s="144">
        <v>4.0000000000000002E-4</v>
      </c>
      <c r="R141" s="144">
        <f t="shared" si="12"/>
        <v>0.192</v>
      </c>
      <c r="S141" s="144">
        <v>0</v>
      </c>
      <c r="T141" s="145">
        <f t="shared" si="13"/>
        <v>0</v>
      </c>
      <c r="AR141" s="146" t="s">
        <v>219</v>
      </c>
      <c r="AT141" s="146" t="s">
        <v>194</v>
      </c>
      <c r="AU141" s="146" t="s">
        <v>186</v>
      </c>
      <c r="AY141" s="13" t="s">
        <v>179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186</v>
      </c>
      <c r="BK141" s="147">
        <f t="shared" si="19"/>
        <v>0</v>
      </c>
      <c r="BL141" s="13" t="s">
        <v>185</v>
      </c>
      <c r="BM141" s="146" t="s">
        <v>1747</v>
      </c>
    </row>
    <row r="142" spans="2:65" s="1" customFormat="1" ht="16.5" customHeight="1" x14ac:dyDescent="0.2">
      <c r="B142" s="28"/>
      <c r="C142" s="134" t="s">
        <v>228</v>
      </c>
      <c r="D142" s="134" t="s">
        <v>181</v>
      </c>
      <c r="E142" s="135" t="s">
        <v>1748</v>
      </c>
      <c r="F142" s="136" t="s">
        <v>1749</v>
      </c>
      <c r="G142" s="137" t="s">
        <v>1750</v>
      </c>
      <c r="H142" s="138">
        <v>4</v>
      </c>
      <c r="I142" s="139"/>
      <c r="J142" s="140">
        <f t="shared" si="10"/>
        <v>0</v>
      </c>
      <c r="K142" s="141"/>
      <c r="L142" s="28"/>
      <c r="M142" s="142" t="s">
        <v>1</v>
      </c>
      <c r="N142" s="143" t="s">
        <v>38</v>
      </c>
      <c r="P142" s="144">
        <f t="shared" si="11"/>
        <v>0</v>
      </c>
      <c r="Q142" s="144">
        <v>0</v>
      </c>
      <c r="R142" s="144">
        <f t="shared" si="12"/>
        <v>0</v>
      </c>
      <c r="S142" s="144">
        <v>0</v>
      </c>
      <c r="T142" s="145">
        <f t="shared" si="13"/>
        <v>0</v>
      </c>
      <c r="AR142" s="146" t="s">
        <v>185</v>
      </c>
      <c r="AT142" s="146" t="s">
        <v>181</v>
      </c>
      <c r="AU142" s="146" t="s">
        <v>186</v>
      </c>
      <c r="AY142" s="13" t="s">
        <v>179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186</v>
      </c>
      <c r="BK142" s="147">
        <f t="shared" si="19"/>
        <v>0</v>
      </c>
      <c r="BL142" s="13" t="s">
        <v>185</v>
      </c>
      <c r="BM142" s="146" t="s">
        <v>1751</v>
      </c>
    </row>
    <row r="143" spans="2:65" s="1" customFormat="1" ht="16.5" customHeight="1" x14ac:dyDescent="0.2">
      <c r="B143" s="28"/>
      <c r="C143" s="134" t="s">
        <v>232</v>
      </c>
      <c r="D143" s="134" t="s">
        <v>181</v>
      </c>
      <c r="E143" s="135" t="s">
        <v>1752</v>
      </c>
      <c r="F143" s="136" t="s">
        <v>1753</v>
      </c>
      <c r="G143" s="137" t="s">
        <v>1750</v>
      </c>
      <c r="H143" s="138">
        <v>4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0</v>
      </c>
      <c r="R143" s="144">
        <f t="shared" si="12"/>
        <v>0</v>
      </c>
      <c r="S143" s="144">
        <v>0</v>
      </c>
      <c r="T143" s="145">
        <f t="shared" si="13"/>
        <v>0</v>
      </c>
      <c r="AR143" s="146" t="s">
        <v>185</v>
      </c>
      <c r="AT143" s="146" t="s">
        <v>181</v>
      </c>
      <c r="AU143" s="146" t="s">
        <v>186</v>
      </c>
      <c r="AY143" s="13" t="s">
        <v>179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186</v>
      </c>
      <c r="BK143" s="147">
        <f t="shared" si="19"/>
        <v>0</v>
      </c>
      <c r="BL143" s="13" t="s">
        <v>185</v>
      </c>
      <c r="BM143" s="146" t="s">
        <v>1754</v>
      </c>
    </row>
    <row r="144" spans="2:65" s="1" customFormat="1" ht="21.75" customHeight="1" x14ac:dyDescent="0.2">
      <c r="B144" s="28"/>
      <c r="C144" s="134" t="s">
        <v>237</v>
      </c>
      <c r="D144" s="134" t="s">
        <v>181</v>
      </c>
      <c r="E144" s="135" t="s">
        <v>1755</v>
      </c>
      <c r="F144" s="136" t="s">
        <v>1756</v>
      </c>
      <c r="G144" s="137" t="s">
        <v>192</v>
      </c>
      <c r="H144" s="138">
        <v>22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185</v>
      </c>
      <c r="AT144" s="146" t="s">
        <v>181</v>
      </c>
      <c r="AU144" s="146" t="s">
        <v>186</v>
      </c>
      <c r="AY144" s="13" t="s">
        <v>179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186</v>
      </c>
      <c r="BK144" s="147">
        <f t="shared" si="19"/>
        <v>0</v>
      </c>
      <c r="BL144" s="13" t="s">
        <v>185</v>
      </c>
      <c r="BM144" s="146" t="s">
        <v>1757</v>
      </c>
    </row>
    <row r="145" spans="2:65" s="1" customFormat="1" ht="16.5" customHeight="1" x14ac:dyDescent="0.2">
      <c r="B145" s="28"/>
      <c r="C145" s="134" t="s">
        <v>242</v>
      </c>
      <c r="D145" s="134" t="s">
        <v>181</v>
      </c>
      <c r="E145" s="135" t="s">
        <v>1758</v>
      </c>
      <c r="F145" s="136" t="s">
        <v>1759</v>
      </c>
      <c r="G145" s="137" t="s">
        <v>192</v>
      </c>
      <c r="H145" s="138">
        <v>22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424</v>
      </c>
      <c r="AT145" s="146" t="s">
        <v>181</v>
      </c>
      <c r="AU145" s="146" t="s">
        <v>186</v>
      </c>
      <c r="AY145" s="13" t="s">
        <v>179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186</v>
      </c>
      <c r="BK145" s="147">
        <f t="shared" si="19"/>
        <v>0</v>
      </c>
      <c r="BL145" s="13" t="s">
        <v>424</v>
      </c>
      <c r="BM145" s="146" t="s">
        <v>1760</v>
      </c>
    </row>
    <row r="146" spans="2:65" s="1" customFormat="1" ht="16.5" customHeight="1" x14ac:dyDescent="0.2">
      <c r="B146" s="28"/>
      <c r="C146" s="134" t="s">
        <v>246</v>
      </c>
      <c r="D146" s="134" t="s">
        <v>181</v>
      </c>
      <c r="E146" s="135" t="s">
        <v>1761</v>
      </c>
      <c r="F146" s="136" t="s">
        <v>1762</v>
      </c>
      <c r="G146" s="137" t="s">
        <v>192</v>
      </c>
      <c r="H146" s="138">
        <v>2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185</v>
      </c>
      <c r="AT146" s="146" t="s">
        <v>181</v>
      </c>
      <c r="AU146" s="146" t="s">
        <v>186</v>
      </c>
      <c r="AY146" s="13" t="s">
        <v>179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186</v>
      </c>
      <c r="BK146" s="147">
        <f t="shared" si="19"/>
        <v>0</v>
      </c>
      <c r="BL146" s="13" t="s">
        <v>185</v>
      </c>
      <c r="BM146" s="146" t="s">
        <v>1763</v>
      </c>
    </row>
    <row r="147" spans="2:65" s="1" customFormat="1" ht="24.15" customHeight="1" x14ac:dyDescent="0.2">
      <c r="B147" s="28"/>
      <c r="C147" s="134" t="s">
        <v>250</v>
      </c>
      <c r="D147" s="134" t="s">
        <v>181</v>
      </c>
      <c r="E147" s="135" t="s">
        <v>1764</v>
      </c>
      <c r="F147" s="136" t="s">
        <v>1765</v>
      </c>
      <c r="G147" s="137" t="s">
        <v>192</v>
      </c>
      <c r="H147" s="138">
        <v>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424</v>
      </c>
      <c r="AT147" s="146" t="s">
        <v>181</v>
      </c>
      <c r="AU147" s="146" t="s">
        <v>186</v>
      </c>
      <c r="AY147" s="13" t="s">
        <v>179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186</v>
      </c>
      <c r="BK147" s="147">
        <f t="shared" si="19"/>
        <v>0</v>
      </c>
      <c r="BL147" s="13" t="s">
        <v>424</v>
      </c>
      <c r="BM147" s="146" t="s">
        <v>1766</v>
      </c>
    </row>
    <row r="148" spans="2:65" s="1" customFormat="1" ht="16.5" customHeight="1" x14ac:dyDescent="0.2">
      <c r="B148" s="28"/>
      <c r="C148" s="134" t="s">
        <v>254</v>
      </c>
      <c r="D148" s="134" t="s">
        <v>181</v>
      </c>
      <c r="E148" s="135" t="s">
        <v>1767</v>
      </c>
      <c r="F148" s="136" t="s">
        <v>1768</v>
      </c>
      <c r="G148" s="137" t="s">
        <v>192</v>
      </c>
      <c r="H148" s="138">
        <v>14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185</v>
      </c>
      <c r="AT148" s="146" t="s">
        <v>181</v>
      </c>
      <c r="AU148" s="146" t="s">
        <v>186</v>
      </c>
      <c r="AY148" s="13" t="s">
        <v>179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186</v>
      </c>
      <c r="BK148" s="147">
        <f t="shared" si="19"/>
        <v>0</v>
      </c>
      <c r="BL148" s="13" t="s">
        <v>185</v>
      </c>
      <c r="BM148" s="146" t="s">
        <v>1769</v>
      </c>
    </row>
    <row r="149" spans="2:65" s="1" customFormat="1" ht="16.5" customHeight="1" x14ac:dyDescent="0.2">
      <c r="B149" s="28"/>
      <c r="C149" s="134" t="s">
        <v>258</v>
      </c>
      <c r="D149" s="134" t="s">
        <v>181</v>
      </c>
      <c r="E149" s="135" t="s">
        <v>1770</v>
      </c>
      <c r="F149" s="136" t="s">
        <v>1771</v>
      </c>
      <c r="G149" s="137" t="s">
        <v>192</v>
      </c>
      <c r="H149" s="138">
        <v>14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424</v>
      </c>
      <c r="AT149" s="146" t="s">
        <v>181</v>
      </c>
      <c r="AU149" s="146" t="s">
        <v>186</v>
      </c>
      <c r="AY149" s="13" t="s">
        <v>179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186</v>
      </c>
      <c r="BK149" s="147">
        <f t="shared" si="19"/>
        <v>0</v>
      </c>
      <c r="BL149" s="13" t="s">
        <v>424</v>
      </c>
      <c r="BM149" s="146" t="s">
        <v>1772</v>
      </c>
    </row>
    <row r="150" spans="2:65" s="11" customFormat="1" ht="23" customHeight="1" x14ac:dyDescent="0.25">
      <c r="B150" s="122"/>
      <c r="D150" s="123" t="s">
        <v>71</v>
      </c>
      <c r="E150" s="132" t="s">
        <v>219</v>
      </c>
      <c r="F150" s="132" t="s">
        <v>1773</v>
      </c>
      <c r="I150" s="125"/>
      <c r="J150" s="133">
        <f>BK150</f>
        <v>0</v>
      </c>
      <c r="L150" s="122"/>
      <c r="M150" s="127"/>
      <c r="P150" s="128">
        <f>SUM(P151:P153)</f>
        <v>0</v>
      </c>
      <c r="R150" s="128">
        <f>SUM(R151:R153)</f>
        <v>0.15</v>
      </c>
      <c r="T150" s="129">
        <f>SUM(T151:T153)</f>
        <v>0</v>
      </c>
      <c r="AR150" s="123" t="s">
        <v>80</v>
      </c>
      <c r="AT150" s="130" t="s">
        <v>71</v>
      </c>
      <c r="AU150" s="130" t="s">
        <v>80</v>
      </c>
      <c r="AY150" s="123" t="s">
        <v>179</v>
      </c>
      <c r="BK150" s="131">
        <f>SUM(BK151:BK153)</f>
        <v>0</v>
      </c>
    </row>
    <row r="151" spans="2:65" s="1" customFormat="1" ht="24.15" customHeight="1" x14ac:dyDescent="0.2">
      <c r="B151" s="28"/>
      <c r="C151" s="134" t="s">
        <v>262</v>
      </c>
      <c r="D151" s="134" t="s">
        <v>181</v>
      </c>
      <c r="E151" s="135" t="s">
        <v>1774</v>
      </c>
      <c r="F151" s="136" t="s">
        <v>1775</v>
      </c>
      <c r="G151" s="137" t="s">
        <v>192</v>
      </c>
      <c r="H151" s="138">
        <v>2</v>
      </c>
      <c r="I151" s="139"/>
      <c r="J151" s="140">
        <f>ROUND(I151*H151,2)</f>
        <v>0</v>
      </c>
      <c r="K151" s="141"/>
      <c r="L151" s="28"/>
      <c r="M151" s="142" t="s">
        <v>1</v>
      </c>
      <c r="N151" s="143" t="s">
        <v>38</v>
      </c>
      <c r="P151" s="144">
        <f>O151*H151</f>
        <v>0</v>
      </c>
      <c r="Q151" s="144">
        <v>7.4999999999999997E-2</v>
      </c>
      <c r="R151" s="144">
        <f>Q151*H151</f>
        <v>0.15</v>
      </c>
      <c r="S151" s="144">
        <v>0</v>
      </c>
      <c r="T151" s="145">
        <f>S151*H151</f>
        <v>0</v>
      </c>
      <c r="AR151" s="146" t="s">
        <v>80</v>
      </c>
      <c r="AT151" s="146" t="s">
        <v>181</v>
      </c>
      <c r="AU151" s="146" t="s">
        <v>186</v>
      </c>
      <c r="AY151" s="13" t="s">
        <v>179</v>
      </c>
      <c r="BE151" s="147">
        <f>IF(N151="základná",J151,0)</f>
        <v>0</v>
      </c>
      <c r="BF151" s="147">
        <f>IF(N151="znížená",J151,0)</f>
        <v>0</v>
      </c>
      <c r="BG151" s="147">
        <f>IF(N151="zákl. prenesená",J151,0)</f>
        <v>0</v>
      </c>
      <c r="BH151" s="147">
        <f>IF(N151="zníž. prenesená",J151,0)</f>
        <v>0</v>
      </c>
      <c r="BI151" s="147">
        <f>IF(N151="nulová",J151,0)</f>
        <v>0</v>
      </c>
      <c r="BJ151" s="13" t="s">
        <v>186</v>
      </c>
      <c r="BK151" s="147">
        <f>ROUND(I151*H151,2)</f>
        <v>0</v>
      </c>
      <c r="BL151" s="13" t="s">
        <v>80</v>
      </c>
      <c r="BM151" s="146" t="s">
        <v>1776</v>
      </c>
    </row>
    <row r="152" spans="2:65" s="1" customFormat="1" ht="16.5" customHeight="1" x14ac:dyDescent="0.2">
      <c r="B152" s="28"/>
      <c r="C152" s="134" t="s">
        <v>7</v>
      </c>
      <c r="D152" s="134" t="s">
        <v>181</v>
      </c>
      <c r="E152" s="135" t="s">
        <v>1777</v>
      </c>
      <c r="F152" s="136" t="s">
        <v>1778</v>
      </c>
      <c r="G152" s="137" t="s">
        <v>192</v>
      </c>
      <c r="H152" s="138">
        <v>2</v>
      </c>
      <c r="I152" s="139"/>
      <c r="J152" s="140">
        <f>ROUND(I152*H152,2)</f>
        <v>0</v>
      </c>
      <c r="K152" s="141"/>
      <c r="L152" s="28"/>
      <c r="M152" s="142" t="s">
        <v>1</v>
      </c>
      <c r="N152" s="143" t="s">
        <v>38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201</v>
      </c>
      <c r="AT152" s="146" t="s">
        <v>181</v>
      </c>
      <c r="AU152" s="146" t="s">
        <v>186</v>
      </c>
      <c r="AY152" s="13" t="s">
        <v>179</v>
      </c>
      <c r="BE152" s="147">
        <f>IF(N152="základná",J152,0)</f>
        <v>0</v>
      </c>
      <c r="BF152" s="147">
        <f>IF(N152="znížená",J152,0)</f>
        <v>0</v>
      </c>
      <c r="BG152" s="147">
        <f>IF(N152="zákl. prenesená",J152,0)</f>
        <v>0</v>
      </c>
      <c r="BH152" s="147">
        <f>IF(N152="zníž. prenesená",J152,0)</f>
        <v>0</v>
      </c>
      <c r="BI152" s="147">
        <f>IF(N152="nulová",J152,0)</f>
        <v>0</v>
      </c>
      <c r="BJ152" s="13" t="s">
        <v>186</v>
      </c>
      <c r="BK152" s="147">
        <f>ROUND(I152*H152,2)</f>
        <v>0</v>
      </c>
      <c r="BL152" s="13" t="s">
        <v>201</v>
      </c>
      <c r="BM152" s="146" t="s">
        <v>1779</v>
      </c>
    </row>
    <row r="153" spans="2:65" s="1" customFormat="1" ht="24.15" customHeight="1" x14ac:dyDescent="0.2">
      <c r="B153" s="28"/>
      <c r="C153" s="134" t="s">
        <v>269</v>
      </c>
      <c r="D153" s="134" t="s">
        <v>181</v>
      </c>
      <c r="E153" s="135" t="s">
        <v>1780</v>
      </c>
      <c r="F153" s="136" t="s">
        <v>1781</v>
      </c>
      <c r="G153" s="137" t="s">
        <v>192</v>
      </c>
      <c r="H153" s="138">
        <v>2</v>
      </c>
      <c r="I153" s="139"/>
      <c r="J153" s="140">
        <f>ROUND(I153*H153,2)</f>
        <v>0</v>
      </c>
      <c r="K153" s="141"/>
      <c r="L153" s="28"/>
      <c r="M153" s="142" t="s">
        <v>1</v>
      </c>
      <c r="N153" s="143" t="s">
        <v>38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201</v>
      </c>
      <c r="AT153" s="146" t="s">
        <v>181</v>
      </c>
      <c r="AU153" s="146" t="s">
        <v>186</v>
      </c>
      <c r="AY153" s="13" t="s">
        <v>179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186</v>
      </c>
      <c r="BK153" s="147">
        <f>ROUND(I153*H153,2)</f>
        <v>0</v>
      </c>
      <c r="BL153" s="13" t="s">
        <v>201</v>
      </c>
      <c r="BM153" s="146" t="s">
        <v>1782</v>
      </c>
    </row>
    <row r="154" spans="2:65" s="11" customFormat="1" ht="23" customHeight="1" x14ac:dyDescent="0.25">
      <c r="B154" s="122"/>
      <c r="D154" s="123" t="s">
        <v>71</v>
      </c>
      <c r="E154" s="132" t="s">
        <v>188</v>
      </c>
      <c r="F154" s="132" t="s">
        <v>189</v>
      </c>
      <c r="I154" s="125"/>
      <c r="J154" s="133">
        <f>BK154</f>
        <v>0</v>
      </c>
      <c r="L154" s="122"/>
      <c r="M154" s="127"/>
      <c r="P154" s="128">
        <f>SUM(P155:P161)</f>
        <v>0</v>
      </c>
      <c r="R154" s="128">
        <f>SUM(R155:R161)</f>
        <v>1.2136000000000002E-3</v>
      </c>
      <c r="T154" s="129">
        <f>SUM(T155:T161)</f>
        <v>0</v>
      </c>
      <c r="AR154" s="123" t="s">
        <v>80</v>
      </c>
      <c r="AT154" s="130" t="s">
        <v>71</v>
      </c>
      <c r="AU154" s="130" t="s">
        <v>80</v>
      </c>
      <c r="AY154" s="123" t="s">
        <v>179</v>
      </c>
      <c r="BK154" s="131">
        <f>SUM(BK155:BK161)</f>
        <v>0</v>
      </c>
    </row>
    <row r="155" spans="2:65" s="1" customFormat="1" ht="24.15" customHeight="1" x14ac:dyDescent="0.2">
      <c r="B155" s="28"/>
      <c r="C155" s="134" t="s">
        <v>273</v>
      </c>
      <c r="D155" s="134" t="s">
        <v>181</v>
      </c>
      <c r="E155" s="135" t="s">
        <v>480</v>
      </c>
      <c r="F155" s="136" t="s">
        <v>481</v>
      </c>
      <c r="G155" s="137" t="s">
        <v>235</v>
      </c>
      <c r="H155" s="138">
        <v>16</v>
      </c>
      <c r="I155" s="139"/>
      <c r="J155" s="140">
        <f t="shared" ref="J155:J161" si="20">ROUND(I155*H155,2)</f>
        <v>0</v>
      </c>
      <c r="K155" s="141"/>
      <c r="L155" s="28"/>
      <c r="M155" s="142" t="s">
        <v>1</v>
      </c>
      <c r="N155" s="143" t="s">
        <v>38</v>
      </c>
      <c r="P155" s="144">
        <f t="shared" ref="P155:P161" si="21">O155*H155</f>
        <v>0</v>
      </c>
      <c r="Q155" s="144">
        <v>1.9999999999999999E-7</v>
      </c>
      <c r="R155" s="144">
        <f t="shared" ref="R155:R161" si="22">Q155*H155</f>
        <v>3.1999999999999999E-6</v>
      </c>
      <c r="S155" s="144">
        <v>0</v>
      </c>
      <c r="T155" s="145">
        <f t="shared" ref="T155:T161" si="23">S155*H155</f>
        <v>0</v>
      </c>
      <c r="AR155" s="146" t="s">
        <v>185</v>
      </c>
      <c r="AT155" s="146" t="s">
        <v>181</v>
      </c>
      <c r="AU155" s="146" t="s">
        <v>186</v>
      </c>
      <c r="AY155" s="13" t="s">
        <v>179</v>
      </c>
      <c r="BE155" s="147">
        <f t="shared" ref="BE155:BE161" si="24">IF(N155="základná",J155,0)</f>
        <v>0</v>
      </c>
      <c r="BF155" s="147">
        <f t="shared" ref="BF155:BF161" si="25">IF(N155="znížená",J155,0)</f>
        <v>0</v>
      </c>
      <c r="BG155" s="147">
        <f t="shared" ref="BG155:BG161" si="26">IF(N155="zákl. prenesená",J155,0)</f>
        <v>0</v>
      </c>
      <c r="BH155" s="147">
        <f t="shared" ref="BH155:BH161" si="27">IF(N155="zníž. prenesená",J155,0)</f>
        <v>0</v>
      </c>
      <c r="BI155" s="147">
        <f t="shared" ref="BI155:BI161" si="28">IF(N155="nulová",J155,0)</f>
        <v>0</v>
      </c>
      <c r="BJ155" s="13" t="s">
        <v>186</v>
      </c>
      <c r="BK155" s="147">
        <f t="shared" ref="BK155:BK161" si="29">ROUND(I155*H155,2)</f>
        <v>0</v>
      </c>
      <c r="BL155" s="13" t="s">
        <v>185</v>
      </c>
      <c r="BM155" s="146" t="s">
        <v>1783</v>
      </c>
    </row>
    <row r="156" spans="2:65" s="1" customFormat="1" ht="24.15" customHeight="1" x14ac:dyDescent="0.2">
      <c r="B156" s="28"/>
      <c r="C156" s="134" t="s">
        <v>277</v>
      </c>
      <c r="D156" s="134" t="s">
        <v>181</v>
      </c>
      <c r="E156" s="135" t="s">
        <v>1428</v>
      </c>
      <c r="F156" s="136" t="s">
        <v>1429</v>
      </c>
      <c r="G156" s="137" t="s">
        <v>235</v>
      </c>
      <c r="H156" s="138">
        <v>106</v>
      </c>
      <c r="I156" s="139"/>
      <c r="J156" s="140">
        <f t="shared" si="20"/>
        <v>0</v>
      </c>
      <c r="K156" s="141"/>
      <c r="L156" s="28"/>
      <c r="M156" s="142" t="s">
        <v>1</v>
      </c>
      <c r="N156" s="143" t="s">
        <v>38</v>
      </c>
      <c r="P156" s="144">
        <f t="shared" si="21"/>
        <v>0</v>
      </c>
      <c r="Q156" s="144">
        <v>0</v>
      </c>
      <c r="R156" s="144">
        <f t="shared" si="22"/>
        <v>0</v>
      </c>
      <c r="S156" s="144">
        <v>0</v>
      </c>
      <c r="T156" s="145">
        <f t="shared" si="23"/>
        <v>0</v>
      </c>
      <c r="AR156" s="146" t="s">
        <v>185</v>
      </c>
      <c r="AT156" s="146" t="s">
        <v>181</v>
      </c>
      <c r="AU156" s="146" t="s">
        <v>186</v>
      </c>
      <c r="AY156" s="13" t="s">
        <v>179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186</v>
      </c>
      <c r="BK156" s="147">
        <f t="shared" si="29"/>
        <v>0</v>
      </c>
      <c r="BL156" s="13" t="s">
        <v>185</v>
      </c>
      <c r="BM156" s="146" t="s">
        <v>1784</v>
      </c>
    </row>
    <row r="157" spans="2:65" s="1" customFormat="1" ht="24.15" customHeight="1" x14ac:dyDescent="0.2">
      <c r="B157" s="28"/>
      <c r="C157" s="134" t="s">
        <v>281</v>
      </c>
      <c r="D157" s="134" t="s">
        <v>181</v>
      </c>
      <c r="E157" s="135" t="s">
        <v>1785</v>
      </c>
      <c r="F157" s="136" t="s">
        <v>1786</v>
      </c>
      <c r="G157" s="137" t="s">
        <v>235</v>
      </c>
      <c r="H157" s="138">
        <v>106</v>
      </c>
      <c r="I157" s="139"/>
      <c r="J157" s="140">
        <f t="shared" si="20"/>
        <v>0</v>
      </c>
      <c r="K157" s="141"/>
      <c r="L157" s="28"/>
      <c r="M157" s="142" t="s">
        <v>1</v>
      </c>
      <c r="N157" s="143" t="s">
        <v>38</v>
      </c>
      <c r="P157" s="144">
        <f t="shared" si="21"/>
        <v>0</v>
      </c>
      <c r="Q157" s="144">
        <v>0</v>
      </c>
      <c r="R157" s="144">
        <f t="shared" si="22"/>
        <v>0</v>
      </c>
      <c r="S157" s="144">
        <v>0</v>
      </c>
      <c r="T157" s="145">
        <f t="shared" si="23"/>
        <v>0</v>
      </c>
      <c r="AR157" s="146" t="s">
        <v>185</v>
      </c>
      <c r="AT157" s="146" t="s">
        <v>181</v>
      </c>
      <c r="AU157" s="146" t="s">
        <v>186</v>
      </c>
      <c r="AY157" s="13" t="s">
        <v>179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186</v>
      </c>
      <c r="BK157" s="147">
        <f t="shared" si="29"/>
        <v>0</v>
      </c>
      <c r="BL157" s="13" t="s">
        <v>185</v>
      </c>
      <c r="BM157" s="146" t="s">
        <v>1787</v>
      </c>
    </row>
    <row r="158" spans="2:65" s="1" customFormat="1" ht="24.15" customHeight="1" x14ac:dyDescent="0.2">
      <c r="B158" s="28"/>
      <c r="C158" s="134" t="s">
        <v>285</v>
      </c>
      <c r="D158" s="134" t="s">
        <v>181</v>
      </c>
      <c r="E158" s="135" t="s">
        <v>1431</v>
      </c>
      <c r="F158" s="136" t="s">
        <v>1432</v>
      </c>
      <c r="G158" s="137" t="s">
        <v>235</v>
      </c>
      <c r="H158" s="138">
        <v>16</v>
      </c>
      <c r="I158" s="139"/>
      <c r="J158" s="140">
        <f t="shared" si="20"/>
        <v>0</v>
      </c>
      <c r="K158" s="141"/>
      <c r="L158" s="28"/>
      <c r="M158" s="142" t="s">
        <v>1</v>
      </c>
      <c r="N158" s="143" t="s">
        <v>38</v>
      </c>
      <c r="P158" s="144">
        <f t="shared" si="21"/>
        <v>0</v>
      </c>
      <c r="Q158" s="144">
        <v>9.3999999999999998E-6</v>
      </c>
      <c r="R158" s="144">
        <f t="shared" si="22"/>
        <v>1.504E-4</v>
      </c>
      <c r="S158" s="144">
        <v>0</v>
      </c>
      <c r="T158" s="145">
        <f t="shared" si="23"/>
        <v>0</v>
      </c>
      <c r="AR158" s="146" t="s">
        <v>185</v>
      </c>
      <c r="AT158" s="146" t="s">
        <v>181</v>
      </c>
      <c r="AU158" s="146" t="s">
        <v>186</v>
      </c>
      <c r="AY158" s="13" t="s">
        <v>179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186</v>
      </c>
      <c r="BK158" s="147">
        <f t="shared" si="29"/>
        <v>0</v>
      </c>
      <c r="BL158" s="13" t="s">
        <v>185</v>
      </c>
      <c r="BM158" s="146" t="s">
        <v>1788</v>
      </c>
    </row>
    <row r="159" spans="2:65" s="1" customFormat="1" ht="24.15" customHeight="1" x14ac:dyDescent="0.2">
      <c r="B159" s="28"/>
      <c r="C159" s="134" t="s">
        <v>289</v>
      </c>
      <c r="D159" s="134" t="s">
        <v>181</v>
      </c>
      <c r="E159" s="135" t="s">
        <v>1434</v>
      </c>
      <c r="F159" s="136" t="s">
        <v>1435</v>
      </c>
      <c r="G159" s="137" t="s">
        <v>235</v>
      </c>
      <c r="H159" s="138">
        <v>106</v>
      </c>
      <c r="I159" s="139"/>
      <c r="J159" s="140">
        <f t="shared" si="20"/>
        <v>0</v>
      </c>
      <c r="K159" s="141"/>
      <c r="L159" s="28"/>
      <c r="M159" s="142" t="s">
        <v>1</v>
      </c>
      <c r="N159" s="143" t="s">
        <v>38</v>
      </c>
      <c r="P159" s="144">
        <f t="shared" si="21"/>
        <v>0</v>
      </c>
      <c r="Q159" s="144">
        <v>1.0000000000000001E-5</v>
      </c>
      <c r="R159" s="144">
        <f t="shared" si="22"/>
        <v>1.0600000000000002E-3</v>
      </c>
      <c r="S159" s="144">
        <v>0</v>
      </c>
      <c r="T159" s="145">
        <f t="shared" si="23"/>
        <v>0</v>
      </c>
      <c r="AR159" s="146" t="s">
        <v>185</v>
      </c>
      <c r="AT159" s="146" t="s">
        <v>181</v>
      </c>
      <c r="AU159" s="146" t="s">
        <v>186</v>
      </c>
      <c r="AY159" s="13" t="s">
        <v>179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186</v>
      </c>
      <c r="BK159" s="147">
        <f t="shared" si="29"/>
        <v>0</v>
      </c>
      <c r="BL159" s="13" t="s">
        <v>185</v>
      </c>
      <c r="BM159" s="146" t="s">
        <v>1789</v>
      </c>
    </row>
    <row r="160" spans="2:65" s="1" customFormat="1" ht="24.15" customHeight="1" x14ac:dyDescent="0.2">
      <c r="B160" s="28"/>
      <c r="C160" s="134" t="s">
        <v>293</v>
      </c>
      <c r="D160" s="134" t="s">
        <v>181</v>
      </c>
      <c r="E160" s="135" t="s">
        <v>502</v>
      </c>
      <c r="F160" s="136" t="s">
        <v>1178</v>
      </c>
      <c r="G160" s="137" t="s">
        <v>388</v>
      </c>
      <c r="H160" s="138">
        <v>67.45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185</v>
      </c>
      <c r="AT160" s="146" t="s">
        <v>181</v>
      </c>
      <c r="AU160" s="146" t="s">
        <v>186</v>
      </c>
      <c r="AY160" s="13" t="s">
        <v>179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186</v>
      </c>
      <c r="BK160" s="147">
        <f t="shared" si="29"/>
        <v>0</v>
      </c>
      <c r="BL160" s="13" t="s">
        <v>185</v>
      </c>
      <c r="BM160" s="146" t="s">
        <v>1790</v>
      </c>
    </row>
    <row r="161" spans="2:65" s="1" customFormat="1" ht="24.15" customHeight="1" x14ac:dyDescent="0.2">
      <c r="B161" s="28"/>
      <c r="C161" s="134" t="s">
        <v>297</v>
      </c>
      <c r="D161" s="134" t="s">
        <v>181</v>
      </c>
      <c r="E161" s="135" t="s">
        <v>505</v>
      </c>
      <c r="F161" s="136" t="s">
        <v>506</v>
      </c>
      <c r="G161" s="137" t="s">
        <v>388</v>
      </c>
      <c r="H161" s="138">
        <v>63.512999999999998</v>
      </c>
      <c r="I161" s="139"/>
      <c r="J161" s="140">
        <f t="shared" si="20"/>
        <v>0</v>
      </c>
      <c r="K161" s="141"/>
      <c r="L161" s="28"/>
      <c r="M161" s="142" t="s">
        <v>1</v>
      </c>
      <c r="N161" s="143" t="s">
        <v>38</v>
      </c>
      <c r="P161" s="144">
        <f t="shared" si="21"/>
        <v>0</v>
      </c>
      <c r="Q161" s="144">
        <v>0</v>
      </c>
      <c r="R161" s="144">
        <f t="shared" si="22"/>
        <v>0</v>
      </c>
      <c r="S161" s="144">
        <v>0</v>
      </c>
      <c r="T161" s="145">
        <f t="shared" si="23"/>
        <v>0</v>
      </c>
      <c r="AR161" s="146" t="s">
        <v>185</v>
      </c>
      <c r="AT161" s="146" t="s">
        <v>181</v>
      </c>
      <c r="AU161" s="146" t="s">
        <v>186</v>
      </c>
      <c r="AY161" s="13" t="s">
        <v>179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186</v>
      </c>
      <c r="BK161" s="147">
        <f t="shared" si="29"/>
        <v>0</v>
      </c>
      <c r="BL161" s="13" t="s">
        <v>185</v>
      </c>
      <c r="BM161" s="146" t="s">
        <v>1791</v>
      </c>
    </row>
    <row r="162" spans="2:65" s="11" customFormat="1" ht="23" customHeight="1" x14ac:dyDescent="0.25">
      <c r="B162" s="122"/>
      <c r="D162" s="123" t="s">
        <v>71</v>
      </c>
      <c r="E162" s="132" t="s">
        <v>796</v>
      </c>
      <c r="F162" s="132" t="s">
        <v>1181</v>
      </c>
      <c r="I162" s="125"/>
      <c r="J162" s="133">
        <f>BK162</f>
        <v>0</v>
      </c>
      <c r="L162" s="122"/>
      <c r="M162" s="127"/>
      <c r="P162" s="128">
        <f>SUM(P163:P166)</f>
        <v>0</v>
      </c>
      <c r="R162" s="128">
        <f>SUM(R163:R166)</f>
        <v>0</v>
      </c>
      <c r="T162" s="129">
        <f>SUM(T163:T166)</f>
        <v>0</v>
      </c>
      <c r="AR162" s="123" t="s">
        <v>80</v>
      </c>
      <c r="AT162" s="130" t="s">
        <v>71</v>
      </c>
      <c r="AU162" s="130" t="s">
        <v>80</v>
      </c>
      <c r="AY162" s="123" t="s">
        <v>179</v>
      </c>
      <c r="BK162" s="131">
        <f>SUM(BK163:BK166)</f>
        <v>0</v>
      </c>
    </row>
    <row r="163" spans="2:65" s="1" customFormat="1" ht="24.15" customHeight="1" x14ac:dyDescent="0.2">
      <c r="B163" s="28"/>
      <c r="C163" s="134" t="s">
        <v>301</v>
      </c>
      <c r="D163" s="134" t="s">
        <v>181</v>
      </c>
      <c r="E163" s="135" t="s">
        <v>1182</v>
      </c>
      <c r="F163" s="136" t="s">
        <v>1183</v>
      </c>
      <c r="G163" s="137" t="s">
        <v>388</v>
      </c>
      <c r="H163" s="138">
        <v>218.14500000000001</v>
      </c>
      <c r="I163" s="139"/>
      <c r="J163" s="140">
        <f>ROUND(I163*H163,2)</f>
        <v>0</v>
      </c>
      <c r="K163" s="141"/>
      <c r="L163" s="28"/>
      <c r="M163" s="142" t="s">
        <v>1</v>
      </c>
      <c r="N163" s="143" t="s">
        <v>38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185</v>
      </c>
      <c r="AT163" s="146" t="s">
        <v>181</v>
      </c>
      <c r="AU163" s="146" t="s">
        <v>186</v>
      </c>
      <c r="AY163" s="13" t="s">
        <v>179</v>
      </c>
      <c r="BE163" s="147">
        <f>IF(N163="základná",J163,0)</f>
        <v>0</v>
      </c>
      <c r="BF163" s="147">
        <f>IF(N163="znížená",J163,0)</f>
        <v>0</v>
      </c>
      <c r="BG163" s="147">
        <f>IF(N163="zákl. prenesená",J163,0)</f>
        <v>0</v>
      </c>
      <c r="BH163" s="147">
        <f>IF(N163="zníž. prenesená",J163,0)</f>
        <v>0</v>
      </c>
      <c r="BI163" s="147">
        <f>IF(N163="nulová",J163,0)</f>
        <v>0</v>
      </c>
      <c r="BJ163" s="13" t="s">
        <v>186</v>
      </c>
      <c r="BK163" s="147">
        <f>ROUND(I163*H163,2)</f>
        <v>0</v>
      </c>
      <c r="BL163" s="13" t="s">
        <v>185</v>
      </c>
      <c r="BM163" s="146" t="s">
        <v>1792</v>
      </c>
    </row>
    <row r="164" spans="2:65" s="1" customFormat="1" ht="49.25" customHeight="1" x14ac:dyDescent="0.2">
      <c r="B164" s="28"/>
      <c r="C164" s="134" t="s">
        <v>305</v>
      </c>
      <c r="D164" s="134" t="s">
        <v>181</v>
      </c>
      <c r="E164" s="135" t="s">
        <v>1185</v>
      </c>
      <c r="F164" s="136" t="s">
        <v>1186</v>
      </c>
      <c r="G164" s="137" t="s">
        <v>388</v>
      </c>
      <c r="H164" s="138">
        <v>218.14500000000001</v>
      </c>
      <c r="I164" s="139"/>
      <c r="J164" s="140">
        <f>ROUND(I164*H164,2)</f>
        <v>0</v>
      </c>
      <c r="K164" s="141"/>
      <c r="L164" s="28"/>
      <c r="M164" s="142" t="s">
        <v>1</v>
      </c>
      <c r="N164" s="143" t="s">
        <v>38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185</v>
      </c>
      <c r="AT164" s="146" t="s">
        <v>181</v>
      </c>
      <c r="AU164" s="146" t="s">
        <v>186</v>
      </c>
      <c r="AY164" s="13" t="s">
        <v>179</v>
      </c>
      <c r="BE164" s="147">
        <f>IF(N164="základná",J164,0)</f>
        <v>0</v>
      </c>
      <c r="BF164" s="147">
        <f>IF(N164="znížená",J164,0)</f>
        <v>0</v>
      </c>
      <c r="BG164" s="147">
        <f>IF(N164="zákl. prenesená",J164,0)</f>
        <v>0</v>
      </c>
      <c r="BH164" s="147">
        <f>IF(N164="zníž. prenesená",J164,0)</f>
        <v>0</v>
      </c>
      <c r="BI164" s="147">
        <f>IF(N164="nulová",J164,0)</f>
        <v>0</v>
      </c>
      <c r="BJ164" s="13" t="s">
        <v>186</v>
      </c>
      <c r="BK164" s="147">
        <f>ROUND(I164*H164,2)</f>
        <v>0</v>
      </c>
      <c r="BL164" s="13" t="s">
        <v>185</v>
      </c>
      <c r="BM164" s="146" t="s">
        <v>1793</v>
      </c>
    </row>
    <row r="165" spans="2:65" s="1" customFormat="1" ht="38" customHeight="1" x14ac:dyDescent="0.2">
      <c r="B165" s="28"/>
      <c r="C165" s="134" t="s">
        <v>309</v>
      </c>
      <c r="D165" s="134" t="s">
        <v>181</v>
      </c>
      <c r="E165" s="135" t="s">
        <v>1794</v>
      </c>
      <c r="F165" s="136" t="s">
        <v>1795</v>
      </c>
      <c r="G165" s="137" t="s">
        <v>388</v>
      </c>
      <c r="H165" s="138">
        <v>654.43499999999995</v>
      </c>
      <c r="I165" s="139"/>
      <c r="J165" s="140">
        <f>ROUND(I165*H165,2)</f>
        <v>0</v>
      </c>
      <c r="K165" s="141"/>
      <c r="L165" s="28"/>
      <c r="M165" s="142" t="s">
        <v>1</v>
      </c>
      <c r="N165" s="143" t="s">
        <v>38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185</v>
      </c>
      <c r="AT165" s="146" t="s">
        <v>181</v>
      </c>
      <c r="AU165" s="146" t="s">
        <v>186</v>
      </c>
      <c r="AY165" s="13" t="s">
        <v>179</v>
      </c>
      <c r="BE165" s="147">
        <f>IF(N165="základná",J165,0)</f>
        <v>0</v>
      </c>
      <c r="BF165" s="147">
        <f>IF(N165="znížená",J165,0)</f>
        <v>0</v>
      </c>
      <c r="BG165" s="147">
        <f>IF(N165="zákl. prenesená",J165,0)</f>
        <v>0</v>
      </c>
      <c r="BH165" s="147">
        <f>IF(N165="zníž. prenesená",J165,0)</f>
        <v>0</v>
      </c>
      <c r="BI165" s="147">
        <f>IF(N165="nulová",J165,0)</f>
        <v>0</v>
      </c>
      <c r="BJ165" s="13" t="s">
        <v>186</v>
      </c>
      <c r="BK165" s="147">
        <f>ROUND(I165*H165,2)</f>
        <v>0</v>
      </c>
      <c r="BL165" s="13" t="s">
        <v>185</v>
      </c>
      <c r="BM165" s="146" t="s">
        <v>1796</v>
      </c>
    </row>
    <row r="166" spans="2:65" s="1" customFormat="1" ht="24.15" customHeight="1" x14ac:dyDescent="0.2">
      <c r="B166" s="28"/>
      <c r="C166" s="134" t="s">
        <v>313</v>
      </c>
      <c r="D166" s="134" t="s">
        <v>181</v>
      </c>
      <c r="E166" s="135" t="s">
        <v>1797</v>
      </c>
      <c r="F166" s="136" t="s">
        <v>1798</v>
      </c>
      <c r="G166" s="137" t="s">
        <v>388</v>
      </c>
      <c r="H166" s="138">
        <v>22.221</v>
      </c>
      <c r="I166" s="139"/>
      <c r="J166" s="140">
        <f>ROUND(I166*H166,2)</f>
        <v>0</v>
      </c>
      <c r="K166" s="141"/>
      <c r="L166" s="28"/>
      <c r="M166" s="142" t="s">
        <v>1</v>
      </c>
      <c r="N166" s="143" t="s">
        <v>38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AR166" s="146" t="s">
        <v>185</v>
      </c>
      <c r="AT166" s="146" t="s">
        <v>181</v>
      </c>
      <c r="AU166" s="146" t="s">
        <v>186</v>
      </c>
      <c r="AY166" s="13" t="s">
        <v>179</v>
      </c>
      <c r="BE166" s="147">
        <f>IF(N166="základná",J166,0)</f>
        <v>0</v>
      </c>
      <c r="BF166" s="147">
        <f>IF(N166="znížená",J166,0)</f>
        <v>0</v>
      </c>
      <c r="BG166" s="147">
        <f>IF(N166="zákl. prenesená",J166,0)</f>
        <v>0</v>
      </c>
      <c r="BH166" s="147">
        <f>IF(N166="zníž. prenesená",J166,0)</f>
        <v>0</v>
      </c>
      <c r="BI166" s="147">
        <f>IF(N166="nulová",J166,0)</f>
        <v>0</v>
      </c>
      <c r="BJ166" s="13" t="s">
        <v>186</v>
      </c>
      <c r="BK166" s="147">
        <f>ROUND(I166*H166,2)</f>
        <v>0</v>
      </c>
      <c r="BL166" s="13" t="s">
        <v>185</v>
      </c>
      <c r="BM166" s="146" t="s">
        <v>1799</v>
      </c>
    </row>
    <row r="167" spans="2:65" s="11" customFormat="1" ht="26" customHeight="1" x14ac:dyDescent="0.35">
      <c r="B167" s="122"/>
      <c r="D167" s="123" t="s">
        <v>71</v>
      </c>
      <c r="E167" s="124" t="s">
        <v>194</v>
      </c>
      <c r="F167" s="124" t="s">
        <v>195</v>
      </c>
      <c r="I167" s="125"/>
      <c r="J167" s="126">
        <f>BK167</f>
        <v>0</v>
      </c>
      <c r="L167" s="122"/>
      <c r="M167" s="127"/>
      <c r="P167" s="128">
        <f>P168+P210</f>
        <v>0</v>
      </c>
      <c r="R167" s="128">
        <f>R168+R210</f>
        <v>27.202892850000001</v>
      </c>
      <c r="T167" s="129">
        <f>T168+T210</f>
        <v>0</v>
      </c>
      <c r="AR167" s="123" t="s">
        <v>196</v>
      </c>
      <c r="AT167" s="130" t="s">
        <v>71</v>
      </c>
      <c r="AU167" s="130" t="s">
        <v>72</v>
      </c>
      <c r="AY167" s="123" t="s">
        <v>179</v>
      </c>
      <c r="BK167" s="131">
        <f>BK168+BK210</f>
        <v>0</v>
      </c>
    </row>
    <row r="168" spans="2:65" s="11" customFormat="1" ht="23" customHeight="1" x14ac:dyDescent="0.25">
      <c r="B168" s="122"/>
      <c r="D168" s="123" t="s">
        <v>71</v>
      </c>
      <c r="E168" s="132" t="s">
        <v>197</v>
      </c>
      <c r="F168" s="132" t="s">
        <v>198</v>
      </c>
      <c r="I168" s="125"/>
      <c r="J168" s="133">
        <f>BK168</f>
        <v>0</v>
      </c>
      <c r="L168" s="122"/>
      <c r="M168" s="127"/>
      <c r="P168" s="128">
        <f>SUM(P169:P209)</f>
        <v>0</v>
      </c>
      <c r="R168" s="128">
        <f>SUM(R169:R209)</f>
        <v>1.9988928500000003</v>
      </c>
      <c r="T168" s="129">
        <f>SUM(T169:T209)</f>
        <v>0</v>
      </c>
      <c r="AR168" s="123" t="s">
        <v>196</v>
      </c>
      <c r="AT168" s="130" t="s">
        <v>71</v>
      </c>
      <c r="AU168" s="130" t="s">
        <v>80</v>
      </c>
      <c r="AY168" s="123" t="s">
        <v>179</v>
      </c>
      <c r="BK168" s="131">
        <f>SUM(BK169:BK209)</f>
        <v>0</v>
      </c>
    </row>
    <row r="169" spans="2:65" s="1" customFormat="1" ht="24.15" customHeight="1" x14ac:dyDescent="0.2">
      <c r="B169" s="28"/>
      <c r="C169" s="134" t="s">
        <v>317</v>
      </c>
      <c r="D169" s="134" t="s">
        <v>181</v>
      </c>
      <c r="E169" s="135" t="s">
        <v>1800</v>
      </c>
      <c r="F169" s="136" t="s">
        <v>1801</v>
      </c>
      <c r="G169" s="137" t="s">
        <v>235</v>
      </c>
      <c r="H169" s="138">
        <v>990</v>
      </c>
      <c r="I169" s="139"/>
      <c r="J169" s="140">
        <f t="shared" ref="J169:J209" si="30">ROUND(I169*H169,2)</f>
        <v>0</v>
      </c>
      <c r="K169" s="141"/>
      <c r="L169" s="28"/>
      <c r="M169" s="142" t="s">
        <v>1</v>
      </c>
      <c r="N169" s="143" t="s">
        <v>38</v>
      </c>
      <c r="P169" s="144">
        <f t="shared" ref="P169:P209" si="31">O169*H169</f>
        <v>0</v>
      </c>
      <c r="Q169" s="144">
        <v>0</v>
      </c>
      <c r="R169" s="144">
        <f t="shared" ref="R169:R209" si="32">Q169*H169</f>
        <v>0</v>
      </c>
      <c r="S169" s="144">
        <v>0</v>
      </c>
      <c r="T169" s="145">
        <f t="shared" ref="T169:T209" si="33">S169*H169</f>
        <v>0</v>
      </c>
      <c r="AR169" s="146" t="s">
        <v>201</v>
      </c>
      <c r="AT169" s="146" t="s">
        <v>181</v>
      </c>
      <c r="AU169" s="146" t="s">
        <v>186</v>
      </c>
      <c r="AY169" s="13" t="s">
        <v>179</v>
      </c>
      <c r="BE169" s="147">
        <f t="shared" ref="BE169:BE209" si="34">IF(N169="základná",J169,0)</f>
        <v>0</v>
      </c>
      <c r="BF169" s="147">
        <f t="shared" ref="BF169:BF209" si="35">IF(N169="znížená",J169,0)</f>
        <v>0</v>
      </c>
      <c r="BG169" s="147">
        <f t="shared" ref="BG169:BG209" si="36">IF(N169="zákl. prenesená",J169,0)</f>
        <v>0</v>
      </c>
      <c r="BH169" s="147">
        <f t="shared" ref="BH169:BH209" si="37">IF(N169="zníž. prenesená",J169,0)</f>
        <v>0</v>
      </c>
      <c r="BI169" s="147">
        <f t="shared" ref="BI169:BI209" si="38">IF(N169="nulová",J169,0)</f>
        <v>0</v>
      </c>
      <c r="BJ169" s="13" t="s">
        <v>186</v>
      </c>
      <c r="BK169" s="147">
        <f t="shared" ref="BK169:BK209" si="39">ROUND(I169*H169,2)</f>
        <v>0</v>
      </c>
      <c r="BL169" s="13" t="s">
        <v>201</v>
      </c>
      <c r="BM169" s="146" t="s">
        <v>1802</v>
      </c>
    </row>
    <row r="170" spans="2:65" s="1" customFormat="1" ht="24.15" customHeight="1" x14ac:dyDescent="0.2">
      <c r="B170" s="28"/>
      <c r="C170" s="148" t="s">
        <v>321</v>
      </c>
      <c r="D170" s="148" t="s">
        <v>194</v>
      </c>
      <c r="E170" s="149" t="s">
        <v>1803</v>
      </c>
      <c r="F170" s="150" t="s">
        <v>1804</v>
      </c>
      <c r="G170" s="151" t="s">
        <v>192</v>
      </c>
      <c r="H170" s="152">
        <v>84.057000000000002</v>
      </c>
      <c r="I170" s="153"/>
      <c r="J170" s="154">
        <f t="shared" si="30"/>
        <v>0</v>
      </c>
      <c r="K170" s="155"/>
      <c r="L170" s="156"/>
      <c r="M170" s="157" t="s">
        <v>1</v>
      </c>
      <c r="N170" s="158" t="s">
        <v>38</v>
      </c>
      <c r="P170" s="144">
        <f t="shared" si="31"/>
        <v>0</v>
      </c>
      <c r="Q170" s="144">
        <v>5.0000000000000002E-5</v>
      </c>
      <c r="R170" s="144">
        <f t="shared" si="32"/>
        <v>4.2028500000000002E-3</v>
      </c>
      <c r="S170" s="144">
        <v>0</v>
      </c>
      <c r="T170" s="145">
        <f t="shared" si="33"/>
        <v>0</v>
      </c>
      <c r="AR170" s="146" t="s">
        <v>205</v>
      </c>
      <c r="AT170" s="146" t="s">
        <v>194</v>
      </c>
      <c r="AU170" s="146" t="s">
        <v>186</v>
      </c>
      <c r="AY170" s="13" t="s">
        <v>179</v>
      </c>
      <c r="BE170" s="147">
        <f t="shared" si="34"/>
        <v>0</v>
      </c>
      <c r="BF170" s="147">
        <f t="shared" si="35"/>
        <v>0</v>
      </c>
      <c r="BG170" s="147">
        <f t="shared" si="36"/>
        <v>0</v>
      </c>
      <c r="BH170" s="147">
        <f t="shared" si="37"/>
        <v>0</v>
      </c>
      <c r="BI170" s="147">
        <f t="shared" si="38"/>
        <v>0</v>
      </c>
      <c r="BJ170" s="13" t="s">
        <v>186</v>
      </c>
      <c r="BK170" s="147">
        <f t="shared" si="39"/>
        <v>0</v>
      </c>
      <c r="BL170" s="13" t="s">
        <v>205</v>
      </c>
      <c r="BM170" s="146" t="s">
        <v>1805</v>
      </c>
    </row>
    <row r="171" spans="2:65" s="1" customFormat="1" ht="24.15" customHeight="1" x14ac:dyDescent="0.2">
      <c r="B171" s="28"/>
      <c r="C171" s="148" t="s">
        <v>325</v>
      </c>
      <c r="D171" s="148" t="s">
        <v>194</v>
      </c>
      <c r="E171" s="149" t="s">
        <v>1806</v>
      </c>
      <c r="F171" s="150" t="s">
        <v>1807</v>
      </c>
      <c r="G171" s="151" t="s">
        <v>235</v>
      </c>
      <c r="H171" s="152">
        <v>990</v>
      </c>
      <c r="I171" s="153"/>
      <c r="J171" s="154">
        <f t="shared" si="30"/>
        <v>0</v>
      </c>
      <c r="K171" s="155"/>
      <c r="L171" s="156"/>
      <c r="M171" s="157" t="s">
        <v>1</v>
      </c>
      <c r="N171" s="158" t="s">
        <v>38</v>
      </c>
      <c r="P171" s="144">
        <f t="shared" si="31"/>
        <v>0</v>
      </c>
      <c r="Q171" s="144">
        <v>2.2000000000000001E-4</v>
      </c>
      <c r="R171" s="144">
        <f t="shared" si="32"/>
        <v>0.21780000000000002</v>
      </c>
      <c r="S171" s="144">
        <v>0</v>
      </c>
      <c r="T171" s="145">
        <f t="shared" si="33"/>
        <v>0</v>
      </c>
      <c r="AR171" s="146" t="s">
        <v>205</v>
      </c>
      <c r="AT171" s="146" t="s">
        <v>194</v>
      </c>
      <c r="AU171" s="146" t="s">
        <v>186</v>
      </c>
      <c r="AY171" s="13" t="s">
        <v>179</v>
      </c>
      <c r="BE171" s="147">
        <f t="shared" si="34"/>
        <v>0</v>
      </c>
      <c r="BF171" s="147">
        <f t="shared" si="35"/>
        <v>0</v>
      </c>
      <c r="BG171" s="147">
        <f t="shared" si="36"/>
        <v>0</v>
      </c>
      <c r="BH171" s="147">
        <f t="shared" si="37"/>
        <v>0</v>
      </c>
      <c r="BI171" s="147">
        <f t="shared" si="38"/>
        <v>0</v>
      </c>
      <c r="BJ171" s="13" t="s">
        <v>186</v>
      </c>
      <c r="BK171" s="147">
        <f t="shared" si="39"/>
        <v>0</v>
      </c>
      <c r="BL171" s="13" t="s">
        <v>205</v>
      </c>
      <c r="BM171" s="146" t="s">
        <v>1808</v>
      </c>
    </row>
    <row r="172" spans="2:65" s="1" customFormat="1" ht="24.15" customHeight="1" x14ac:dyDescent="0.2">
      <c r="B172" s="28"/>
      <c r="C172" s="134" t="s">
        <v>329</v>
      </c>
      <c r="D172" s="134" t="s">
        <v>181</v>
      </c>
      <c r="E172" s="135" t="s">
        <v>1809</v>
      </c>
      <c r="F172" s="136" t="s">
        <v>1810</v>
      </c>
      <c r="G172" s="137" t="s">
        <v>235</v>
      </c>
      <c r="H172" s="138">
        <v>208</v>
      </c>
      <c r="I172" s="139"/>
      <c r="J172" s="140">
        <f t="shared" si="30"/>
        <v>0</v>
      </c>
      <c r="K172" s="141"/>
      <c r="L172" s="28"/>
      <c r="M172" s="142" t="s">
        <v>1</v>
      </c>
      <c r="N172" s="143" t="s">
        <v>38</v>
      </c>
      <c r="P172" s="144">
        <f t="shared" si="31"/>
        <v>0</v>
      </c>
      <c r="Q172" s="144">
        <v>0</v>
      </c>
      <c r="R172" s="144">
        <f t="shared" si="32"/>
        <v>0</v>
      </c>
      <c r="S172" s="144">
        <v>0</v>
      </c>
      <c r="T172" s="145">
        <f t="shared" si="33"/>
        <v>0</v>
      </c>
      <c r="AR172" s="146" t="s">
        <v>201</v>
      </c>
      <c r="AT172" s="146" t="s">
        <v>181</v>
      </c>
      <c r="AU172" s="146" t="s">
        <v>186</v>
      </c>
      <c r="AY172" s="13" t="s">
        <v>179</v>
      </c>
      <c r="BE172" s="147">
        <f t="shared" si="34"/>
        <v>0</v>
      </c>
      <c r="BF172" s="147">
        <f t="shared" si="35"/>
        <v>0</v>
      </c>
      <c r="BG172" s="147">
        <f t="shared" si="36"/>
        <v>0</v>
      </c>
      <c r="BH172" s="147">
        <f t="shared" si="37"/>
        <v>0</v>
      </c>
      <c r="BI172" s="147">
        <f t="shared" si="38"/>
        <v>0</v>
      </c>
      <c r="BJ172" s="13" t="s">
        <v>186</v>
      </c>
      <c r="BK172" s="147">
        <f t="shared" si="39"/>
        <v>0</v>
      </c>
      <c r="BL172" s="13" t="s">
        <v>201</v>
      </c>
      <c r="BM172" s="146" t="s">
        <v>1811</v>
      </c>
    </row>
    <row r="173" spans="2:65" s="1" customFormat="1" ht="24.15" customHeight="1" x14ac:dyDescent="0.2">
      <c r="B173" s="28"/>
      <c r="C173" s="148" t="s">
        <v>333</v>
      </c>
      <c r="D173" s="148" t="s">
        <v>194</v>
      </c>
      <c r="E173" s="149" t="s">
        <v>1812</v>
      </c>
      <c r="F173" s="150" t="s">
        <v>1813</v>
      </c>
      <c r="G173" s="151" t="s">
        <v>235</v>
      </c>
      <c r="H173" s="152">
        <v>208</v>
      </c>
      <c r="I173" s="153"/>
      <c r="J173" s="154">
        <f t="shared" si="30"/>
        <v>0</v>
      </c>
      <c r="K173" s="155"/>
      <c r="L173" s="156"/>
      <c r="M173" s="157" t="s">
        <v>1</v>
      </c>
      <c r="N173" s="158" t="s">
        <v>38</v>
      </c>
      <c r="P173" s="144">
        <f t="shared" si="31"/>
        <v>0</v>
      </c>
      <c r="Q173" s="144">
        <v>5.0000000000000001E-4</v>
      </c>
      <c r="R173" s="144">
        <f t="shared" si="32"/>
        <v>0.10400000000000001</v>
      </c>
      <c r="S173" s="144">
        <v>0</v>
      </c>
      <c r="T173" s="145">
        <f t="shared" si="33"/>
        <v>0</v>
      </c>
      <c r="AR173" s="146" t="s">
        <v>205</v>
      </c>
      <c r="AT173" s="146" t="s">
        <v>194</v>
      </c>
      <c r="AU173" s="146" t="s">
        <v>186</v>
      </c>
      <c r="AY173" s="13" t="s">
        <v>179</v>
      </c>
      <c r="BE173" s="147">
        <f t="shared" si="34"/>
        <v>0</v>
      </c>
      <c r="BF173" s="147">
        <f t="shared" si="35"/>
        <v>0</v>
      </c>
      <c r="BG173" s="147">
        <f t="shared" si="36"/>
        <v>0</v>
      </c>
      <c r="BH173" s="147">
        <f t="shared" si="37"/>
        <v>0</v>
      </c>
      <c r="BI173" s="147">
        <f t="shared" si="38"/>
        <v>0</v>
      </c>
      <c r="BJ173" s="13" t="s">
        <v>186</v>
      </c>
      <c r="BK173" s="147">
        <f t="shared" si="39"/>
        <v>0</v>
      </c>
      <c r="BL173" s="13" t="s">
        <v>205</v>
      </c>
      <c r="BM173" s="146" t="s">
        <v>1814</v>
      </c>
    </row>
    <row r="174" spans="2:65" s="1" customFormat="1" ht="24.15" customHeight="1" x14ac:dyDescent="0.2">
      <c r="B174" s="28"/>
      <c r="C174" s="134" t="s">
        <v>337</v>
      </c>
      <c r="D174" s="134" t="s">
        <v>181</v>
      </c>
      <c r="E174" s="135" t="s">
        <v>1815</v>
      </c>
      <c r="F174" s="136" t="s">
        <v>1816</v>
      </c>
      <c r="G174" s="137" t="s">
        <v>235</v>
      </c>
      <c r="H174" s="138">
        <v>3</v>
      </c>
      <c r="I174" s="139"/>
      <c r="J174" s="140">
        <f t="shared" si="30"/>
        <v>0</v>
      </c>
      <c r="K174" s="141"/>
      <c r="L174" s="28"/>
      <c r="M174" s="142" t="s">
        <v>1</v>
      </c>
      <c r="N174" s="143" t="s">
        <v>38</v>
      </c>
      <c r="P174" s="144">
        <f t="shared" si="31"/>
        <v>0</v>
      </c>
      <c r="Q174" s="144">
        <v>0</v>
      </c>
      <c r="R174" s="144">
        <f t="shared" si="32"/>
        <v>0</v>
      </c>
      <c r="S174" s="144">
        <v>0</v>
      </c>
      <c r="T174" s="145">
        <f t="shared" si="33"/>
        <v>0</v>
      </c>
      <c r="AR174" s="146" t="s">
        <v>201</v>
      </c>
      <c r="AT174" s="146" t="s">
        <v>181</v>
      </c>
      <c r="AU174" s="146" t="s">
        <v>186</v>
      </c>
      <c r="AY174" s="13" t="s">
        <v>179</v>
      </c>
      <c r="BE174" s="147">
        <f t="shared" si="34"/>
        <v>0</v>
      </c>
      <c r="BF174" s="147">
        <f t="shared" si="35"/>
        <v>0</v>
      </c>
      <c r="BG174" s="147">
        <f t="shared" si="36"/>
        <v>0</v>
      </c>
      <c r="BH174" s="147">
        <f t="shared" si="37"/>
        <v>0</v>
      </c>
      <c r="BI174" s="147">
        <f t="shared" si="38"/>
        <v>0</v>
      </c>
      <c r="BJ174" s="13" t="s">
        <v>186</v>
      </c>
      <c r="BK174" s="147">
        <f t="shared" si="39"/>
        <v>0</v>
      </c>
      <c r="BL174" s="13" t="s">
        <v>201</v>
      </c>
      <c r="BM174" s="146" t="s">
        <v>1817</v>
      </c>
    </row>
    <row r="175" spans="2:65" s="1" customFormat="1" ht="24.15" customHeight="1" x14ac:dyDescent="0.2">
      <c r="B175" s="28"/>
      <c r="C175" s="148" t="s">
        <v>341</v>
      </c>
      <c r="D175" s="148" t="s">
        <v>194</v>
      </c>
      <c r="E175" s="149" t="s">
        <v>1818</v>
      </c>
      <c r="F175" s="150" t="s">
        <v>1819</v>
      </c>
      <c r="G175" s="151" t="s">
        <v>235</v>
      </c>
      <c r="H175" s="152">
        <v>3</v>
      </c>
      <c r="I175" s="153"/>
      <c r="J175" s="154">
        <f t="shared" si="30"/>
        <v>0</v>
      </c>
      <c r="K175" s="155"/>
      <c r="L175" s="156"/>
      <c r="M175" s="157" t="s">
        <v>1</v>
      </c>
      <c r="N175" s="158" t="s">
        <v>38</v>
      </c>
      <c r="P175" s="144">
        <f t="shared" si="31"/>
        <v>0</v>
      </c>
      <c r="Q175" s="144">
        <v>3.4000000000000002E-4</v>
      </c>
      <c r="R175" s="144">
        <f t="shared" si="32"/>
        <v>1.0200000000000001E-3</v>
      </c>
      <c r="S175" s="144">
        <v>0</v>
      </c>
      <c r="T175" s="145">
        <f t="shared" si="33"/>
        <v>0</v>
      </c>
      <c r="AR175" s="146" t="s">
        <v>205</v>
      </c>
      <c r="AT175" s="146" t="s">
        <v>194</v>
      </c>
      <c r="AU175" s="146" t="s">
        <v>186</v>
      </c>
      <c r="AY175" s="13" t="s">
        <v>179</v>
      </c>
      <c r="BE175" s="147">
        <f t="shared" si="34"/>
        <v>0</v>
      </c>
      <c r="BF175" s="147">
        <f t="shared" si="35"/>
        <v>0</v>
      </c>
      <c r="BG175" s="147">
        <f t="shared" si="36"/>
        <v>0</v>
      </c>
      <c r="BH175" s="147">
        <f t="shared" si="37"/>
        <v>0</v>
      </c>
      <c r="BI175" s="147">
        <f t="shared" si="38"/>
        <v>0</v>
      </c>
      <c r="BJ175" s="13" t="s">
        <v>186</v>
      </c>
      <c r="BK175" s="147">
        <f t="shared" si="39"/>
        <v>0</v>
      </c>
      <c r="BL175" s="13" t="s">
        <v>205</v>
      </c>
      <c r="BM175" s="146" t="s">
        <v>1820</v>
      </c>
    </row>
    <row r="176" spans="2:65" s="1" customFormat="1" ht="24.15" customHeight="1" x14ac:dyDescent="0.2">
      <c r="B176" s="28"/>
      <c r="C176" s="148" t="s">
        <v>343</v>
      </c>
      <c r="D176" s="148" t="s">
        <v>194</v>
      </c>
      <c r="E176" s="149" t="s">
        <v>1803</v>
      </c>
      <c r="F176" s="150" t="s">
        <v>1804</v>
      </c>
      <c r="G176" s="151" t="s">
        <v>192</v>
      </c>
      <c r="H176" s="152">
        <v>1</v>
      </c>
      <c r="I176" s="153"/>
      <c r="J176" s="154">
        <f t="shared" si="30"/>
        <v>0</v>
      </c>
      <c r="K176" s="155"/>
      <c r="L176" s="156"/>
      <c r="M176" s="157" t="s">
        <v>1</v>
      </c>
      <c r="N176" s="158" t="s">
        <v>38</v>
      </c>
      <c r="P176" s="144">
        <f t="shared" si="31"/>
        <v>0</v>
      </c>
      <c r="Q176" s="144">
        <v>5.0000000000000002E-5</v>
      </c>
      <c r="R176" s="144">
        <f t="shared" si="32"/>
        <v>5.0000000000000002E-5</v>
      </c>
      <c r="S176" s="144">
        <v>0</v>
      </c>
      <c r="T176" s="145">
        <f t="shared" si="33"/>
        <v>0</v>
      </c>
      <c r="AR176" s="146" t="s">
        <v>205</v>
      </c>
      <c r="AT176" s="146" t="s">
        <v>194</v>
      </c>
      <c r="AU176" s="146" t="s">
        <v>186</v>
      </c>
      <c r="AY176" s="13" t="s">
        <v>179</v>
      </c>
      <c r="BE176" s="147">
        <f t="shared" si="34"/>
        <v>0</v>
      </c>
      <c r="BF176" s="147">
        <f t="shared" si="35"/>
        <v>0</v>
      </c>
      <c r="BG176" s="147">
        <f t="shared" si="36"/>
        <v>0</v>
      </c>
      <c r="BH176" s="147">
        <f t="shared" si="37"/>
        <v>0</v>
      </c>
      <c r="BI176" s="147">
        <f t="shared" si="38"/>
        <v>0</v>
      </c>
      <c r="BJ176" s="13" t="s">
        <v>186</v>
      </c>
      <c r="BK176" s="147">
        <f t="shared" si="39"/>
        <v>0</v>
      </c>
      <c r="BL176" s="13" t="s">
        <v>205</v>
      </c>
      <c r="BM176" s="146" t="s">
        <v>1821</v>
      </c>
    </row>
    <row r="177" spans="2:65" s="1" customFormat="1" ht="24.15" customHeight="1" x14ac:dyDescent="0.2">
      <c r="B177" s="28"/>
      <c r="C177" s="148" t="s">
        <v>347</v>
      </c>
      <c r="D177" s="148" t="s">
        <v>194</v>
      </c>
      <c r="E177" s="149" t="s">
        <v>1822</v>
      </c>
      <c r="F177" s="150" t="s">
        <v>1823</v>
      </c>
      <c r="G177" s="151" t="s">
        <v>192</v>
      </c>
      <c r="H177" s="152">
        <v>1</v>
      </c>
      <c r="I177" s="153"/>
      <c r="J177" s="154">
        <f t="shared" si="30"/>
        <v>0</v>
      </c>
      <c r="K177" s="155"/>
      <c r="L177" s="156"/>
      <c r="M177" s="157" t="s">
        <v>1</v>
      </c>
      <c r="N177" s="158" t="s">
        <v>38</v>
      </c>
      <c r="P177" s="144">
        <f t="shared" si="31"/>
        <v>0</v>
      </c>
      <c r="Q177" s="144">
        <v>0</v>
      </c>
      <c r="R177" s="144">
        <f t="shared" si="32"/>
        <v>0</v>
      </c>
      <c r="S177" s="144">
        <v>0</v>
      </c>
      <c r="T177" s="145">
        <f t="shared" si="33"/>
        <v>0</v>
      </c>
      <c r="AR177" s="146" t="s">
        <v>205</v>
      </c>
      <c r="AT177" s="146" t="s">
        <v>194</v>
      </c>
      <c r="AU177" s="146" t="s">
        <v>186</v>
      </c>
      <c r="AY177" s="13" t="s">
        <v>179</v>
      </c>
      <c r="BE177" s="147">
        <f t="shared" si="34"/>
        <v>0</v>
      </c>
      <c r="BF177" s="147">
        <f t="shared" si="35"/>
        <v>0</v>
      </c>
      <c r="BG177" s="147">
        <f t="shared" si="36"/>
        <v>0</v>
      </c>
      <c r="BH177" s="147">
        <f t="shared" si="37"/>
        <v>0</v>
      </c>
      <c r="BI177" s="147">
        <f t="shared" si="38"/>
        <v>0</v>
      </c>
      <c r="BJ177" s="13" t="s">
        <v>186</v>
      </c>
      <c r="BK177" s="147">
        <f t="shared" si="39"/>
        <v>0</v>
      </c>
      <c r="BL177" s="13" t="s">
        <v>205</v>
      </c>
      <c r="BM177" s="146" t="s">
        <v>1824</v>
      </c>
    </row>
    <row r="178" spans="2:65" s="1" customFormat="1" ht="24.15" customHeight="1" x14ac:dyDescent="0.2">
      <c r="B178" s="28"/>
      <c r="C178" s="148" t="s">
        <v>351</v>
      </c>
      <c r="D178" s="148" t="s">
        <v>194</v>
      </c>
      <c r="E178" s="149" t="s">
        <v>1825</v>
      </c>
      <c r="F178" s="150" t="s">
        <v>1826</v>
      </c>
      <c r="G178" s="151" t="s">
        <v>192</v>
      </c>
      <c r="H178" s="152">
        <v>1</v>
      </c>
      <c r="I178" s="153"/>
      <c r="J178" s="154">
        <f t="shared" si="30"/>
        <v>0</v>
      </c>
      <c r="K178" s="155"/>
      <c r="L178" s="156"/>
      <c r="M178" s="157" t="s">
        <v>1</v>
      </c>
      <c r="N178" s="158" t="s">
        <v>38</v>
      </c>
      <c r="P178" s="144">
        <f t="shared" si="31"/>
        <v>0</v>
      </c>
      <c r="Q178" s="144">
        <v>0</v>
      </c>
      <c r="R178" s="144">
        <f t="shared" si="32"/>
        <v>0</v>
      </c>
      <c r="S178" s="144">
        <v>0</v>
      </c>
      <c r="T178" s="145">
        <f t="shared" si="33"/>
        <v>0</v>
      </c>
      <c r="AR178" s="146" t="s">
        <v>205</v>
      </c>
      <c r="AT178" s="146" t="s">
        <v>194</v>
      </c>
      <c r="AU178" s="146" t="s">
        <v>186</v>
      </c>
      <c r="AY178" s="13" t="s">
        <v>179</v>
      </c>
      <c r="BE178" s="147">
        <f t="shared" si="34"/>
        <v>0</v>
      </c>
      <c r="BF178" s="147">
        <f t="shared" si="35"/>
        <v>0</v>
      </c>
      <c r="BG178" s="147">
        <f t="shared" si="36"/>
        <v>0</v>
      </c>
      <c r="BH178" s="147">
        <f t="shared" si="37"/>
        <v>0</v>
      </c>
      <c r="BI178" s="147">
        <f t="shared" si="38"/>
        <v>0</v>
      </c>
      <c r="BJ178" s="13" t="s">
        <v>186</v>
      </c>
      <c r="BK178" s="147">
        <f t="shared" si="39"/>
        <v>0</v>
      </c>
      <c r="BL178" s="13" t="s">
        <v>205</v>
      </c>
      <c r="BM178" s="146" t="s">
        <v>1827</v>
      </c>
    </row>
    <row r="179" spans="2:65" s="1" customFormat="1" ht="24.15" customHeight="1" x14ac:dyDescent="0.2">
      <c r="B179" s="28"/>
      <c r="C179" s="134" t="s">
        <v>355</v>
      </c>
      <c r="D179" s="134" t="s">
        <v>181</v>
      </c>
      <c r="E179" s="135" t="s">
        <v>1828</v>
      </c>
      <c r="F179" s="136" t="s">
        <v>1829</v>
      </c>
      <c r="G179" s="137" t="s">
        <v>192</v>
      </c>
      <c r="H179" s="138">
        <v>104</v>
      </c>
      <c r="I179" s="139"/>
      <c r="J179" s="140">
        <f t="shared" si="30"/>
        <v>0</v>
      </c>
      <c r="K179" s="141"/>
      <c r="L179" s="28"/>
      <c r="M179" s="142" t="s">
        <v>1</v>
      </c>
      <c r="N179" s="143" t="s">
        <v>38</v>
      </c>
      <c r="P179" s="144">
        <f t="shared" si="31"/>
        <v>0</v>
      </c>
      <c r="Q179" s="144">
        <v>0</v>
      </c>
      <c r="R179" s="144">
        <f t="shared" si="32"/>
        <v>0</v>
      </c>
      <c r="S179" s="144">
        <v>0</v>
      </c>
      <c r="T179" s="145">
        <f t="shared" si="33"/>
        <v>0</v>
      </c>
      <c r="AR179" s="146" t="s">
        <v>201</v>
      </c>
      <c r="AT179" s="146" t="s">
        <v>181</v>
      </c>
      <c r="AU179" s="146" t="s">
        <v>186</v>
      </c>
      <c r="AY179" s="13" t="s">
        <v>179</v>
      </c>
      <c r="BE179" s="147">
        <f t="shared" si="34"/>
        <v>0</v>
      </c>
      <c r="BF179" s="147">
        <f t="shared" si="35"/>
        <v>0</v>
      </c>
      <c r="BG179" s="147">
        <f t="shared" si="36"/>
        <v>0</v>
      </c>
      <c r="BH179" s="147">
        <f t="shared" si="37"/>
        <v>0</v>
      </c>
      <c r="BI179" s="147">
        <f t="shared" si="38"/>
        <v>0</v>
      </c>
      <c r="BJ179" s="13" t="s">
        <v>186</v>
      </c>
      <c r="BK179" s="147">
        <f t="shared" si="39"/>
        <v>0</v>
      </c>
      <c r="BL179" s="13" t="s">
        <v>201</v>
      </c>
      <c r="BM179" s="146" t="s">
        <v>1830</v>
      </c>
    </row>
    <row r="180" spans="2:65" s="1" customFormat="1" ht="16.5" customHeight="1" x14ac:dyDescent="0.2">
      <c r="B180" s="28"/>
      <c r="C180" s="148" t="s">
        <v>359</v>
      </c>
      <c r="D180" s="148" t="s">
        <v>194</v>
      </c>
      <c r="E180" s="149" t="s">
        <v>1831</v>
      </c>
      <c r="F180" s="150" t="s">
        <v>1832</v>
      </c>
      <c r="G180" s="151" t="s">
        <v>192</v>
      </c>
      <c r="H180" s="152">
        <v>104</v>
      </c>
      <c r="I180" s="153"/>
      <c r="J180" s="154">
        <f t="shared" si="30"/>
        <v>0</v>
      </c>
      <c r="K180" s="155"/>
      <c r="L180" s="156"/>
      <c r="M180" s="157" t="s">
        <v>1</v>
      </c>
      <c r="N180" s="158" t="s">
        <v>38</v>
      </c>
      <c r="P180" s="144">
        <f t="shared" si="31"/>
        <v>0</v>
      </c>
      <c r="Q180" s="144">
        <v>3.0000000000000001E-5</v>
      </c>
      <c r="R180" s="144">
        <f t="shared" si="32"/>
        <v>3.1199999999999999E-3</v>
      </c>
      <c r="S180" s="144">
        <v>0</v>
      </c>
      <c r="T180" s="145">
        <f t="shared" si="33"/>
        <v>0</v>
      </c>
      <c r="AR180" s="146" t="s">
        <v>205</v>
      </c>
      <c r="AT180" s="146" t="s">
        <v>194</v>
      </c>
      <c r="AU180" s="146" t="s">
        <v>186</v>
      </c>
      <c r="AY180" s="13" t="s">
        <v>179</v>
      </c>
      <c r="BE180" s="147">
        <f t="shared" si="34"/>
        <v>0</v>
      </c>
      <c r="BF180" s="147">
        <f t="shared" si="35"/>
        <v>0</v>
      </c>
      <c r="BG180" s="147">
        <f t="shared" si="36"/>
        <v>0</v>
      </c>
      <c r="BH180" s="147">
        <f t="shared" si="37"/>
        <v>0</v>
      </c>
      <c r="BI180" s="147">
        <f t="shared" si="38"/>
        <v>0</v>
      </c>
      <c r="BJ180" s="13" t="s">
        <v>186</v>
      </c>
      <c r="BK180" s="147">
        <f t="shared" si="39"/>
        <v>0</v>
      </c>
      <c r="BL180" s="13" t="s">
        <v>205</v>
      </c>
      <c r="BM180" s="146" t="s">
        <v>1833</v>
      </c>
    </row>
    <row r="181" spans="2:65" s="1" customFormat="1" ht="38" customHeight="1" x14ac:dyDescent="0.2">
      <c r="B181" s="28"/>
      <c r="C181" s="134" t="s">
        <v>363</v>
      </c>
      <c r="D181" s="134" t="s">
        <v>181</v>
      </c>
      <c r="E181" s="135" t="s">
        <v>1834</v>
      </c>
      <c r="F181" s="136" t="s">
        <v>1835</v>
      </c>
      <c r="G181" s="137" t="s">
        <v>192</v>
      </c>
      <c r="H181" s="138">
        <v>26</v>
      </c>
      <c r="I181" s="139"/>
      <c r="J181" s="140">
        <f t="shared" si="30"/>
        <v>0</v>
      </c>
      <c r="K181" s="141"/>
      <c r="L181" s="28"/>
      <c r="M181" s="142" t="s">
        <v>1</v>
      </c>
      <c r="N181" s="143" t="s">
        <v>38</v>
      </c>
      <c r="P181" s="144">
        <f t="shared" si="31"/>
        <v>0</v>
      </c>
      <c r="Q181" s="144">
        <v>0</v>
      </c>
      <c r="R181" s="144">
        <f t="shared" si="32"/>
        <v>0</v>
      </c>
      <c r="S181" s="144">
        <v>0</v>
      </c>
      <c r="T181" s="145">
        <f t="shared" si="33"/>
        <v>0</v>
      </c>
      <c r="AR181" s="146" t="s">
        <v>201</v>
      </c>
      <c r="AT181" s="146" t="s">
        <v>181</v>
      </c>
      <c r="AU181" s="146" t="s">
        <v>186</v>
      </c>
      <c r="AY181" s="13" t="s">
        <v>179</v>
      </c>
      <c r="BE181" s="147">
        <f t="shared" si="34"/>
        <v>0</v>
      </c>
      <c r="BF181" s="147">
        <f t="shared" si="35"/>
        <v>0</v>
      </c>
      <c r="BG181" s="147">
        <f t="shared" si="36"/>
        <v>0</v>
      </c>
      <c r="BH181" s="147">
        <f t="shared" si="37"/>
        <v>0</v>
      </c>
      <c r="BI181" s="147">
        <f t="shared" si="38"/>
        <v>0</v>
      </c>
      <c r="BJ181" s="13" t="s">
        <v>186</v>
      </c>
      <c r="BK181" s="147">
        <f t="shared" si="39"/>
        <v>0</v>
      </c>
      <c r="BL181" s="13" t="s">
        <v>201</v>
      </c>
      <c r="BM181" s="146" t="s">
        <v>1836</v>
      </c>
    </row>
    <row r="182" spans="2:65" s="1" customFormat="1" ht="24.15" customHeight="1" x14ac:dyDescent="0.2">
      <c r="B182" s="28"/>
      <c r="C182" s="148" t="s">
        <v>369</v>
      </c>
      <c r="D182" s="148" t="s">
        <v>194</v>
      </c>
      <c r="E182" s="149" t="s">
        <v>1837</v>
      </c>
      <c r="F182" s="150" t="s">
        <v>1838</v>
      </c>
      <c r="G182" s="151" t="s">
        <v>192</v>
      </c>
      <c r="H182" s="152">
        <v>26</v>
      </c>
      <c r="I182" s="153"/>
      <c r="J182" s="154">
        <f t="shared" si="30"/>
        <v>0</v>
      </c>
      <c r="K182" s="155"/>
      <c r="L182" s="156"/>
      <c r="M182" s="157" t="s">
        <v>1</v>
      </c>
      <c r="N182" s="158" t="s">
        <v>38</v>
      </c>
      <c r="P182" s="144">
        <f t="shared" si="31"/>
        <v>0</v>
      </c>
      <c r="Q182" s="144">
        <v>1E-3</v>
      </c>
      <c r="R182" s="144">
        <f t="shared" si="32"/>
        <v>2.6000000000000002E-2</v>
      </c>
      <c r="S182" s="144">
        <v>0</v>
      </c>
      <c r="T182" s="145">
        <f t="shared" si="33"/>
        <v>0</v>
      </c>
      <c r="AR182" s="146" t="s">
        <v>205</v>
      </c>
      <c r="AT182" s="146" t="s">
        <v>194</v>
      </c>
      <c r="AU182" s="146" t="s">
        <v>186</v>
      </c>
      <c r="AY182" s="13" t="s">
        <v>179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186</v>
      </c>
      <c r="BK182" s="147">
        <f t="shared" si="39"/>
        <v>0</v>
      </c>
      <c r="BL182" s="13" t="s">
        <v>205</v>
      </c>
      <c r="BM182" s="146" t="s">
        <v>1839</v>
      </c>
    </row>
    <row r="183" spans="2:65" s="1" customFormat="1" ht="38" customHeight="1" x14ac:dyDescent="0.2">
      <c r="B183" s="28"/>
      <c r="C183" s="134" t="s">
        <v>373</v>
      </c>
      <c r="D183" s="134" t="s">
        <v>181</v>
      </c>
      <c r="E183" s="135" t="s">
        <v>1840</v>
      </c>
      <c r="F183" s="136" t="s">
        <v>1841</v>
      </c>
      <c r="G183" s="137" t="s">
        <v>192</v>
      </c>
      <c r="H183" s="138">
        <v>11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201</v>
      </c>
      <c r="AT183" s="146" t="s">
        <v>181</v>
      </c>
      <c r="AU183" s="146" t="s">
        <v>186</v>
      </c>
      <c r="AY183" s="13" t="s">
        <v>179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186</v>
      </c>
      <c r="BK183" s="147">
        <f t="shared" si="39"/>
        <v>0</v>
      </c>
      <c r="BL183" s="13" t="s">
        <v>201</v>
      </c>
      <c r="BM183" s="146" t="s">
        <v>1842</v>
      </c>
    </row>
    <row r="184" spans="2:65" s="1" customFormat="1" ht="24.15" customHeight="1" x14ac:dyDescent="0.2">
      <c r="B184" s="28"/>
      <c r="C184" s="134" t="s">
        <v>377</v>
      </c>
      <c r="D184" s="134" t="s">
        <v>181</v>
      </c>
      <c r="E184" s="135" t="s">
        <v>1843</v>
      </c>
      <c r="F184" s="136" t="s">
        <v>1844</v>
      </c>
      <c r="G184" s="137" t="s">
        <v>192</v>
      </c>
      <c r="H184" s="138">
        <v>4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201</v>
      </c>
      <c r="AT184" s="146" t="s">
        <v>181</v>
      </c>
      <c r="AU184" s="146" t="s">
        <v>186</v>
      </c>
      <c r="AY184" s="13" t="s">
        <v>179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186</v>
      </c>
      <c r="BK184" s="147">
        <f t="shared" si="39"/>
        <v>0</v>
      </c>
      <c r="BL184" s="13" t="s">
        <v>201</v>
      </c>
      <c r="BM184" s="146" t="s">
        <v>1845</v>
      </c>
    </row>
    <row r="185" spans="2:65" s="1" customFormat="1" ht="38" customHeight="1" x14ac:dyDescent="0.2">
      <c r="B185" s="28"/>
      <c r="C185" s="148" t="s">
        <v>381</v>
      </c>
      <c r="D185" s="148" t="s">
        <v>194</v>
      </c>
      <c r="E185" s="149" t="s">
        <v>1846</v>
      </c>
      <c r="F185" s="150" t="s">
        <v>1847</v>
      </c>
      <c r="G185" s="151" t="s">
        <v>192</v>
      </c>
      <c r="H185" s="152">
        <v>4</v>
      </c>
      <c r="I185" s="153"/>
      <c r="J185" s="154">
        <f t="shared" si="30"/>
        <v>0</v>
      </c>
      <c r="K185" s="155"/>
      <c r="L185" s="156"/>
      <c r="M185" s="157" t="s">
        <v>1</v>
      </c>
      <c r="N185" s="158" t="s">
        <v>38</v>
      </c>
      <c r="P185" s="144">
        <f t="shared" si="31"/>
        <v>0</v>
      </c>
      <c r="Q185" s="144">
        <v>7.0000000000000001E-3</v>
      </c>
      <c r="R185" s="144">
        <f t="shared" si="32"/>
        <v>2.8000000000000001E-2</v>
      </c>
      <c r="S185" s="144">
        <v>0</v>
      </c>
      <c r="T185" s="145">
        <f t="shared" si="33"/>
        <v>0</v>
      </c>
      <c r="AR185" s="146" t="s">
        <v>205</v>
      </c>
      <c r="AT185" s="146" t="s">
        <v>194</v>
      </c>
      <c r="AU185" s="146" t="s">
        <v>186</v>
      </c>
      <c r="AY185" s="13" t="s">
        <v>179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186</v>
      </c>
      <c r="BK185" s="147">
        <f t="shared" si="39"/>
        <v>0</v>
      </c>
      <c r="BL185" s="13" t="s">
        <v>205</v>
      </c>
      <c r="BM185" s="146" t="s">
        <v>1848</v>
      </c>
    </row>
    <row r="186" spans="2:65" s="1" customFormat="1" ht="16.5" customHeight="1" x14ac:dyDescent="0.2">
      <c r="B186" s="28"/>
      <c r="C186" s="148" t="s">
        <v>385</v>
      </c>
      <c r="D186" s="148" t="s">
        <v>194</v>
      </c>
      <c r="E186" s="149" t="s">
        <v>1849</v>
      </c>
      <c r="F186" s="150" t="s">
        <v>1850</v>
      </c>
      <c r="G186" s="151" t="s">
        <v>192</v>
      </c>
      <c r="H186" s="152">
        <v>4</v>
      </c>
      <c r="I186" s="153"/>
      <c r="J186" s="154">
        <f t="shared" si="30"/>
        <v>0</v>
      </c>
      <c r="K186" s="155"/>
      <c r="L186" s="156"/>
      <c r="M186" s="157" t="s">
        <v>1</v>
      </c>
      <c r="N186" s="158" t="s">
        <v>38</v>
      </c>
      <c r="P186" s="144">
        <f t="shared" si="31"/>
        <v>0</v>
      </c>
      <c r="Q186" s="144">
        <v>2.9999999999999997E-4</v>
      </c>
      <c r="R186" s="144">
        <f t="shared" si="32"/>
        <v>1.1999999999999999E-3</v>
      </c>
      <c r="S186" s="144">
        <v>0</v>
      </c>
      <c r="T186" s="145">
        <f t="shared" si="33"/>
        <v>0</v>
      </c>
      <c r="AR186" s="146" t="s">
        <v>205</v>
      </c>
      <c r="AT186" s="146" t="s">
        <v>194</v>
      </c>
      <c r="AU186" s="146" t="s">
        <v>186</v>
      </c>
      <c r="AY186" s="13" t="s">
        <v>179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186</v>
      </c>
      <c r="BK186" s="147">
        <f t="shared" si="39"/>
        <v>0</v>
      </c>
      <c r="BL186" s="13" t="s">
        <v>205</v>
      </c>
      <c r="BM186" s="146" t="s">
        <v>1851</v>
      </c>
    </row>
    <row r="187" spans="2:65" s="1" customFormat="1" ht="24.15" customHeight="1" x14ac:dyDescent="0.2">
      <c r="B187" s="28"/>
      <c r="C187" s="134" t="s">
        <v>390</v>
      </c>
      <c r="D187" s="134" t="s">
        <v>181</v>
      </c>
      <c r="E187" s="135" t="s">
        <v>1714</v>
      </c>
      <c r="F187" s="136" t="s">
        <v>1715</v>
      </c>
      <c r="G187" s="137" t="s">
        <v>192</v>
      </c>
      <c r="H187" s="138">
        <v>10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201</v>
      </c>
      <c r="AT187" s="146" t="s">
        <v>181</v>
      </c>
      <c r="AU187" s="146" t="s">
        <v>186</v>
      </c>
      <c r="AY187" s="13" t="s">
        <v>179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186</v>
      </c>
      <c r="BK187" s="147">
        <f t="shared" si="39"/>
        <v>0</v>
      </c>
      <c r="BL187" s="13" t="s">
        <v>201</v>
      </c>
      <c r="BM187" s="146" t="s">
        <v>1852</v>
      </c>
    </row>
    <row r="188" spans="2:65" s="1" customFormat="1" ht="24.15" customHeight="1" x14ac:dyDescent="0.2">
      <c r="B188" s="28"/>
      <c r="C188" s="134" t="s">
        <v>394</v>
      </c>
      <c r="D188" s="134" t="s">
        <v>181</v>
      </c>
      <c r="E188" s="135" t="s">
        <v>1717</v>
      </c>
      <c r="F188" s="136" t="s">
        <v>1718</v>
      </c>
      <c r="G188" s="137" t="s">
        <v>192</v>
      </c>
      <c r="H188" s="138">
        <v>11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201</v>
      </c>
      <c r="AT188" s="146" t="s">
        <v>181</v>
      </c>
      <c r="AU188" s="146" t="s">
        <v>186</v>
      </c>
      <c r="AY188" s="13" t="s">
        <v>179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186</v>
      </c>
      <c r="BK188" s="147">
        <f t="shared" si="39"/>
        <v>0</v>
      </c>
      <c r="BL188" s="13" t="s">
        <v>201</v>
      </c>
      <c r="BM188" s="146" t="s">
        <v>1853</v>
      </c>
    </row>
    <row r="189" spans="2:65" s="1" customFormat="1" ht="24.15" customHeight="1" x14ac:dyDescent="0.2">
      <c r="B189" s="28"/>
      <c r="C189" s="148" t="s">
        <v>398</v>
      </c>
      <c r="D189" s="148" t="s">
        <v>194</v>
      </c>
      <c r="E189" s="149" t="s">
        <v>1720</v>
      </c>
      <c r="F189" s="150" t="s">
        <v>1721</v>
      </c>
      <c r="G189" s="151" t="s">
        <v>192</v>
      </c>
      <c r="H189" s="152">
        <v>11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2.5000000000000001E-3</v>
      </c>
      <c r="R189" s="144">
        <f t="shared" si="32"/>
        <v>2.75E-2</v>
      </c>
      <c r="S189" s="144">
        <v>0</v>
      </c>
      <c r="T189" s="145">
        <f t="shared" si="33"/>
        <v>0</v>
      </c>
      <c r="AR189" s="146" t="s">
        <v>1193</v>
      </c>
      <c r="AT189" s="146" t="s">
        <v>194</v>
      </c>
      <c r="AU189" s="146" t="s">
        <v>186</v>
      </c>
      <c r="AY189" s="13" t="s">
        <v>179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186</v>
      </c>
      <c r="BK189" s="147">
        <f t="shared" si="39"/>
        <v>0</v>
      </c>
      <c r="BL189" s="13" t="s">
        <v>201</v>
      </c>
      <c r="BM189" s="146" t="s">
        <v>1854</v>
      </c>
    </row>
    <row r="190" spans="2:65" s="1" customFormat="1" ht="24.15" customHeight="1" x14ac:dyDescent="0.2">
      <c r="B190" s="28"/>
      <c r="C190" s="134" t="s">
        <v>402</v>
      </c>
      <c r="D190" s="134" t="s">
        <v>181</v>
      </c>
      <c r="E190" s="135" t="s">
        <v>1855</v>
      </c>
      <c r="F190" s="136" t="s">
        <v>1856</v>
      </c>
      <c r="G190" s="137" t="s">
        <v>192</v>
      </c>
      <c r="H190" s="138">
        <v>1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201</v>
      </c>
      <c r="AT190" s="146" t="s">
        <v>181</v>
      </c>
      <c r="AU190" s="146" t="s">
        <v>186</v>
      </c>
      <c r="AY190" s="13" t="s">
        <v>179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186</v>
      </c>
      <c r="BK190" s="147">
        <f t="shared" si="39"/>
        <v>0</v>
      </c>
      <c r="BL190" s="13" t="s">
        <v>201</v>
      </c>
      <c r="BM190" s="146" t="s">
        <v>1857</v>
      </c>
    </row>
    <row r="191" spans="2:65" s="1" customFormat="1" ht="16.5" customHeight="1" x14ac:dyDescent="0.2">
      <c r="B191" s="28"/>
      <c r="C191" s="134" t="s">
        <v>406</v>
      </c>
      <c r="D191" s="134" t="s">
        <v>181</v>
      </c>
      <c r="E191" s="135" t="s">
        <v>1858</v>
      </c>
      <c r="F191" s="136" t="s">
        <v>1859</v>
      </c>
      <c r="G191" s="137" t="s">
        <v>192</v>
      </c>
      <c r="H191" s="138">
        <v>11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201</v>
      </c>
      <c r="AT191" s="146" t="s">
        <v>181</v>
      </c>
      <c r="AU191" s="146" t="s">
        <v>186</v>
      </c>
      <c r="AY191" s="13" t="s">
        <v>179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186</v>
      </c>
      <c r="BK191" s="147">
        <f t="shared" si="39"/>
        <v>0</v>
      </c>
      <c r="BL191" s="13" t="s">
        <v>201</v>
      </c>
      <c r="BM191" s="146" t="s">
        <v>1860</v>
      </c>
    </row>
    <row r="192" spans="2:65" s="1" customFormat="1" ht="24.15" customHeight="1" x14ac:dyDescent="0.2">
      <c r="B192" s="28"/>
      <c r="C192" s="148" t="s">
        <v>410</v>
      </c>
      <c r="D192" s="148" t="s">
        <v>194</v>
      </c>
      <c r="E192" s="149" t="s">
        <v>1861</v>
      </c>
      <c r="F192" s="150" t="s">
        <v>1862</v>
      </c>
      <c r="G192" s="151" t="s">
        <v>192</v>
      </c>
      <c r="H192" s="152">
        <v>11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205</v>
      </c>
      <c r="AT192" s="146" t="s">
        <v>194</v>
      </c>
      <c r="AU192" s="146" t="s">
        <v>186</v>
      </c>
      <c r="AY192" s="13" t="s">
        <v>179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186</v>
      </c>
      <c r="BK192" s="147">
        <f t="shared" si="39"/>
        <v>0</v>
      </c>
      <c r="BL192" s="13" t="s">
        <v>205</v>
      </c>
      <c r="BM192" s="146" t="s">
        <v>1863</v>
      </c>
    </row>
    <row r="193" spans="2:65" s="1" customFormat="1" ht="16.5" customHeight="1" x14ac:dyDescent="0.2">
      <c r="B193" s="28"/>
      <c r="C193" s="148" t="s">
        <v>414</v>
      </c>
      <c r="D193" s="148" t="s">
        <v>194</v>
      </c>
      <c r="E193" s="149" t="s">
        <v>1864</v>
      </c>
      <c r="F193" s="150" t="s">
        <v>1865</v>
      </c>
      <c r="G193" s="151" t="s">
        <v>192</v>
      </c>
      <c r="H193" s="152">
        <v>33</v>
      </c>
      <c r="I193" s="153"/>
      <c r="J193" s="154">
        <f t="shared" si="30"/>
        <v>0</v>
      </c>
      <c r="K193" s="155"/>
      <c r="L193" s="156"/>
      <c r="M193" s="157" t="s">
        <v>1</v>
      </c>
      <c r="N193" s="158" t="s">
        <v>38</v>
      </c>
      <c r="P193" s="144">
        <f t="shared" si="31"/>
        <v>0</v>
      </c>
      <c r="Q193" s="144">
        <v>6.0000000000000002E-5</v>
      </c>
      <c r="R193" s="144">
        <f t="shared" si="32"/>
        <v>1.98E-3</v>
      </c>
      <c r="S193" s="144">
        <v>0</v>
      </c>
      <c r="T193" s="145">
        <f t="shared" si="33"/>
        <v>0</v>
      </c>
      <c r="AR193" s="146" t="s">
        <v>205</v>
      </c>
      <c r="AT193" s="146" t="s">
        <v>194</v>
      </c>
      <c r="AU193" s="146" t="s">
        <v>186</v>
      </c>
      <c r="AY193" s="13" t="s">
        <v>179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186</v>
      </c>
      <c r="BK193" s="147">
        <f t="shared" si="39"/>
        <v>0</v>
      </c>
      <c r="BL193" s="13" t="s">
        <v>205</v>
      </c>
      <c r="BM193" s="146" t="s">
        <v>1866</v>
      </c>
    </row>
    <row r="194" spans="2:65" s="1" customFormat="1" ht="24.15" customHeight="1" x14ac:dyDescent="0.2">
      <c r="B194" s="28"/>
      <c r="C194" s="134" t="s">
        <v>420</v>
      </c>
      <c r="D194" s="134" t="s">
        <v>181</v>
      </c>
      <c r="E194" s="135" t="s">
        <v>1867</v>
      </c>
      <c r="F194" s="136" t="s">
        <v>1868</v>
      </c>
      <c r="G194" s="137" t="s">
        <v>235</v>
      </c>
      <c r="H194" s="138">
        <v>22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201</v>
      </c>
      <c r="AT194" s="146" t="s">
        <v>181</v>
      </c>
      <c r="AU194" s="146" t="s">
        <v>186</v>
      </c>
      <c r="AY194" s="13" t="s">
        <v>179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186</v>
      </c>
      <c r="BK194" s="147">
        <f t="shared" si="39"/>
        <v>0</v>
      </c>
      <c r="BL194" s="13" t="s">
        <v>201</v>
      </c>
      <c r="BM194" s="146" t="s">
        <v>1869</v>
      </c>
    </row>
    <row r="195" spans="2:65" s="1" customFormat="1" ht="16.5" customHeight="1" x14ac:dyDescent="0.2">
      <c r="B195" s="28"/>
      <c r="C195" s="148" t="s">
        <v>426</v>
      </c>
      <c r="D195" s="148" t="s">
        <v>194</v>
      </c>
      <c r="E195" s="149" t="s">
        <v>1870</v>
      </c>
      <c r="F195" s="150" t="s">
        <v>1871</v>
      </c>
      <c r="G195" s="151" t="s">
        <v>240</v>
      </c>
      <c r="H195" s="152">
        <v>15.4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1E-3</v>
      </c>
      <c r="R195" s="144">
        <f t="shared" si="32"/>
        <v>1.54E-2</v>
      </c>
      <c r="S195" s="144">
        <v>0</v>
      </c>
      <c r="T195" s="145">
        <f t="shared" si="33"/>
        <v>0</v>
      </c>
      <c r="AR195" s="146" t="s">
        <v>205</v>
      </c>
      <c r="AT195" s="146" t="s">
        <v>194</v>
      </c>
      <c r="AU195" s="146" t="s">
        <v>186</v>
      </c>
      <c r="AY195" s="13" t="s">
        <v>179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186</v>
      </c>
      <c r="BK195" s="147">
        <f t="shared" si="39"/>
        <v>0</v>
      </c>
      <c r="BL195" s="13" t="s">
        <v>205</v>
      </c>
      <c r="BM195" s="146" t="s">
        <v>1872</v>
      </c>
    </row>
    <row r="196" spans="2:65" s="1" customFormat="1" ht="21.75" customHeight="1" x14ac:dyDescent="0.2">
      <c r="B196" s="28"/>
      <c r="C196" s="148" t="s">
        <v>430</v>
      </c>
      <c r="D196" s="148" t="s">
        <v>194</v>
      </c>
      <c r="E196" s="149" t="s">
        <v>1873</v>
      </c>
      <c r="F196" s="150" t="s">
        <v>1874</v>
      </c>
      <c r="G196" s="151" t="s">
        <v>192</v>
      </c>
      <c r="H196" s="152">
        <v>11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205</v>
      </c>
      <c r="AT196" s="146" t="s">
        <v>194</v>
      </c>
      <c r="AU196" s="146" t="s">
        <v>186</v>
      </c>
      <c r="AY196" s="13" t="s">
        <v>179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186</v>
      </c>
      <c r="BK196" s="147">
        <f t="shared" si="39"/>
        <v>0</v>
      </c>
      <c r="BL196" s="13" t="s">
        <v>205</v>
      </c>
      <c r="BM196" s="146" t="s">
        <v>1875</v>
      </c>
    </row>
    <row r="197" spans="2:65" s="1" customFormat="1" ht="24.15" customHeight="1" x14ac:dyDescent="0.2">
      <c r="B197" s="28"/>
      <c r="C197" s="134" t="s">
        <v>434</v>
      </c>
      <c r="D197" s="134" t="s">
        <v>181</v>
      </c>
      <c r="E197" s="135" t="s">
        <v>1876</v>
      </c>
      <c r="F197" s="136" t="s">
        <v>1877</v>
      </c>
      <c r="G197" s="137" t="s">
        <v>235</v>
      </c>
      <c r="H197" s="138">
        <v>990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201</v>
      </c>
      <c r="AT197" s="146" t="s">
        <v>181</v>
      </c>
      <c r="AU197" s="146" t="s">
        <v>186</v>
      </c>
      <c r="AY197" s="13" t="s">
        <v>179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186</v>
      </c>
      <c r="BK197" s="147">
        <f t="shared" si="39"/>
        <v>0</v>
      </c>
      <c r="BL197" s="13" t="s">
        <v>201</v>
      </c>
      <c r="BM197" s="146" t="s">
        <v>1878</v>
      </c>
    </row>
    <row r="198" spans="2:65" s="1" customFormat="1" ht="16.5" customHeight="1" x14ac:dyDescent="0.2">
      <c r="B198" s="28"/>
      <c r="C198" s="148" t="s">
        <v>651</v>
      </c>
      <c r="D198" s="148" t="s">
        <v>194</v>
      </c>
      <c r="E198" s="149" t="s">
        <v>251</v>
      </c>
      <c r="F198" s="150" t="s">
        <v>252</v>
      </c>
      <c r="G198" s="151" t="s">
        <v>240</v>
      </c>
      <c r="H198" s="152">
        <v>932.58</v>
      </c>
      <c r="I198" s="153"/>
      <c r="J198" s="154">
        <f t="shared" si="30"/>
        <v>0</v>
      </c>
      <c r="K198" s="155"/>
      <c r="L198" s="156"/>
      <c r="M198" s="157" t="s">
        <v>1</v>
      </c>
      <c r="N198" s="158" t="s">
        <v>38</v>
      </c>
      <c r="P198" s="144">
        <f t="shared" si="31"/>
        <v>0</v>
      </c>
      <c r="Q198" s="144">
        <v>1E-3</v>
      </c>
      <c r="R198" s="144">
        <f t="shared" si="32"/>
        <v>0.93258000000000008</v>
      </c>
      <c r="S198" s="144">
        <v>0</v>
      </c>
      <c r="T198" s="145">
        <f t="shared" si="33"/>
        <v>0</v>
      </c>
      <c r="AR198" s="146" t="s">
        <v>205</v>
      </c>
      <c r="AT198" s="146" t="s">
        <v>194</v>
      </c>
      <c r="AU198" s="146" t="s">
        <v>186</v>
      </c>
      <c r="AY198" s="13" t="s">
        <v>179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186</v>
      </c>
      <c r="BK198" s="147">
        <f t="shared" si="39"/>
        <v>0</v>
      </c>
      <c r="BL198" s="13" t="s">
        <v>205</v>
      </c>
      <c r="BM198" s="146" t="s">
        <v>1879</v>
      </c>
    </row>
    <row r="199" spans="2:65" s="1" customFormat="1" ht="16.5" customHeight="1" x14ac:dyDescent="0.2">
      <c r="B199" s="28"/>
      <c r="C199" s="134" t="s">
        <v>655</v>
      </c>
      <c r="D199" s="134" t="s">
        <v>181</v>
      </c>
      <c r="E199" s="135" t="s">
        <v>1880</v>
      </c>
      <c r="F199" s="136" t="s">
        <v>299</v>
      </c>
      <c r="G199" s="137" t="s">
        <v>192</v>
      </c>
      <c r="H199" s="138">
        <v>4</v>
      </c>
      <c r="I199" s="139"/>
      <c r="J199" s="140">
        <f t="shared" si="30"/>
        <v>0</v>
      </c>
      <c r="K199" s="141"/>
      <c r="L199" s="28"/>
      <c r="M199" s="142" t="s">
        <v>1</v>
      </c>
      <c r="N199" s="143" t="s">
        <v>38</v>
      </c>
      <c r="P199" s="144">
        <f t="shared" si="31"/>
        <v>0</v>
      </c>
      <c r="Q199" s="144">
        <v>0</v>
      </c>
      <c r="R199" s="144">
        <f t="shared" si="32"/>
        <v>0</v>
      </c>
      <c r="S199" s="144">
        <v>0</v>
      </c>
      <c r="T199" s="145">
        <f t="shared" si="33"/>
        <v>0</v>
      </c>
      <c r="AR199" s="146" t="s">
        <v>201</v>
      </c>
      <c r="AT199" s="146" t="s">
        <v>181</v>
      </c>
      <c r="AU199" s="146" t="s">
        <v>186</v>
      </c>
      <c r="AY199" s="13" t="s">
        <v>179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186</v>
      </c>
      <c r="BK199" s="147">
        <f t="shared" si="39"/>
        <v>0</v>
      </c>
      <c r="BL199" s="13" t="s">
        <v>201</v>
      </c>
      <c r="BM199" s="146" t="s">
        <v>1881</v>
      </c>
    </row>
    <row r="200" spans="2:65" s="1" customFormat="1" ht="24.15" customHeight="1" x14ac:dyDescent="0.2">
      <c r="B200" s="28"/>
      <c r="C200" s="148" t="s">
        <v>201</v>
      </c>
      <c r="D200" s="148" t="s">
        <v>194</v>
      </c>
      <c r="E200" s="149" t="s">
        <v>302</v>
      </c>
      <c r="F200" s="150" t="s">
        <v>303</v>
      </c>
      <c r="G200" s="151" t="s">
        <v>192</v>
      </c>
      <c r="H200" s="152">
        <v>4</v>
      </c>
      <c r="I200" s="153"/>
      <c r="J200" s="154">
        <f t="shared" si="30"/>
        <v>0</v>
      </c>
      <c r="K200" s="155"/>
      <c r="L200" s="156"/>
      <c r="M200" s="157" t="s">
        <v>1</v>
      </c>
      <c r="N200" s="158" t="s">
        <v>38</v>
      </c>
      <c r="P200" s="144">
        <f t="shared" si="31"/>
        <v>0</v>
      </c>
      <c r="Q200" s="144">
        <v>1.6000000000000001E-4</v>
      </c>
      <c r="R200" s="144">
        <f t="shared" si="32"/>
        <v>6.4000000000000005E-4</v>
      </c>
      <c r="S200" s="144">
        <v>0</v>
      </c>
      <c r="T200" s="145">
        <f t="shared" si="33"/>
        <v>0</v>
      </c>
      <c r="AR200" s="146" t="s">
        <v>205</v>
      </c>
      <c r="AT200" s="146" t="s">
        <v>194</v>
      </c>
      <c r="AU200" s="146" t="s">
        <v>186</v>
      </c>
      <c r="AY200" s="13" t="s">
        <v>179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186</v>
      </c>
      <c r="BK200" s="147">
        <f t="shared" si="39"/>
        <v>0</v>
      </c>
      <c r="BL200" s="13" t="s">
        <v>205</v>
      </c>
      <c r="BM200" s="146" t="s">
        <v>1882</v>
      </c>
    </row>
    <row r="201" spans="2:65" s="1" customFormat="1" ht="16.5" customHeight="1" x14ac:dyDescent="0.2">
      <c r="B201" s="28"/>
      <c r="C201" s="134" t="s">
        <v>661</v>
      </c>
      <c r="D201" s="134" t="s">
        <v>181</v>
      </c>
      <c r="E201" s="135" t="s">
        <v>1883</v>
      </c>
      <c r="F201" s="136" t="s">
        <v>1884</v>
      </c>
      <c r="G201" s="137" t="s">
        <v>192</v>
      </c>
      <c r="H201" s="138">
        <v>12</v>
      </c>
      <c r="I201" s="139"/>
      <c r="J201" s="140">
        <f t="shared" si="30"/>
        <v>0</v>
      </c>
      <c r="K201" s="141"/>
      <c r="L201" s="28"/>
      <c r="M201" s="142" t="s">
        <v>1</v>
      </c>
      <c r="N201" s="143" t="s">
        <v>38</v>
      </c>
      <c r="P201" s="144">
        <f t="shared" si="31"/>
        <v>0</v>
      </c>
      <c r="Q201" s="144">
        <v>0</v>
      </c>
      <c r="R201" s="144">
        <f t="shared" si="32"/>
        <v>0</v>
      </c>
      <c r="S201" s="144">
        <v>0</v>
      </c>
      <c r="T201" s="145">
        <f t="shared" si="33"/>
        <v>0</v>
      </c>
      <c r="AR201" s="146" t="s">
        <v>201</v>
      </c>
      <c r="AT201" s="146" t="s">
        <v>181</v>
      </c>
      <c r="AU201" s="146" t="s">
        <v>186</v>
      </c>
      <c r="AY201" s="13" t="s">
        <v>179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186</v>
      </c>
      <c r="BK201" s="147">
        <f t="shared" si="39"/>
        <v>0</v>
      </c>
      <c r="BL201" s="13" t="s">
        <v>201</v>
      </c>
      <c r="BM201" s="146" t="s">
        <v>1885</v>
      </c>
    </row>
    <row r="202" spans="2:65" s="1" customFormat="1" ht="16.5" customHeight="1" x14ac:dyDescent="0.2">
      <c r="B202" s="28"/>
      <c r="C202" s="148" t="s">
        <v>665</v>
      </c>
      <c r="D202" s="148" t="s">
        <v>194</v>
      </c>
      <c r="E202" s="149" t="s">
        <v>1886</v>
      </c>
      <c r="F202" s="150" t="s">
        <v>1887</v>
      </c>
      <c r="G202" s="151" t="s">
        <v>192</v>
      </c>
      <c r="H202" s="152">
        <v>12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2.1000000000000001E-4</v>
      </c>
      <c r="R202" s="144">
        <f t="shared" si="32"/>
        <v>2.5200000000000001E-3</v>
      </c>
      <c r="S202" s="144">
        <v>0</v>
      </c>
      <c r="T202" s="145">
        <f t="shared" si="33"/>
        <v>0</v>
      </c>
      <c r="AR202" s="146" t="s">
        <v>205</v>
      </c>
      <c r="AT202" s="146" t="s">
        <v>194</v>
      </c>
      <c r="AU202" s="146" t="s">
        <v>186</v>
      </c>
      <c r="AY202" s="13" t="s">
        <v>179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186</v>
      </c>
      <c r="BK202" s="147">
        <f t="shared" si="39"/>
        <v>0</v>
      </c>
      <c r="BL202" s="13" t="s">
        <v>205</v>
      </c>
      <c r="BM202" s="146" t="s">
        <v>1888</v>
      </c>
    </row>
    <row r="203" spans="2:65" s="1" customFormat="1" ht="16.5" customHeight="1" x14ac:dyDescent="0.2">
      <c r="B203" s="28"/>
      <c r="C203" s="134" t="s">
        <v>668</v>
      </c>
      <c r="D203" s="134" t="s">
        <v>181</v>
      </c>
      <c r="E203" s="135" t="s">
        <v>1267</v>
      </c>
      <c r="F203" s="136" t="s">
        <v>1268</v>
      </c>
      <c r="G203" s="137" t="s">
        <v>192</v>
      </c>
      <c r="H203" s="138">
        <v>4</v>
      </c>
      <c r="I203" s="139"/>
      <c r="J203" s="140">
        <f t="shared" si="30"/>
        <v>0</v>
      </c>
      <c r="K203" s="141"/>
      <c r="L203" s="28"/>
      <c r="M203" s="142" t="s">
        <v>1</v>
      </c>
      <c r="N203" s="143" t="s">
        <v>38</v>
      </c>
      <c r="P203" s="144">
        <f t="shared" si="31"/>
        <v>0</v>
      </c>
      <c r="Q203" s="144">
        <v>0</v>
      </c>
      <c r="R203" s="144">
        <f t="shared" si="32"/>
        <v>0</v>
      </c>
      <c r="S203" s="144">
        <v>0</v>
      </c>
      <c r="T203" s="145">
        <f t="shared" si="33"/>
        <v>0</v>
      </c>
      <c r="AR203" s="146" t="s">
        <v>201</v>
      </c>
      <c r="AT203" s="146" t="s">
        <v>181</v>
      </c>
      <c r="AU203" s="146" t="s">
        <v>186</v>
      </c>
      <c r="AY203" s="13" t="s">
        <v>179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186</v>
      </c>
      <c r="BK203" s="147">
        <f t="shared" si="39"/>
        <v>0</v>
      </c>
      <c r="BL203" s="13" t="s">
        <v>201</v>
      </c>
      <c r="BM203" s="146" t="s">
        <v>1889</v>
      </c>
    </row>
    <row r="204" spans="2:65" s="1" customFormat="1" ht="16.5" customHeight="1" x14ac:dyDescent="0.2">
      <c r="B204" s="28"/>
      <c r="C204" s="148" t="s">
        <v>672</v>
      </c>
      <c r="D204" s="148" t="s">
        <v>194</v>
      </c>
      <c r="E204" s="149" t="s">
        <v>1270</v>
      </c>
      <c r="F204" s="150" t="s">
        <v>1271</v>
      </c>
      <c r="G204" s="151" t="s">
        <v>192</v>
      </c>
      <c r="H204" s="152">
        <v>4</v>
      </c>
      <c r="I204" s="153"/>
      <c r="J204" s="154">
        <f t="shared" si="30"/>
        <v>0</v>
      </c>
      <c r="K204" s="155"/>
      <c r="L204" s="156"/>
      <c r="M204" s="157" t="s">
        <v>1</v>
      </c>
      <c r="N204" s="158" t="s">
        <v>38</v>
      </c>
      <c r="P204" s="144">
        <f t="shared" si="31"/>
        <v>0</v>
      </c>
      <c r="Q204" s="144">
        <v>4.7699999999999999E-3</v>
      </c>
      <c r="R204" s="144">
        <f t="shared" si="32"/>
        <v>1.908E-2</v>
      </c>
      <c r="S204" s="144">
        <v>0</v>
      </c>
      <c r="T204" s="145">
        <f t="shared" si="33"/>
        <v>0</v>
      </c>
      <c r="AR204" s="146" t="s">
        <v>205</v>
      </c>
      <c r="AT204" s="146" t="s">
        <v>194</v>
      </c>
      <c r="AU204" s="146" t="s">
        <v>186</v>
      </c>
      <c r="AY204" s="13" t="s">
        <v>179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186</v>
      </c>
      <c r="BK204" s="147">
        <f t="shared" si="39"/>
        <v>0</v>
      </c>
      <c r="BL204" s="13" t="s">
        <v>205</v>
      </c>
      <c r="BM204" s="146" t="s">
        <v>1890</v>
      </c>
    </row>
    <row r="205" spans="2:65" s="1" customFormat="1" ht="21.75" customHeight="1" x14ac:dyDescent="0.2">
      <c r="B205" s="28"/>
      <c r="C205" s="134" t="s">
        <v>676</v>
      </c>
      <c r="D205" s="134" t="s">
        <v>181</v>
      </c>
      <c r="E205" s="135" t="s">
        <v>1891</v>
      </c>
      <c r="F205" s="136" t="s">
        <v>1892</v>
      </c>
      <c r="G205" s="137" t="s">
        <v>235</v>
      </c>
      <c r="H205" s="138">
        <v>990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201</v>
      </c>
      <c r="AT205" s="146" t="s">
        <v>181</v>
      </c>
      <c r="AU205" s="146" t="s">
        <v>186</v>
      </c>
      <c r="AY205" s="13" t="s">
        <v>179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186</v>
      </c>
      <c r="BK205" s="147">
        <f t="shared" si="39"/>
        <v>0</v>
      </c>
      <c r="BL205" s="13" t="s">
        <v>201</v>
      </c>
      <c r="BM205" s="146" t="s">
        <v>1893</v>
      </c>
    </row>
    <row r="206" spans="2:65" s="1" customFormat="1" ht="16.5" customHeight="1" x14ac:dyDescent="0.2">
      <c r="B206" s="28"/>
      <c r="C206" s="148" t="s">
        <v>680</v>
      </c>
      <c r="D206" s="148" t="s">
        <v>194</v>
      </c>
      <c r="E206" s="149" t="s">
        <v>1894</v>
      </c>
      <c r="F206" s="150" t="s">
        <v>1895</v>
      </c>
      <c r="G206" s="151" t="s">
        <v>235</v>
      </c>
      <c r="H206" s="152">
        <v>990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6.2E-4</v>
      </c>
      <c r="R206" s="144">
        <f t="shared" si="32"/>
        <v>0.61380000000000001</v>
      </c>
      <c r="S206" s="144">
        <v>0</v>
      </c>
      <c r="T206" s="145">
        <f t="shared" si="33"/>
        <v>0</v>
      </c>
      <c r="AR206" s="146" t="s">
        <v>205</v>
      </c>
      <c r="AT206" s="146" t="s">
        <v>194</v>
      </c>
      <c r="AU206" s="146" t="s">
        <v>186</v>
      </c>
      <c r="AY206" s="13" t="s">
        <v>179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186</v>
      </c>
      <c r="BK206" s="147">
        <f t="shared" si="39"/>
        <v>0</v>
      </c>
      <c r="BL206" s="13" t="s">
        <v>205</v>
      </c>
      <c r="BM206" s="146" t="s">
        <v>1896</v>
      </c>
    </row>
    <row r="207" spans="2:65" s="1" customFormat="1" ht="21.75" customHeight="1" x14ac:dyDescent="0.2">
      <c r="B207" s="28"/>
      <c r="C207" s="134" t="s">
        <v>684</v>
      </c>
      <c r="D207" s="134" t="s">
        <v>181</v>
      </c>
      <c r="E207" s="135" t="s">
        <v>1897</v>
      </c>
      <c r="F207" s="136" t="s">
        <v>1898</v>
      </c>
      <c r="G207" s="137" t="s">
        <v>235</v>
      </c>
      <c r="H207" s="138">
        <v>1000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201</v>
      </c>
      <c r="AT207" s="146" t="s">
        <v>181</v>
      </c>
      <c r="AU207" s="146" t="s">
        <v>186</v>
      </c>
      <c r="AY207" s="13" t="s">
        <v>179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186</v>
      </c>
      <c r="BK207" s="147">
        <f t="shared" si="39"/>
        <v>0</v>
      </c>
      <c r="BL207" s="13" t="s">
        <v>201</v>
      </c>
      <c r="BM207" s="146" t="s">
        <v>1899</v>
      </c>
    </row>
    <row r="208" spans="2:65" s="1" customFormat="1" ht="24.15" customHeight="1" x14ac:dyDescent="0.2">
      <c r="B208" s="28"/>
      <c r="C208" s="134" t="s">
        <v>688</v>
      </c>
      <c r="D208" s="134" t="s">
        <v>181</v>
      </c>
      <c r="E208" s="135" t="s">
        <v>1900</v>
      </c>
      <c r="F208" s="136" t="s">
        <v>1901</v>
      </c>
      <c r="G208" s="137" t="s">
        <v>192</v>
      </c>
      <c r="H208" s="138">
        <v>1</v>
      </c>
      <c r="I208" s="139"/>
      <c r="J208" s="140">
        <f t="shared" si="30"/>
        <v>0</v>
      </c>
      <c r="K208" s="141"/>
      <c r="L208" s="28"/>
      <c r="M208" s="142" t="s">
        <v>1</v>
      </c>
      <c r="N208" s="143" t="s">
        <v>38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201</v>
      </c>
      <c r="AT208" s="146" t="s">
        <v>181</v>
      </c>
      <c r="AU208" s="146" t="s">
        <v>186</v>
      </c>
      <c r="AY208" s="13" t="s">
        <v>179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186</v>
      </c>
      <c r="BK208" s="147">
        <f t="shared" si="39"/>
        <v>0</v>
      </c>
      <c r="BL208" s="13" t="s">
        <v>201</v>
      </c>
      <c r="BM208" s="146" t="s">
        <v>1902</v>
      </c>
    </row>
    <row r="209" spans="2:65" s="1" customFormat="1" ht="16.5" customHeight="1" x14ac:dyDescent="0.2">
      <c r="B209" s="28"/>
      <c r="C209" s="134" t="s">
        <v>692</v>
      </c>
      <c r="D209" s="134" t="s">
        <v>181</v>
      </c>
      <c r="E209" s="135" t="s">
        <v>1903</v>
      </c>
      <c r="F209" s="136" t="s">
        <v>1904</v>
      </c>
      <c r="G209" s="137" t="s">
        <v>192</v>
      </c>
      <c r="H209" s="138">
        <v>10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201</v>
      </c>
      <c r="AT209" s="146" t="s">
        <v>181</v>
      </c>
      <c r="AU209" s="146" t="s">
        <v>186</v>
      </c>
      <c r="AY209" s="13" t="s">
        <v>179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186</v>
      </c>
      <c r="BK209" s="147">
        <f t="shared" si="39"/>
        <v>0</v>
      </c>
      <c r="BL209" s="13" t="s">
        <v>201</v>
      </c>
      <c r="BM209" s="146" t="s">
        <v>1905</v>
      </c>
    </row>
    <row r="210" spans="2:65" s="11" customFormat="1" ht="23" customHeight="1" x14ac:dyDescent="0.25">
      <c r="B210" s="122"/>
      <c r="D210" s="123" t="s">
        <v>71</v>
      </c>
      <c r="E210" s="132" t="s">
        <v>367</v>
      </c>
      <c r="F210" s="132" t="s">
        <v>1080</v>
      </c>
      <c r="I210" s="125"/>
      <c r="J210" s="133">
        <f>BK210</f>
        <v>0</v>
      </c>
      <c r="L210" s="122"/>
      <c r="M210" s="127"/>
      <c r="P210" s="128">
        <f>SUM(P211:P226)</f>
        <v>0</v>
      </c>
      <c r="R210" s="128">
        <f>SUM(R211:R226)</f>
        <v>25.204000000000001</v>
      </c>
      <c r="T210" s="129">
        <f>SUM(T211:T226)</f>
        <v>0</v>
      </c>
      <c r="AR210" s="123" t="s">
        <v>196</v>
      </c>
      <c r="AT210" s="130" t="s">
        <v>71</v>
      </c>
      <c r="AU210" s="130" t="s">
        <v>80</v>
      </c>
      <c r="AY210" s="123" t="s">
        <v>179</v>
      </c>
      <c r="BK210" s="131">
        <f>SUM(BK211:BK226)</f>
        <v>0</v>
      </c>
    </row>
    <row r="211" spans="2:65" s="1" customFormat="1" ht="24.15" customHeight="1" x14ac:dyDescent="0.2">
      <c r="B211" s="28"/>
      <c r="C211" s="134" t="s">
        <v>696</v>
      </c>
      <c r="D211" s="134" t="s">
        <v>181</v>
      </c>
      <c r="E211" s="135" t="s">
        <v>1504</v>
      </c>
      <c r="F211" s="136" t="s">
        <v>1505</v>
      </c>
      <c r="G211" s="137" t="s">
        <v>488</v>
      </c>
      <c r="H211" s="138">
        <v>0.49</v>
      </c>
      <c r="I211" s="139"/>
      <c r="J211" s="140">
        <f t="shared" ref="J211:J226" si="40">ROUND(I211*H211,2)</f>
        <v>0</v>
      </c>
      <c r="K211" s="141"/>
      <c r="L211" s="28"/>
      <c r="M211" s="142" t="s">
        <v>1</v>
      </c>
      <c r="N211" s="143" t="s">
        <v>38</v>
      </c>
      <c r="P211" s="144">
        <f t="shared" ref="P211:P226" si="41">O211*H211</f>
        <v>0</v>
      </c>
      <c r="Q211" s="144">
        <v>0</v>
      </c>
      <c r="R211" s="144">
        <f t="shared" ref="R211:R226" si="42">Q211*H211</f>
        <v>0</v>
      </c>
      <c r="S211" s="144">
        <v>0</v>
      </c>
      <c r="T211" s="145">
        <f t="shared" ref="T211:T226" si="43">S211*H211</f>
        <v>0</v>
      </c>
      <c r="AR211" s="146" t="s">
        <v>201</v>
      </c>
      <c r="AT211" s="146" t="s">
        <v>181</v>
      </c>
      <c r="AU211" s="146" t="s">
        <v>186</v>
      </c>
      <c r="AY211" s="13" t="s">
        <v>179</v>
      </c>
      <c r="BE211" s="147">
        <f t="shared" ref="BE211:BE226" si="44">IF(N211="základná",J211,0)</f>
        <v>0</v>
      </c>
      <c r="BF211" s="147">
        <f t="shared" ref="BF211:BF226" si="45">IF(N211="znížená",J211,0)</f>
        <v>0</v>
      </c>
      <c r="BG211" s="147">
        <f t="shared" ref="BG211:BG226" si="46">IF(N211="zákl. prenesená",J211,0)</f>
        <v>0</v>
      </c>
      <c r="BH211" s="147">
        <f t="shared" ref="BH211:BH226" si="47">IF(N211="zníž. prenesená",J211,0)</f>
        <v>0</v>
      </c>
      <c r="BI211" s="147">
        <f t="shared" ref="BI211:BI226" si="48">IF(N211="nulová",J211,0)</f>
        <v>0</v>
      </c>
      <c r="BJ211" s="13" t="s">
        <v>186</v>
      </c>
      <c r="BK211" s="147">
        <f t="shared" ref="BK211:BK226" si="49">ROUND(I211*H211,2)</f>
        <v>0</v>
      </c>
      <c r="BL211" s="13" t="s">
        <v>201</v>
      </c>
      <c r="BM211" s="146" t="s">
        <v>1906</v>
      </c>
    </row>
    <row r="212" spans="2:65" s="1" customFormat="1" ht="21.75" customHeight="1" x14ac:dyDescent="0.2">
      <c r="B212" s="28"/>
      <c r="C212" s="134" t="s">
        <v>700</v>
      </c>
      <c r="D212" s="134" t="s">
        <v>181</v>
      </c>
      <c r="E212" s="135" t="s">
        <v>1081</v>
      </c>
      <c r="F212" s="136" t="s">
        <v>1907</v>
      </c>
      <c r="G212" s="137" t="s">
        <v>488</v>
      </c>
      <c r="H212" s="138">
        <v>1</v>
      </c>
      <c r="I212" s="139"/>
      <c r="J212" s="140">
        <f t="shared" si="40"/>
        <v>0</v>
      </c>
      <c r="K212" s="141"/>
      <c r="L212" s="28"/>
      <c r="M212" s="142" t="s">
        <v>1</v>
      </c>
      <c r="N212" s="143" t="s">
        <v>38</v>
      </c>
      <c r="P212" s="144">
        <f t="shared" si="41"/>
        <v>0</v>
      </c>
      <c r="Q212" s="144">
        <v>0</v>
      </c>
      <c r="R212" s="144">
        <f t="shared" si="42"/>
        <v>0</v>
      </c>
      <c r="S212" s="144">
        <v>0</v>
      </c>
      <c r="T212" s="145">
        <f t="shared" si="43"/>
        <v>0</v>
      </c>
      <c r="AR212" s="146" t="s">
        <v>80</v>
      </c>
      <c r="AT212" s="146" t="s">
        <v>181</v>
      </c>
      <c r="AU212" s="146" t="s">
        <v>186</v>
      </c>
      <c r="AY212" s="13" t="s">
        <v>179</v>
      </c>
      <c r="BE212" s="147">
        <f t="shared" si="44"/>
        <v>0</v>
      </c>
      <c r="BF212" s="147">
        <f t="shared" si="45"/>
        <v>0</v>
      </c>
      <c r="BG212" s="147">
        <f t="shared" si="46"/>
        <v>0</v>
      </c>
      <c r="BH212" s="147">
        <f t="shared" si="47"/>
        <v>0</v>
      </c>
      <c r="BI212" s="147">
        <f t="shared" si="48"/>
        <v>0</v>
      </c>
      <c r="BJ212" s="13" t="s">
        <v>186</v>
      </c>
      <c r="BK212" s="147">
        <f t="shared" si="49"/>
        <v>0</v>
      </c>
      <c r="BL212" s="13" t="s">
        <v>80</v>
      </c>
      <c r="BM212" s="146" t="s">
        <v>1908</v>
      </c>
    </row>
    <row r="213" spans="2:65" s="1" customFormat="1" ht="24.15" customHeight="1" x14ac:dyDescent="0.2">
      <c r="B213" s="28"/>
      <c r="C213" s="134" t="s">
        <v>704</v>
      </c>
      <c r="D213" s="134" t="s">
        <v>181</v>
      </c>
      <c r="E213" s="135" t="s">
        <v>1084</v>
      </c>
      <c r="F213" s="136" t="s">
        <v>1085</v>
      </c>
      <c r="G213" s="137" t="s">
        <v>488</v>
      </c>
      <c r="H213" s="138">
        <v>0.3</v>
      </c>
      <c r="I213" s="139"/>
      <c r="J213" s="140">
        <f t="shared" si="40"/>
        <v>0</v>
      </c>
      <c r="K213" s="141"/>
      <c r="L213" s="28"/>
      <c r="M213" s="142" t="s">
        <v>1</v>
      </c>
      <c r="N213" s="143" t="s">
        <v>38</v>
      </c>
      <c r="P213" s="144">
        <f t="shared" si="41"/>
        <v>0</v>
      </c>
      <c r="Q213" s="144">
        <v>0</v>
      </c>
      <c r="R213" s="144">
        <f t="shared" si="42"/>
        <v>0</v>
      </c>
      <c r="S213" s="144">
        <v>0</v>
      </c>
      <c r="T213" s="145">
        <f t="shared" si="43"/>
        <v>0</v>
      </c>
      <c r="AR213" s="146" t="s">
        <v>80</v>
      </c>
      <c r="AT213" s="146" t="s">
        <v>181</v>
      </c>
      <c r="AU213" s="146" t="s">
        <v>186</v>
      </c>
      <c r="AY213" s="13" t="s">
        <v>179</v>
      </c>
      <c r="BE213" s="147">
        <f t="shared" si="44"/>
        <v>0</v>
      </c>
      <c r="BF213" s="147">
        <f t="shared" si="45"/>
        <v>0</v>
      </c>
      <c r="BG213" s="147">
        <f t="shared" si="46"/>
        <v>0</v>
      </c>
      <c r="BH213" s="147">
        <f t="shared" si="47"/>
        <v>0</v>
      </c>
      <c r="BI213" s="147">
        <f t="shared" si="48"/>
        <v>0</v>
      </c>
      <c r="BJ213" s="13" t="s">
        <v>186</v>
      </c>
      <c r="BK213" s="147">
        <f t="shared" si="49"/>
        <v>0</v>
      </c>
      <c r="BL213" s="13" t="s">
        <v>80</v>
      </c>
      <c r="BM213" s="146" t="s">
        <v>1909</v>
      </c>
    </row>
    <row r="214" spans="2:65" s="1" customFormat="1" ht="24.15" customHeight="1" x14ac:dyDescent="0.2">
      <c r="B214" s="28"/>
      <c r="C214" s="134" t="s">
        <v>708</v>
      </c>
      <c r="D214" s="134" t="s">
        <v>181</v>
      </c>
      <c r="E214" s="135" t="s">
        <v>1508</v>
      </c>
      <c r="F214" s="136" t="s">
        <v>1509</v>
      </c>
      <c r="G214" s="137" t="s">
        <v>235</v>
      </c>
      <c r="H214" s="138">
        <v>411.4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201</v>
      </c>
      <c r="AT214" s="146" t="s">
        <v>181</v>
      </c>
      <c r="AU214" s="146" t="s">
        <v>186</v>
      </c>
      <c r="AY214" s="13" t="s">
        <v>179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186</v>
      </c>
      <c r="BK214" s="147">
        <f t="shared" si="49"/>
        <v>0</v>
      </c>
      <c r="BL214" s="13" t="s">
        <v>201</v>
      </c>
      <c r="BM214" s="146" t="s">
        <v>1910</v>
      </c>
    </row>
    <row r="215" spans="2:65" s="1" customFormat="1" ht="24.15" customHeight="1" x14ac:dyDescent="0.2">
      <c r="B215" s="28"/>
      <c r="C215" s="134" t="s">
        <v>712</v>
      </c>
      <c r="D215" s="134" t="s">
        <v>181</v>
      </c>
      <c r="E215" s="135" t="s">
        <v>1511</v>
      </c>
      <c r="F215" s="136" t="s">
        <v>1512</v>
      </c>
      <c r="G215" s="137" t="s">
        <v>235</v>
      </c>
      <c r="H215" s="138">
        <v>19.8</v>
      </c>
      <c r="I215" s="139"/>
      <c r="J215" s="140">
        <f t="shared" si="40"/>
        <v>0</v>
      </c>
      <c r="K215" s="141"/>
      <c r="L215" s="28"/>
      <c r="M215" s="142" t="s">
        <v>1</v>
      </c>
      <c r="N215" s="143" t="s">
        <v>38</v>
      </c>
      <c r="P215" s="144">
        <f t="shared" si="41"/>
        <v>0</v>
      </c>
      <c r="Q215" s="144">
        <v>0</v>
      </c>
      <c r="R215" s="144">
        <f t="shared" si="42"/>
        <v>0</v>
      </c>
      <c r="S215" s="144">
        <v>0</v>
      </c>
      <c r="T215" s="145">
        <f t="shared" si="43"/>
        <v>0</v>
      </c>
      <c r="AR215" s="146" t="s">
        <v>201</v>
      </c>
      <c r="AT215" s="146" t="s">
        <v>181</v>
      </c>
      <c r="AU215" s="146" t="s">
        <v>186</v>
      </c>
      <c r="AY215" s="13" t="s">
        <v>179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186</v>
      </c>
      <c r="BK215" s="147">
        <f t="shared" si="49"/>
        <v>0</v>
      </c>
      <c r="BL215" s="13" t="s">
        <v>201</v>
      </c>
      <c r="BM215" s="146" t="s">
        <v>1911</v>
      </c>
    </row>
    <row r="216" spans="2:65" s="1" customFormat="1" ht="24.15" customHeight="1" x14ac:dyDescent="0.2">
      <c r="B216" s="28"/>
      <c r="C216" s="134" t="s">
        <v>716</v>
      </c>
      <c r="D216" s="134" t="s">
        <v>181</v>
      </c>
      <c r="E216" s="135" t="s">
        <v>1523</v>
      </c>
      <c r="F216" s="136" t="s">
        <v>1524</v>
      </c>
      <c r="G216" s="137" t="s">
        <v>235</v>
      </c>
      <c r="H216" s="138">
        <v>58.3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201</v>
      </c>
      <c r="AT216" s="146" t="s">
        <v>181</v>
      </c>
      <c r="AU216" s="146" t="s">
        <v>186</v>
      </c>
      <c r="AY216" s="13" t="s">
        <v>179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186</v>
      </c>
      <c r="BK216" s="147">
        <f t="shared" si="49"/>
        <v>0</v>
      </c>
      <c r="BL216" s="13" t="s">
        <v>201</v>
      </c>
      <c r="BM216" s="146" t="s">
        <v>1912</v>
      </c>
    </row>
    <row r="217" spans="2:65" s="1" customFormat="1" ht="24.15" customHeight="1" x14ac:dyDescent="0.2">
      <c r="B217" s="28"/>
      <c r="C217" s="134" t="s">
        <v>720</v>
      </c>
      <c r="D217" s="134" t="s">
        <v>181</v>
      </c>
      <c r="E217" s="135" t="s">
        <v>382</v>
      </c>
      <c r="F217" s="136" t="s">
        <v>383</v>
      </c>
      <c r="G217" s="137" t="s">
        <v>235</v>
      </c>
      <c r="H217" s="138">
        <v>431.2</v>
      </c>
      <c r="I217" s="139"/>
      <c r="J217" s="140">
        <f t="shared" si="40"/>
        <v>0</v>
      </c>
      <c r="K217" s="141"/>
      <c r="L217" s="28"/>
      <c r="M217" s="142" t="s">
        <v>1</v>
      </c>
      <c r="N217" s="143" t="s">
        <v>38</v>
      </c>
      <c r="P217" s="144">
        <f t="shared" si="41"/>
        <v>0</v>
      </c>
      <c r="Q217" s="144">
        <v>0</v>
      </c>
      <c r="R217" s="144">
        <f t="shared" si="42"/>
        <v>0</v>
      </c>
      <c r="S217" s="144">
        <v>0</v>
      </c>
      <c r="T217" s="145">
        <f t="shared" si="43"/>
        <v>0</v>
      </c>
      <c r="AR217" s="146" t="s">
        <v>201</v>
      </c>
      <c r="AT217" s="146" t="s">
        <v>181</v>
      </c>
      <c r="AU217" s="146" t="s">
        <v>186</v>
      </c>
      <c r="AY217" s="13" t="s">
        <v>179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186</v>
      </c>
      <c r="BK217" s="147">
        <f t="shared" si="49"/>
        <v>0</v>
      </c>
      <c r="BL217" s="13" t="s">
        <v>201</v>
      </c>
      <c r="BM217" s="146" t="s">
        <v>1913</v>
      </c>
    </row>
    <row r="218" spans="2:65" s="1" customFormat="1" ht="16.5" customHeight="1" x14ac:dyDescent="0.2">
      <c r="B218" s="28"/>
      <c r="C218" s="148" t="s">
        <v>724</v>
      </c>
      <c r="D218" s="148" t="s">
        <v>194</v>
      </c>
      <c r="E218" s="149" t="s">
        <v>386</v>
      </c>
      <c r="F218" s="150" t="s">
        <v>387</v>
      </c>
      <c r="G218" s="151" t="s">
        <v>388</v>
      </c>
      <c r="H218" s="152">
        <v>25.204000000000001</v>
      </c>
      <c r="I218" s="153"/>
      <c r="J218" s="154">
        <f t="shared" si="40"/>
        <v>0</v>
      </c>
      <c r="K218" s="155"/>
      <c r="L218" s="156"/>
      <c r="M218" s="157" t="s">
        <v>1</v>
      </c>
      <c r="N218" s="158" t="s">
        <v>38</v>
      </c>
      <c r="P218" s="144">
        <f t="shared" si="41"/>
        <v>0</v>
      </c>
      <c r="Q218" s="144">
        <v>1</v>
      </c>
      <c r="R218" s="144">
        <f t="shared" si="42"/>
        <v>25.204000000000001</v>
      </c>
      <c r="S218" s="144">
        <v>0</v>
      </c>
      <c r="T218" s="145">
        <f t="shared" si="43"/>
        <v>0</v>
      </c>
      <c r="AR218" s="146" t="s">
        <v>1193</v>
      </c>
      <c r="AT218" s="146" t="s">
        <v>194</v>
      </c>
      <c r="AU218" s="146" t="s">
        <v>186</v>
      </c>
      <c r="AY218" s="13" t="s">
        <v>179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186</v>
      </c>
      <c r="BK218" s="147">
        <f t="shared" si="49"/>
        <v>0</v>
      </c>
      <c r="BL218" s="13" t="s">
        <v>201</v>
      </c>
      <c r="BM218" s="146" t="s">
        <v>1914</v>
      </c>
    </row>
    <row r="219" spans="2:65" s="1" customFormat="1" ht="24.15" customHeight="1" x14ac:dyDescent="0.2">
      <c r="B219" s="28"/>
      <c r="C219" s="134" t="s">
        <v>728</v>
      </c>
      <c r="D219" s="134" t="s">
        <v>181</v>
      </c>
      <c r="E219" s="135" t="s">
        <v>1915</v>
      </c>
      <c r="F219" s="136" t="s">
        <v>1916</v>
      </c>
      <c r="G219" s="137" t="s">
        <v>235</v>
      </c>
      <c r="H219" s="138">
        <v>431.2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201</v>
      </c>
      <c r="AT219" s="146" t="s">
        <v>181</v>
      </c>
      <c r="AU219" s="146" t="s">
        <v>186</v>
      </c>
      <c r="AY219" s="13" t="s">
        <v>179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186</v>
      </c>
      <c r="BK219" s="147">
        <f t="shared" si="49"/>
        <v>0</v>
      </c>
      <c r="BL219" s="13" t="s">
        <v>201</v>
      </c>
      <c r="BM219" s="146" t="s">
        <v>1917</v>
      </c>
    </row>
    <row r="220" spans="2:65" s="1" customFormat="1" ht="21.75" customHeight="1" x14ac:dyDescent="0.2">
      <c r="B220" s="28"/>
      <c r="C220" s="148" t="s">
        <v>732</v>
      </c>
      <c r="D220" s="148" t="s">
        <v>194</v>
      </c>
      <c r="E220" s="149" t="s">
        <v>1918</v>
      </c>
      <c r="F220" s="150" t="s">
        <v>1919</v>
      </c>
      <c r="G220" s="151" t="s">
        <v>235</v>
      </c>
      <c r="H220" s="152">
        <v>431.2</v>
      </c>
      <c r="I220" s="153"/>
      <c r="J220" s="154">
        <f t="shared" si="40"/>
        <v>0</v>
      </c>
      <c r="K220" s="155"/>
      <c r="L220" s="156"/>
      <c r="M220" s="157" t="s">
        <v>1</v>
      </c>
      <c r="N220" s="158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205</v>
      </c>
      <c r="AT220" s="146" t="s">
        <v>194</v>
      </c>
      <c r="AU220" s="146" t="s">
        <v>186</v>
      </c>
      <c r="AY220" s="13" t="s">
        <v>179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186</v>
      </c>
      <c r="BK220" s="147">
        <f t="shared" si="49"/>
        <v>0</v>
      </c>
      <c r="BL220" s="13" t="s">
        <v>205</v>
      </c>
      <c r="BM220" s="146" t="s">
        <v>1920</v>
      </c>
    </row>
    <row r="221" spans="2:65" s="1" customFormat="1" ht="33" customHeight="1" x14ac:dyDescent="0.2">
      <c r="B221" s="28"/>
      <c r="C221" s="134" t="s">
        <v>736</v>
      </c>
      <c r="D221" s="134" t="s">
        <v>181</v>
      </c>
      <c r="E221" s="135" t="s">
        <v>1921</v>
      </c>
      <c r="F221" s="136" t="s">
        <v>1922</v>
      </c>
      <c r="G221" s="137" t="s">
        <v>192</v>
      </c>
      <c r="H221" s="138">
        <v>2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201</v>
      </c>
      <c r="AT221" s="146" t="s">
        <v>181</v>
      </c>
      <c r="AU221" s="146" t="s">
        <v>186</v>
      </c>
      <c r="AY221" s="13" t="s">
        <v>179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186</v>
      </c>
      <c r="BK221" s="147">
        <f t="shared" si="49"/>
        <v>0</v>
      </c>
      <c r="BL221" s="13" t="s">
        <v>201</v>
      </c>
      <c r="BM221" s="146" t="s">
        <v>1923</v>
      </c>
    </row>
    <row r="222" spans="2:65" s="1" customFormat="1" ht="33" customHeight="1" x14ac:dyDescent="0.2">
      <c r="B222" s="28"/>
      <c r="C222" s="134" t="s">
        <v>740</v>
      </c>
      <c r="D222" s="134" t="s">
        <v>181</v>
      </c>
      <c r="E222" s="135" t="s">
        <v>1590</v>
      </c>
      <c r="F222" s="136" t="s">
        <v>1591</v>
      </c>
      <c r="G222" s="137" t="s">
        <v>235</v>
      </c>
      <c r="H222" s="138">
        <v>411.4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201</v>
      </c>
      <c r="AT222" s="146" t="s">
        <v>181</v>
      </c>
      <c r="AU222" s="146" t="s">
        <v>186</v>
      </c>
      <c r="AY222" s="13" t="s">
        <v>179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186</v>
      </c>
      <c r="BK222" s="147">
        <f t="shared" si="49"/>
        <v>0</v>
      </c>
      <c r="BL222" s="13" t="s">
        <v>201</v>
      </c>
      <c r="BM222" s="146" t="s">
        <v>1924</v>
      </c>
    </row>
    <row r="223" spans="2:65" s="1" customFormat="1" ht="33" customHeight="1" x14ac:dyDescent="0.2">
      <c r="B223" s="28"/>
      <c r="C223" s="134" t="s">
        <v>744</v>
      </c>
      <c r="D223" s="134" t="s">
        <v>181</v>
      </c>
      <c r="E223" s="135" t="s">
        <v>1593</v>
      </c>
      <c r="F223" s="136" t="s">
        <v>1594</v>
      </c>
      <c r="G223" s="137" t="s">
        <v>235</v>
      </c>
      <c r="H223" s="138">
        <v>19.8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201</v>
      </c>
      <c r="AT223" s="146" t="s">
        <v>181</v>
      </c>
      <c r="AU223" s="146" t="s">
        <v>186</v>
      </c>
      <c r="AY223" s="13" t="s">
        <v>179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186</v>
      </c>
      <c r="BK223" s="147">
        <f t="shared" si="49"/>
        <v>0</v>
      </c>
      <c r="BL223" s="13" t="s">
        <v>201</v>
      </c>
      <c r="BM223" s="146" t="s">
        <v>1925</v>
      </c>
    </row>
    <row r="224" spans="2:65" s="1" customFormat="1" ht="33" customHeight="1" x14ac:dyDescent="0.2">
      <c r="B224" s="28"/>
      <c r="C224" s="134" t="s">
        <v>748</v>
      </c>
      <c r="D224" s="134" t="s">
        <v>181</v>
      </c>
      <c r="E224" s="135" t="s">
        <v>1926</v>
      </c>
      <c r="F224" s="136" t="s">
        <v>1927</v>
      </c>
      <c r="G224" s="137" t="s">
        <v>235</v>
      </c>
      <c r="H224" s="138">
        <v>58.3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201</v>
      </c>
      <c r="AT224" s="146" t="s">
        <v>181</v>
      </c>
      <c r="AU224" s="146" t="s">
        <v>186</v>
      </c>
      <c r="AY224" s="13" t="s">
        <v>179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186</v>
      </c>
      <c r="BK224" s="147">
        <f t="shared" si="49"/>
        <v>0</v>
      </c>
      <c r="BL224" s="13" t="s">
        <v>201</v>
      </c>
      <c r="BM224" s="146" t="s">
        <v>1928</v>
      </c>
    </row>
    <row r="225" spans="2:65" s="1" customFormat="1" ht="24.15" customHeight="1" x14ac:dyDescent="0.2">
      <c r="B225" s="28"/>
      <c r="C225" s="134" t="s">
        <v>752</v>
      </c>
      <c r="D225" s="134" t="s">
        <v>181</v>
      </c>
      <c r="E225" s="135" t="s">
        <v>1090</v>
      </c>
      <c r="F225" s="136" t="s">
        <v>1091</v>
      </c>
      <c r="G225" s="137" t="s">
        <v>488</v>
      </c>
      <c r="H225" s="138">
        <v>54.488999999999997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201</v>
      </c>
      <c r="AT225" s="146" t="s">
        <v>181</v>
      </c>
      <c r="AU225" s="146" t="s">
        <v>186</v>
      </c>
      <c r="AY225" s="13" t="s">
        <v>179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186</v>
      </c>
      <c r="BK225" s="147">
        <f t="shared" si="49"/>
        <v>0</v>
      </c>
      <c r="BL225" s="13" t="s">
        <v>201</v>
      </c>
      <c r="BM225" s="146" t="s">
        <v>1929</v>
      </c>
    </row>
    <row r="226" spans="2:65" s="1" customFormat="1" ht="24.15" customHeight="1" x14ac:dyDescent="0.2">
      <c r="B226" s="28"/>
      <c r="C226" s="134" t="s">
        <v>756</v>
      </c>
      <c r="D226" s="134" t="s">
        <v>181</v>
      </c>
      <c r="E226" s="135" t="s">
        <v>1093</v>
      </c>
      <c r="F226" s="136" t="s">
        <v>1094</v>
      </c>
      <c r="G226" s="137" t="s">
        <v>488</v>
      </c>
      <c r="H226" s="138">
        <v>1089.78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201</v>
      </c>
      <c r="AT226" s="146" t="s">
        <v>181</v>
      </c>
      <c r="AU226" s="146" t="s">
        <v>186</v>
      </c>
      <c r="AY226" s="13" t="s">
        <v>179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186</v>
      </c>
      <c r="BK226" s="147">
        <f t="shared" si="49"/>
        <v>0</v>
      </c>
      <c r="BL226" s="13" t="s">
        <v>201</v>
      </c>
      <c r="BM226" s="146" t="s">
        <v>1930</v>
      </c>
    </row>
    <row r="227" spans="2:65" s="11" customFormat="1" ht="26" customHeight="1" x14ac:dyDescent="0.35">
      <c r="B227" s="122"/>
      <c r="D227" s="123" t="s">
        <v>71</v>
      </c>
      <c r="E227" s="124" t="s">
        <v>418</v>
      </c>
      <c r="F227" s="124" t="s">
        <v>419</v>
      </c>
      <c r="I227" s="125"/>
      <c r="J227" s="126">
        <f>BK227</f>
        <v>0</v>
      </c>
      <c r="L227" s="122"/>
      <c r="M227" s="127"/>
      <c r="P227" s="128">
        <f>SUM(P228:P230)</f>
        <v>0</v>
      </c>
      <c r="R227" s="128">
        <f>SUM(R228:R230)</f>
        <v>0</v>
      </c>
      <c r="T227" s="129">
        <f>SUM(T228:T230)</f>
        <v>0</v>
      </c>
      <c r="AR227" s="123" t="s">
        <v>185</v>
      </c>
      <c r="AT227" s="130" t="s">
        <v>71</v>
      </c>
      <c r="AU227" s="130" t="s">
        <v>72</v>
      </c>
      <c r="AY227" s="123" t="s">
        <v>179</v>
      </c>
      <c r="BK227" s="131">
        <f>SUM(BK228:BK230)</f>
        <v>0</v>
      </c>
    </row>
    <row r="228" spans="2:65" s="1" customFormat="1" ht="38" customHeight="1" x14ac:dyDescent="0.2">
      <c r="B228" s="28"/>
      <c r="C228" s="134" t="s">
        <v>760</v>
      </c>
      <c r="D228" s="134" t="s">
        <v>181</v>
      </c>
      <c r="E228" s="135" t="s">
        <v>1723</v>
      </c>
      <c r="F228" s="136" t="s">
        <v>1724</v>
      </c>
      <c r="G228" s="137" t="s">
        <v>423</v>
      </c>
      <c r="H228" s="138">
        <v>40</v>
      </c>
      <c r="I228" s="139"/>
      <c r="J228" s="140">
        <f>ROUND(I228*H228,2)</f>
        <v>0</v>
      </c>
      <c r="K228" s="141"/>
      <c r="L228" s="28"/>
      <c r="M228" s="142" t="s">
        <v>1</v>
      </c>
      <c r="N228" s="143" t="s">
        <v>38</v>
      </c>
      <c r="P228" s="144">
        <f>O228*H228</f>
        <v>0</v>
      </c>
      <c r="Q228" s="144">
        <v>0</v>
      </c>
      <c r="R228" s="144">
        <f>Q228*H228</f>
        <v>0</v>
      </c>
      <c r="S228" s="144">
        <v>0</v>
      </c>
      <c r="T228" s="145">
        <f>S228*H228</f>
        <v>0</v>
      </c>
      <c r="AR228" s="146" t="s">
        <v>424</v>
      </c>
      <c r="AT228" s="146" t="s">
        <v>181</v>
      </c>
      <c r="AU228" s="146" t="s">
        <v>80</v>
      </c>
      <c r="AY228" s="13" t="s">
        <v>179</v>
      </c>
      <c r="BE228" s="147">
        <f>IF(N228="základná",J228,0)</f>
        <v>0</v>
      </c>
      <c r="BF228" s="147">
        <f>IF(N228="znížená",J228,0)</f>
        <v>0</v>
      </c>
      <c r="BG228" s="147">
        <f>IF(N228="zákl. prenesená",J228,0)</f>
        <v>0</v>
      </c>
      <c r="BH228" s="147">
        <f>IF(N228="zníž. prenesená",J228,0)</f>
        <v>0</v>
      </c>
      <c r="BI228" s="147">
        <f>IF(N228="nulová",J228,0)</f>
        <v>0</v>
      </c>
      <c r="BJ228" s="13" t="s">
        <v>186</v>
      </c>
      <c r="BK228" s="147">
        <f>ROUND(I228*H228,2)</f>
        <v>0</v>
      </c>
      <c r="BL228" s="13" t="s">
        <v>424</v>
      </c>
      <c r="BM228" s="146" t="s">
        <v>1931</v>
      </c>
    </row>
    <row r="229" spans="2:65" s="1" customFormat="1" ht="38" customHeight="1" x14ac:dyDescent="0.2">
      <c r="B229" s="28"/>
      <c r="C229" s="134" t="s">
        <v>764</v>
      </c>
      <c r="D229" s="134" t="s">
        <v>181</v>
      </c>
      <c r="E229" s="135" t="s">
        <v>1332</v>
      </c>
      <c r="F229" s="136" t="s">
        <v>1333</v>
      </c>
      <c r="G229" s="137" t="s">
        <v>423</v>
      </c>
      <c r="H229" s="138">
        <v>25</v>
      </c>
      <c r="I229" s="139"/>
      <c r="J229" s="140">
        <f>ROUND(I229*H229,2)</f>
        <v>0</v>
      </c>
      <c r="K229" s="141"/>
      <c r="L229" s="28"/>
      <c r="M229" s="142" t="s">
        <v>1</v>
      </c>
      <c r="N229" s="143" t="s">
        <v>38</v>
      </c>
      <c r="P229" s="144">
        <f>O229*H229</f>
        <v>0</v>
      </c>
      <c r="Q229" s="144">
        <v>0</v>
      </c>
      <c r="R229" s="144">
        <f>Q229*H229</f>
        <v>0</v>
      </c>
      <c r="S229" s="144">
        <v>0</v>
      </c>
      <c r="T229" s="145">
        <f>S229*H229</f>
        <v>0</v>
      </c>
      <c r="AR229" s="146" t="s">
        <v>424</v>
      </c>
      <c r="AT229" s="146" t="s">
        <v>181</v>
      </c>
      <c r="AU229" s="146" t="s">
        <v>80</v>
      </c>
      <c r="AY229" s="13" t="s">
        <v>179</v>
      </c>
      <c r="BE229" s="147">
        <f>IF(N229="základná",J229,0)</f>
        <v>0</v>
      </c>
      <c r="BF229" s="147">
        <f>IF(N229="znížená",J229,0)</f>
        <v>0</v>
      </c>
      <c r="BG229" s="147">
        <f>IF(N229="zákl. prenesená",J229,0)</f>
        <v>0</v>
      </c>
      <c r="BH229" s="147">
        <f>IF(N229="zníž. prenesená",J229,0)</f>
        <v>0</v>
      </c>
      <c r="BI229" s="147">
        <f>IF(N229="nulová",J229,0)</f>
        <v>0</v>
      </c>
      <c r="BJ229" s="13" t="s">
        <v>186</v>
      </c>
      <c r="BK229" s="147">
        <f>ROUND(I229*H229,2)</f>
        <v>0</v>
      </c>
      <c r="BL229" s="13" t="s">
        <v>424</v>
      </c>
      <c r="BM229" s="146" t="s">
        <v>1932</v>
      </c>
    </row>
    <row r="230" spans="2:65" s="1" customFormat="1" ht="38" customHeight="1" x14ac:dyDescent="0.2">
      <c r="B230" s="28"/>
      <c r="C230" s="134" t="s">
        <v>768</v>
      </c>
      <c r="D230" s="134" t="s">
        <v>181</v>
      </c>
      <c r="E230" s="135" t="s">
        <v>1335</v>
      </c>
      <c r="F230" s="136" t="s">
        <v>1336</v>
      </c>
      <c r="G230" s="137" t="s">
        <v>423</v>
      </c>
      <c r="H230" s="138">
        <v>20</v>
      </c>
      <c r="I230" s="139"/>
      <c r="J230" s="140">
        <f>ROUND(I230*H230,2)</f>
        <v>0</v>
      </c>
      <c r="K230" s="141"/>
      <c r="L230" s="28"/>
      <c r="M230" s="159" t="s">
        <v>1</v>
      </c>
      <c r="N230" s="160" t="s">
        <v>38</v>
      </c>
      <c r="O230" s="161"/>
      <c r="P230" s="162">
        <f>O230*H230</f>
        <v>0</v>
      </c>
      <c r="Q230" s="162">
        <v>0</v>
      </c>
      <c r="R230" s="162">
        <f>Q230*H230</f>
        <v>0</v>
      </c>
      <c r="S230" s="162">
        <v>0</v>
      </c>
      <c r="T230" s="163">
        <f>S230*H230</f>
        <v>0</v>
      </c>
      <c r="AR230" s="146" t="s">
        <v>424</v>
      </c>
      <c r="AT230" s="146" t="s">
        <v>181</v>
      </c>
      <c r="AU230" s="146" t="s">
        <v>80</v>
      </c>
      <c r="AY230" s="13" t="s">
        <v>179</v>
      </c>
      <c r="BE230" s="147">
        <f>IF(N230="základná",J230,0)</f>
        <v>0</v>
      </c>
      <c r="BF230" s="147">
        <f>IF(N230="znížená",J230,0)</f>
        <v>0</v>
      </c>
      <c r="BG230" s="147">
        <f>IF(N230="zákl. prenesená",J230,0)</f>
        <v>0</v>
      </c>
      <c r="BH230" s="147">
        <f>IF(N230="zníž. prenesená",J230,0)</f>
        <v>0</v>
      </c>
      <c r="BI230" s="147">
        <f>IF(N230="nulová",J230,0)</f>
        <v>0</v>
      </c>
      <c r="BJ230" s="13" t="s">
        <v>186</v>
      </c>
      <c r="BK230" s="147">
        <f>ROUND(I230*H230,2)</f>
        <v>0</v>
      </c>
      <c r="BL230" s="13" t="s">
        <v>424</v>
      </c>
      <c r="BM230" s="146" t="s">
        <v>1933</v>
      </c>
    </row>
    <row r="231" spans="2:65" s="1" customFormat="1" ht="6.9" customHeight="1" x14ac:dyDescent="0.2">
      <c r="B231" s="41"/>
      <c r="C231" s="42"/>
      <c r="D231" s="42"/>
      <c r="E231" s="42"/>
      <c r="F231" s="42"/>
      <c r="G231" s="42"/>
      <c r="H231" s="42"/>
      <c r="I231" s="42"/>
      <c r="J231" s="42"/>
      <c r="K231" s="42"/>
      <c r="L231" s="28"/>
    </row>
  </sheetData>
  <sheetProtection algorithmName="SHA-512" hashValue="W5b++98myBDCRdZDYQADQi5xY+w2q4rhs9MxLaDdLkTIhYoZJLrH5VEIcDVGhmD/yo74GgAObD+GGR3w2uaBXg==" saltValue="xND+1+Qlbv5WwBdOVONOzP6fLzVpSb16roHp9kC/aI4D50C0v5ikP5/A3QP9ylGz5n/TdFXKEQS2FJBybpU7Aw==" spinCount="100000" sheet="1" objects="1" scenarios="1" formatColumns="0" formatRows="0" autoFilter="0"/>
  <autoFilter ref="C126:K230" xr:uid="{00000000-0009-0000-0000-00000C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52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118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1934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151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1713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ROUND(J127,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ROUND((SUM(BE127:BE251)),  2)</f>
        <v>0</v>
      </c>
      <c r="G33" s="88"/>
      <c r="H33" s="88"/>
      <c r="I33" s="91">
        <v>0.2</v>
      </c>
      <c r="J33" s="90">
        <f>ROUND(((SUM(BE127:BE251))*I33),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ROUND((SUM(BF127:BF251)),  2)</f>
        <v>0</v>
      </c>
      <c r="G34" s="88"/>
      <c r="H34" s="88"/>
      <c r="I34" s="91">
        <v>0.2</v>
      </c>
      <c r="J34" s="90">
        <f>ROUND(((SUM(BF127:BF251))*I34),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ROUND((SUM(BG127:BG251)),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ROUND((SUM(BH127:BH251)),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ROUND((SUM(BI127:BI251)),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 xml:space="preserve">SO 11 - SO 11 Verejné osvetlenie - úsek Galvaniho - Ivanská – preložka 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40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Ján Gahura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J127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9" customFormat="1" ht="20" hidden="1" customHeight="1" x14ac:dyDescent="0.2">
      <c r="B98" s="109"/>
      <c r="D98" s="110" t="s">
        <v>159</v>
      </c>
      <c r="E98" s="111"/>
      <c r="F98" s="111"/>
      <c r="G98" s="111"/>
      <c r="H98" s="111"/>
      <c r="I98" s="111"/>
      <c r="J98" s="112">
        <f>J129</f>
        <v>0</v>
      </c>
      <c r="L98" s="109"/>
    </row>
    <row r="99" spans="2:12" s="9" customFormat="1" ht="20" hidden="1" customHeight="1" x14ac:dyDescent="0.2">
      <c r="B99" s="109"/>
      <c r="D99" s="110" t="s">
        <v>976</v>
      </c>
      <c r="E99" s="111"/>
      <c r="F99" s="111"/>
      <c r="G99" s="111"/>
      <c r="H99" s="111"/>
      <c r="I99" s="111"/>
      <c r="J99" s="112">
        <f>J137</f>
        <v>0</v>
      </c>
      <c r="L99" s="109"/>
    </row>
    <row r="100" spans="2:12" s="9" customFormat="1" ht="20" hidden="1" customHeight="1" x14ac:dyDescent="0.2">
      <c r="B100" s="109"/>
      <c r="D100" s="110" t="s">
        <v>1386</v>
      </c>
      <c r="E100" s="111"/>
      <c r="F100" s="111"/>
      <c r="G100" s="111"/>
      <c r="H100" s="111"/>
      <c r="I100" s="111"/>
      <c r="J100" s="112">
        <f>J143</f>
        <v>0</v>
      </c>
      <c r="L100" s="109"/>
    </row>
    <row r="101" spans="2:12" s="9" customFormat="1" ht="20" hidden="1" customHeight="1" x14ac:dyDescent="0.2">
      <c r="B101" s="109"/>
      <c r="D101" s="110" t="s">
        <v>1729</v>
      </c>
      <c r="E101" s="111"/>
      <c r="F101" s="111"/>
      <c r="G101" s="111"/>
      <c r="H101" s="111"/>
      <c r="I101" s="111"/>
      <c r="J101" s="112">
        <f>J154</f>
        <v>0</v>
      </c>
      <c r="L101" s="109"/>
    </row>
    <row r="102" spans="2:12" s="9" customFormat="1" ht="20" hidden="1" customHeight="1" x14ac:dyDescent="0.2">
      <c r="B102" s="109"/>
      <c r="D102" s="110" t="s">
        <v>160</v>
      </c>
      <c r="E102" s="111"/>
      <c r="F102" s="111"/>
      <c r="G102" s="111"/>
      <c r="H102" s="111"/>
      <c r="I102" s="111"/>
      <c r="J102" s="112">
        <f>J158</f>
        <v>0</v>
      </c>
      <c r="L102" s="109"/>
    </row>
    <row r="103" spans="2:12" s="9" customFormat="1" ht="20" hidden="1" customHeight="1" x14ac:dyDescent="0.2">
      <c r="B103" s="109"/>
      <c r="D103" s="110" t="s">
        <v>1173</v>
      </c>
      <c r="E103" s="111"/>
      <c r="F103" s="111"/>
      <c r="G103" s="111"/>
      <c r="H103" s="111"/>
      <c r="I103" s="111"/>
      <c r="J103" s="112">
        <f>J167</f>
        <v>0</v>
      </c>
      <c r="L103" s="109"/>
    </row>
    <row r="104" spans="2:12" s="8" customFormat="1" ht="24.9" hidden="1" customHeight="1" x14ac:dyDescent="0.2">
      <c r="B104" s="105"/>
      <c r="D104" s="106" t="s">
        <v>161</v>
      </c>
      <c r="E104" s="107"/>
      <c r="F104" s="107"/>
      <c r="G104" s="107"/>
      <c r="H104" s="107"/>
      <c r="I104" s="107"/>
      <c r="J104" s="108">
        <f>J172</f>
        <v>0</v>
      </c>
      <c r="L104" s="105"/>
    </row>
    <row r="105" spans="2:12" s="9" customFormat="1" ht="20" hidden="1" customHeight="1" x14ac:dyDescent="0.2">
      <c r="B105" s="109"/>
      <c r="D105" s="110" t="s">
        <v>162</v>
      </c>
      <c r="E105" s="111"/>
      <c r="F105" s="111"/>
      <c r="G105" s="111"/>
      <c r="H105" s="111"/>
      <c r="I105" s="111"/>
      <c r="J105" s="112">
        <f>J173</f>
        <v>0</v>
      </c>
      <c r="L105" s="109"/>
    </row>
    <row r="106" spans="2:12" s="9" customFormat="1" ht="20" hidden="1" customHeight="1" x14ac:dyDescent="0.2">
      <c r="B106" s="109"/>
      <c r="D106" s="110" t="s">
        <v>978</v>
      </c>
      <c r="E106" s="111"/>
      <c r="F106" s="111"/>
      <c r="G106" s="111"/>
      <c r="H106" s="111"/>
      <c r="I106" s="111"/>
      <c r="J106" s="112">
        <f>J228</f>
        <v>0</v>
      </c>
      <c r="L106" s="109"/>
    </row>
    <row r="107" spans="2:12" s="8" customFormat="1" ht="24.9" hidden="1" customHeight="1" x14ac:dyDescent="0.2">
      <c r="B107" s="105"/>
      <c r="D107" s="106" t="s">
        <v>164</v>
      </c>
      <c r="E107" s="107"/>
      <c r="F107" s="107"/>
      <c r="G107" s="107"/>
      <c r="H107" s="107"/>
      <c r="I107" s="107"/>
      <c r="J107" s="108">
        <f>J248</f>
        <v>0</v>
      </c>
      <c r="L107" s="105"/>
    </row>
    <row r="108" spans="2:12" s="1" customFormat="1" ht="21.75" hidden="1" customHeight="1" x14ac:dyDescent="0.2">
      <c r="B108" s="28"/>
      <c r="L108" s="28"/>
    </row>
    <row r="109" spans="2:12" s="1" customFormat="1" ht="6.9" hidden="1" customHeight="1" x14ac:dyDescent="0.2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 x14ac:dyDescent="0.2"/>
    <row r="111" spans="2:12" hidden="1" x14ac:dyDescent="0.2"/>
    <row r="112" spans="2:12" hidden="1" x14ac:dyDescent="0.2"/>
    <row r="113" spans="2:63" s="1" customFormat="1" ht="6.9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4.9" customHeight="1" x14ac:dyDescent="0.2">
      <c r="B114" s="28"/>
      <c r="C114" s="17" t="s">
        <v>165</v>
      </c>
      <c r="L114" s="28"/>
    </row>
    <row r="115" spans="2:63" s="1" customFormat="1" ht="6.9" customHeight="1" x14ac:dyDescent="0.2">
      <c r="B115" s="28"/>
      <c r="L115" s="28"/>
    </row>
    <row r="116" spans="2:63" s="1" customFormat="1" ht="12" customHeight="1" x14ac:dyDescent="0.2">
      <c r="B116" s="28"/>
      <c r="C116" s="23" t="s">
        <v>15</v>
      </c>
      <c r="L116" s="28"/>
    </row>
    <row r="117" spans="2:63" s="1" customFormat="1" ht="16.5" customHeight="1" x14ac:dyDescent="0.2">
      <c r="B117" s="28"/>
      <c r="E117" s="263" t="str">
        <f>E7</f>
        <v>2117 NTT Bulharská Galvaniho</v>
      </c>
      <c r="F117" s="264"/>
      <c r="G117" s="264"/>
      <c r="H117" s="264"/>
      <c r="L117" s="28"/>
    </row>
    <row r="118" spans="2:63" s="1" customFormat="1" ht="12" customHeight="1" x14ac:dyDescent="0.2">
      <c r="B118" s="28"/>
      <c r="C118" s="23" t="s">
        <v>148</v>
      </c>
      <c r="L118" s="28"/>
    </row>
    <row r="119" spans="2:63" s="1" customFormat="1" ht="30" customHeight="1" x14ac:dyDescent="0.2">
      <c r="B119" s="28"/>
      <c r="E119" s="215" t="str">
        <f>E9</f>
        <v xml:space="preserve">SO 11 - SO 11 Verejné osvetlenie - úsek Galvaniho - Ivanská – preložka </v>
      </c>
      <c r="F119" s="262"/>
      <c r="G119" s="262"/>
      <c r="H119" s="262"/>
      <c r="L119" s="28"/>
    </row>
    <row r="120" spans="2:63" s="1" customFormat="1" ht="6.9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F12</f>
        <v>Bratislava</v>
      </c>
      <c r="I121" s="23" t="s">
        <v>21</v>
      </c>
      <c r="J121" s="49" t="str">
        <f>IF(J12="","",J12)</f>
        <v>12. 12. 2024</v>
      </c>
      <c r="L121" s="28"/>
    </row>
    <row r="122" spans="2:63" s="1" customFormat="1" ht="6.9" customHeight="1" x14ac:dyDescent="0.2">
      <c r="B122" s="28"/>
      <c r="L122" s="28"/>
    </row>
    <row r="123" spans="2:63" s="1" customFormat="1" ht="40.25" customHeight="1" x14ac:dyDescent="0.2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>DELTES spol. s r.o., Lužná 12, 851 04 Bratislava</v>
      </c>
      <c r="L123" s="28"/>
    </row>
    <row r="124" spans="2:63" s="1" customFormat="1" ht="15.15" customHeight="1" x14ac:dyDescent="0.2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>Ing. Ján Gahura</v>
      </c>
      <c r="L124" s="28"/>
    </row>
    <row r="125" spans="2:63" s="1" customFormat="1" ht="10.4" customHeight="1" x14ac:dyDescent="0.2">
      <c r="B125" s="28"/>
      <c r="L125" s="28"/>
    </row>
    <row r="126" spans="2:63" s="10" customFormat="1" ht="29.25" customHeight="1" x14ac:dyDescent="0.2">
      <c r="B126" s="113"/>
      <c r="C126" s="114" t="s">
        <v>166</v>
      </c>
      <c r="D126" s="115" t="s">
        <v>57</v>
      </c>
      <c r="E126" s="115" t="s">
        <v>53</v>
      </c>
      <c r="F126" s="115" t="s">
        <v>54</v>
      </c>
      <c r="G126" s="115" t="s">
        <v>167</v>
      </c>
      <c r="H126" s="115" t="s">
        <v>168</v>
      </c>
      <c r="I126" s="115" t="s">
        <v>169</v>
      </c>
      <c r="J126" s="116" t="s">
        <v>155</v>
      </c>
      <c r="K126" s="117" t="s">
        <v>170</v>
      </c>
      <c r="L126" s="113"/>
      <c r="M126" s="56" t="s">
        <v>1</v>
      </c>
      <c r="N126" s="57" t="s">
        <v>36</v>
      </c>
      <c r="O126" s="57" t="s">
        <v>171</v>
      </c>
      <c r="P126" s="57" t="s">
        <v>172</v>
      </c>
      <c r="Q126" s="57" t="s">
        <v>173</v>
      </c>
      <c r="R126" s="57" t="s">
        <v>174</v>
      </c>
      <c r="S126" s="57" t="s">
        <v>175</v>
      </c>
      <c r="T126" s="58" t="s">
        <v>176</v>
      </c>
    </row>
    <row r="127" spans="2:63" s="1" customFormat="1" ht="23" customHeight="1" x14ac:dyDescent="0.35">
      <c r="B127" s="28"/>
      <c r="C127" s="61" t="s">
        <v>156</v>
      </c>
      <c r="J127" s="118">
        <f>BK127</f>
        <v>0</v>
      </c>
      <c r="L127" s="28"/>
      <c r="M127" s="59"/>
      <c r="N127" s="50"/>
      <c r="O127" s="50"/>
      <c r="P127" s="119">
        <f>P128+P172+P248</f>
        <v>0</v>
      </c>
      <c r="Q127" s="50"/>
      <c r="R127" s="119">
        <f>R128+R172+R248</f>
        <v>173.07932770128397</v>
      </c>
      <c r="S127" s="50"/>
      <c r="T127" s="120">
        <f>T128+T172+T248</f>
        <v>307.65948500000002</v>
      </c>
      <c r="AT127" s="13" t="s">
        <v>71</v>
      </c>
      <c r="AU127" s="13" t="s">
        <v>157</v>
      </c>
      <c r="BK127" s="121">
        <f>BK128+BK172+BK248</f>
        <v>0</v>
      </c>
    </row>
    <row r="128" spans="2:63" s="11" customFormat="1" ht="26" customHeight="1" x14ac:dyDescent="0.35">
      <c r="B128" s="122"/>
      <c r="D128" s="123" t="s">
        <v>71</v>
      </c>
      <c r="E128" s="124" t="s">
        <v>177</v>
      </c>
      <c r="F128" s="124" t="s">
        <v>178</v>
      </c>
      <c r="I128" s="125"/>
      <c r="J128" s="126">
        <f>BK128</f>
        <v>0</v>
      </c>
      <c r="L128" s="122"/>
      <c r="M128" s="127"/>
      <c r="P128" s="128">
        <f>P129+P137+P143+P154+P158+P167</f>
        <v>0</v>
      </c>
      <c r="R128" s="128">
        <f>R129+R137+R143+R154+R158+R167</f>
        <v>94.693450751283976</v>
      </c>
      <c r="T128" s="129">
        <f>T129+T137+T143+T154+T158+T167</f>
        <v>307.65948500000002</v>
      </c>
      <c r="AR128" s="123" t="s">
        <v>80</v>
      </c>
      <c r="AT128" s="130" t="s">
        <v>71</v>
      </c>
      <c r="AU128" s="130" t="s">
        <v>72</v>
      </c>
      <c r="AY128" s="123" t="s">
        <v>179</v>
      </c>
      <c r="BK128" s="131">
        <f>BK129+BK137+BK143+BK154+BK158+BK167</f>
        <v>0</v>
      </c>
    </row>
    <row r="129" spans="2:65" s="11" customFormat="1" ht="23" customHeight="1" x14ac:dyDescent="0.25">
      <c r="B129" s="122"/>
      <c r="D129" s="123" t="s">
        <v>71</v>
      </c>
      <c r="E129" s="132" t="s">
        <v>80</v>
      </c>
      <c r="F129" s="132" t="s">
        <v>180</v>
      </c>
      <c r="I129" s="125"/>
      <c r="J129" s="133">
        <f>BK129</f>
        <v>0</v>
      </c>
      <c r="L129" s="122"/>
      <c r="M129" s="127"/>
      <c r="P129" s="128">
        <f>SUM(P130:P136)</f>
        <v>0</v>
      </c>
      <c r="R129" s="128">
        <f>SUM(R130:R136)</f>
        <v>0</v>
      </c>
      <c r="T129" s="129">
        <f>SUM(T130:T136)</f>
        <v>244.07948500000001</v>
      </c>
      <c r="AR129" s="123" t="s">
        <v>80</v>
      </c>
      <c r="AT129" s="130" t="s">
        <v>71</v>
      </c>
      <c r="AU129" s="130" t="s">
        <v>80</v>
      </c>
      <c r="AY129" s="123" t="s">
        <v>179</v>
      </c>
      <c r="BK129" s="131">
        <f>SUM(BK130:BK136)</f>
        <v>0</v>
      </c>
    </row>
    <row r="130" spans="2:65" s="1" customFormat="1" ht="24.15" customHeight="1" x14ac:dyDescent="0.2">
      <c r="B130" s="28"/>
      <c r="C130" s="134" t="s">
        <v>80</v>
      </c>
      <c r="D130" s="134" t="s">
        <v>181</v>
      </c>
      <c r="E130" s="135" t="s">
        <v>1935</v>
      </c>
      <c r="F130" s="136" t="s">
        <v>1936</v>
      </c>
      <c r="G130" s="137" t="s">
        <v>184</v>
      </c>
      <c r="H130" s="138">
        <v>45.08</v>
      </c>
      <c r="I130" s="139"/>
      <c r="J130" s="140">
        <f t="shared" ref="J130:J136" si="0">ROUND(I130*H130,2)</f>
        <v>0</v>
      </c>
      <c r="K130" s="141"/>
      <c r="L130" s="28"/>
      <c r="M130" s="142" t="s">
        <v>1</v>
      </c>
      <c r="N130" s="143" t="s">
        <v>38</v>
      </c>
      <c r="P130" s="144">
        <f t="shared" ref="P130:P136" si="1">O130*H130</f>
        <v>0</v>
      </c>
      <c r="Q130" s="144">
        <v>0</v>
      </c>
      <c r="R130" s="144">
        <f t="shared" ref="R130:R136" si="2">Q130*H130</f>
        <v>0</v>
      </c>
      <c r="S130" s="144">
        <v>0.41699999999999998</v>
      </c>
      <c r="T130" s="145">
        <f t="shared" ref="T130:T136" si="3">S130*H130</f>
        <v>18.798359999999999</v>
      </c>
      <c r="AR130" s="146" t="s">
        <v>185</v>
      </c>
      <c r="AT130" s="146" t="s">
        <v>181</v>
      </c>
      <c r="AU130" s="146" t="s">
        <v>186</v>
      </c>
      <c r="AY130" s="13" t="s">
        <v>179</v>
      </c>
      <c r="BE130" s="147">
        <f t="shared" ref="BE130:BE136" si="4">IF(N130="základná",J130,0)</f>
        <v>0</v>
      </c>
      <c r="BF130" s="147">
        <f t="shared" ref="BF130:BF136" si="5">IF(N130="znížená",J130,0)</f>
        <v>0</v>
      </c>
      <c r="BG130" s="147">
        <f t="shared" ref="BG130:BG136" si="6">IF(N130="zákl. prenesená",J130,0)</f>
        <v>0</v>
      </c>
      <c r="BH130" s="147">
        <f t="shared" ref="BH130:BH136" si="7">IF(N130="zníž. prenesená",J130,0)</f>
        <v>0</v>
      </c>
      <c r="BI130" s="147">
        <f t="shared" ref="BI130:BI136" si="8">IF(N130="nulová",J130,0)</f>
        <v>0</v>
      </c>
      <c r="BJ130" s="13" t="s">
        <v>186</v>
      </c>
      <c r="BK130" s="147">
        <f t="shared" ref="BK130:BK136" si="9">ROUND(I130*H130,2)</f>
        <v>0</v>
      </c>
      <c r="BL130" s="13" t="s">
        <v>185</v>
      </c>
      <c r="BM130" s="146" t="s">
        <v>1937</v>
      </c>
    </row>
    <row r="131" spans="2:65" s="1" customFormat="1" ht="33" customHeight="1" x14ac:dyDescent="0.2">
      <c r="B131" s="28"/>
      <c r="C131" s="134" t="s">
        <v>186</v>
      </c>
      <c r="D131" s="134" t="s">
        <v>181</v>
      </c>
      <c r="E131" s="135" t="s">
        <v>1174</v>
      </c>
      <c r="F131" s="136" t="s">
        <v>1175</v>
      </c>
      <c r="G131" s="137" t="s">
        <v>184</v>
      </c>
      <c r="H131" s="138">
        <v>89.25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0.22500000000000001</v>
      </c>
      <c r="T131" s="145">
        <f t="shared" si="3"/>
        <v>20.081250000000001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186</v>
      </c>
      <c r="BK131" s="147">
        <f t="shared" si="9"/>
        <v>0</v>
      </c>
      <c r="BL131" s="13" t="s">
        <v>185</v>
      </c>
      <c r="BM131" s="146" t="s">
        <v>1938</v>
      </c>
    </row>
    <row r="132" spans="2:65" s="1" customFormat="1" ht="33" customHeight="1" x14ac:dyDescent="0.2">
      <c r="B132" s="28"/>
      <c r="C132" s="134" t="s">
        <v>196</v>
      </c>
      <c r="D132" s="134" t="s">
        <v>181</v>
      </c>
      <c r="E132" s="135" t="s">
        <v>1642</v>
      </c>
      <c r="F132" s="136" t="s">
        <v>1643</v>
      </c>
      <c r="G132" s="137" t="s">
        <v>184</v>
      </c>
      <c r="H132" s="138">
        <v>151.1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0.5</v>
      </c>
      <c r="T132" s="145">
        <f t="shared" si="3"/>
        <v>75.55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185</v>
      </c>
      <c r="BM132" s="146" t="s">
        <v>1939</v>
      </c>
    </row>
    <row r="133" spans="2:65" s="1" customFormat="1" ht="24.15" customHeight="1" x14ac:dyDescent="0.2">
      <c r="B133" s="28"/>
      <c r="C133" s="134" t="s">
        <v>185</v>
      </c>
      <c r="D133" s="134" t="s">
        <v>181</v>
      </c>
      <c r="E133" s="135" t="s">
        <v>471</v>
      </c>
      <c r="F133" s="136" t="s">
        <v>472</v>
      </c>
      <c r="G133" s="137" t="s">
        <v>184</v>
      </c>
      <c r="H133" s="138">
        <v>47.523000000000003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0.125</v>
      </c>
      <c r="T133" s="145">
        <f t="shared" si="3"/>
        <v>5.9403750000000004</v>
      </c>
      <c r="AR133" s="146" t="s">
        <v>185</v>
      </c>
      <c r="AT133" s="146" t="s">
        <v>181</v>
      </c>
      <c r="AU133" s="146" t="s">
        <v>186</v>
      </c>
      <c r="AY133" s="13" t="s">
        <v>179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186</v>
      </c>
      <c r="BK133" s="147">
        <f t="shared" si="9"/>
        <v>0</v>
      </c>
      <c r="BL133" s="13" t="s">
        <v>185</v>
      </c>
      <c r="BM133" s="146" t="s">
        <v>1940</v>
      </c>
    </row>
    <row r="134" spans="2:65" s="1" customFormat="1" ht="24.15" customHeight="1" x14ac:dyDescent="0.2">
      <c r="B134" s="28"/>
      <c r="C134" s="134" t="s">
        <v>207</v>
      </c>
      <c r="D134" s="134" t="s">
        <v>181</v>
      </c>
      <c r="E134" s="135" t="s">
        <v>1733</v>
      </c>
      <c r="F134" s="136" t="s">
        <v>1734</v>
      </c>
      <c r="G134" s="137" t="s">
        <v>184</v>
      </c>
      <c r="H134" s="138">
        <v>158.56800000000001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0.25</v>
      </c>
      <c r="T134" s="145">
        <f t="shared" si="3"/>
        <v>39.642000000000003</v>
      </c>
      <c r="AR134" s="146" t="s">
        <v>185</v>
      </c>
      <c r="AT134" s="146" t="s">
        <v>181</v>
      </c>
      <c r="AU134" s="146" t="s">
        <v>186</v>
      </c>
      <c r="AY134" s="13" t="s">
        <v>179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186</v>
      </c>
      <c r="BK134" s="147">
        <f t="shared" si="9"/>
        <v>0</v>
      </c>
      <c r="BL134" s="13" t="s">
        <v>185</v>
      </c>
      <c r="BM134" s="146" t="s">
        <v>1941</v>
      </c>
    </row>
    <row r="135" spans="2:65" s="1" customFormat="1" ht="24.15" customHeight="1" x14ac:dyDescent="0.2">
      <c r="B135" s="28"/>
      <c r="C135" s="134" t="s">
        <v>211</v>
      </c>
      <c r="D135" s="134" t="s">
        <v>181</v>
      </c>
      <c r="E135" s="135" t="s">
        <v>1736</v>
      </c>
      <c r="F135" s="136" t="s">
        <v>1737</v>
      </c>
      <c r="G135" s="137" t="s">
        <v>184</v>
      </c>
      <c r="H135" s="138">
        <v>168.13499999999999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0.5</v>
      </c>
      <c r="T135" s="145">
        <f t="shared" si="3"/>
        <v>84.067499999999995</v>
      </c>
      <c r="AR135" s="146" t="s">
        <v>185</v>
      </c>
      <c r="AT135" s="146" t="s">
        <v>181</v>
      </c>
      <c r="AU135" s="146" t="s">
        <v>186</v>
      </c>
      <c r="AY135" s="13" t="s">
        <v>179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186</v>
      </c>
      <c r="BK135" s="147">
        <f t="shared" si="9"/>
        <v>0</v>
      </c>
      <c r="BL135" s="13" t="s">
        <v>185</v>
      </c>
      <c r="BM135" s="146" t="s">
        <v>1942</v>
      </c>
    </row>
    <row r="136" spans="2:65" s="1" customFormat="1" ht="24.15" customHeight="1" x14ac:dyDescent="0.2">
      <c r="B136" s="28"/>
      <c r="C136" s="134" t="s">
        <v>215</v>
      </c>
      <c r="D136" s="134" t="s">
        <v>181</v>
      </c>
      <c r="E136" s="135" t="s">
        <v>982</v>
      </c>
      <c r="F136" s="136" t="s">
        <v>983</v>
      </c>
      <c r="G136" s="137" t="s">
        <v>388</v>
      </c>
      <c r="H136" s="138">
        <v>268.40600000000001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185</v>
      </c>
      <c r="AT136" s="146" t="s">
        <v>181</v>
      </c>
      <c r="AU136" s="146" t="s">
        <v>186</v>
      </c>
      <c r="AY136" s="13" t="s">
        <v>179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186</v>
      </c>
      <c r="BK136" s="147">
        <f t="shared" si="9"/>
        <v>0</v>
      </c>
      <c r="BL136" s="13" t="s">
        <v>185</v>
      </c>
      <c r="BM136" s="146" t="s">
        <v>1943</v>
      </c>
    </row>
    <row r="137" spans="2:65" s="11" customFormat="1" ht="23" customHeight="1" x14ac:dyDescent="0.25">
      <c r="B137" s="122"/>
      <c r="D137" s="123" t="s">
        <v>71</v>
      </c>
      <c r="E137" s="132" t="s">
        <v>186</v>
      </c>
      <c r="F137" s="132" t="s">
        <v>985</v>
      </c>
      <c r="I137" s="125"/>
      <c r="J137" s="133">
        <f>BK137</f>
        <v>0</v>
      </c>
      <c r="L137" s="122"/>
      <c r="M137" s="127"/>
      <c r="P137" s="128">
        <f>SUM(P138:P142)</f>
        <v>0</v>
      </c>
      <c r="R137" s="128">
        <f>SUM(R138:R142)</f>
        <v>93.05671371128399</v>
      </c>
      <c r="T137" s="129">
        <f>SUM(T138:T142)</f>
        <v>0</v>
      </c>
      <c r="AR137" s="123" t="s">
        <v>80</v>
      </c>
      <c r="AT137" s="130" t="s">
        <v>71</v>
      </c>
      <c r="AU137" s="130" t="s">
        <v>80</v>
      </c>
      <c r="AY137" s="123" t="s">
        <v>179</v>
      </c>
      <c r="BK137" s="131">
        <f>SUM(BK138:BK142)</f>
        <v>0</v>
      </c>
    </row>
    <row r="138" spans="2:65" s="1" customFormat="1" ht="16.5" customHeight="1" x14ac:dyDescent="0.2">
      <c r="B138" s="28"/>
      <c r="C138" s="134" t="s">
        <v>219</v>
      </c>
      <c r="D138" s="134" t="s">
        <v>181</v>
      </c>
      <c r="E138" s="135" t="s">
        <v>1638</v>
      </c>
      <c r="F138" s="136" t="s">
        <v>1389</v>
      </c>
      <c r="G138" s="137" t="s">
        <v>488</v>
      </c>
      <c r="H138" s="138">
        <v>38.174999999999997</v>
      </c>
      <c r="I138" s="139"/>
      <c r="J138" s="140">
        <f>ROUND(I138*H138,2)</f>
        <v>0</v>
      </c>
      <c r="K138" s="141"/>
      <c r="L138" s="28"/>
      <c r="M138" s="142" t="s">
        <v>1</v>
      </c>
      <c r="N138" s="143" t="s">
        <v>38</v>
      </c>
      <c r="P138" s="144">
        <f>O138*H138</f>
        <v>0</v>
      </c>
      <c r="Q138" s="144">
        <v>2.204E-6</v>
      </c>
      <c r="R138" s="144">
        <f>Q138*H138</f>
        <v>8.4137699999999992E-5</v>
      </c>
      <c r="S138" s="144">
        <v>0</v>
      </c>
      <c r="T138" s="145">
        <f>S138*H138</f>
        <v>0</v>
      </c>
      <c r="AR138" s="146" t="s">
        <v>185</v>
      </c>
      <c r="AT138" s="146" t="s">
        <v>181</v>
      </c>
      <c r="AU138" s="146" t="s">
        <v>186</v>
      </c>
      <c r="AY138" s="13" t="s">
        <v>179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186</v>
      </c>
      <c r="BK138" s="147">
        <f>ROUND(I138*H138,2)</f>
        <v>0</v>
      </c>
      <c r="BL138" s="13" t="s">
        <v>185</v>
      </c>
      <c r="BM138" s="146" t="s">
        <v>1944</v>
      </c>
    </row>
    <row r="139" spans="2:65" s="1" customFormat="1" ht="24.15" customHeight="1" x14ac:dyDescent="0.2">
      <c r="B139" s="28"/>
      <c r="C139" s="148" t="s">
        <v>188</v>
      </c>
      <c r="D139" s="148" t="s">
        <v>194</v>
      </c>
      <c r="E139" s="149" t="s">
        <v>1391</v>
      </c>
      <c r="F139" s="150" t="s">
        <v>1392</v>
      </c>
      <c r="G139" s="151" t="s">
        <v>488</v>
      </c>
      <c r="H139" s="152">
        <v>38.174999999999997</v>
      </c>
      <c r="I139" s="153"/>
      <c r="J139" s="154">
        <f>ROUND(I139*H139,2)</f>
        <v>0</v>
      </c>
      <c r="K139" s="155"/>
      <c r="L139" s="156"/>
      <c r="M139" s="157" t="s">
        <v>1</v>
      </c>
      <c r="N139" s="158" t="s">
        <v>38</v>
      </c>
      <c r="P139" s="144">
        <f>O139*H139</f>
        <v>0</v>
      </c>
      <c r="Q139" s="144">
        <v>2.1723499999999998</v>
      </c>
      <c r="R139" s="144">
        <f>Q139*H139</f>
        <v>82.929461249999989</v>
      </c>
      <c r="S139" s="144">
        <v>0</v>
      </c>
      <c r="T139" s="145">
        <f>S139*H139</f>
        <v>0</v>
      </c>
      <c r="AR139" s="146" t="s">
        <v>219</v>
      </c>
      <c r="AT139" s="146" t="s">
        <v>194</v>
      </c>
      <c r="AU139" s="146" t="s">
        <v>186</v>
      </c>
      <c r="AY139" s="13" t="s">
        <v>179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186</v>
      </c>
      <c r="BK139" s="147">
        <f>ROUND(I139*H139,2)</f>
        <v>0</v>
      </c>
      <c r="BL139" s="13" t="s">
        <v>185</v>
      </c>
      <c r="BM139" s="146" t="s">
        <v>1945</v>
      </c>
    </row>
    <row r="140" spans="2:65" s="1" customFormat="1" ht="16.5" customHeight="1" x14ac:dyDescent="0.2">
      <c r="B140" s="28"/>
      <c r="C140" s="134" t="s">
        <v>224</v>
      </c>
      <c r="D140" s="134" t="s">
        <v>181</v>
      </c>
      <c r="E140" s="135" t="s">
        <v>1394</v>
      </c>
      <c r="F140" s="136" t="s">
        <v>1395</v>
      </c>
      <c r="G140" s="137" t="s">
        <v>488</v>
      </c>
      <c r="H140" s="138">
        <v>4.0960000000000001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2.1940757039999998</v>
      </c>
      <c r="R140" s="144">
        <f>Q140*H140</f>
        <v>8.9869340835839999</v>
      </c>
      <c r="S140" s="144">
        <v>0</v>
      </c>
      <c r="T140" s="145">
        <f>S140*H140</f>
        <v>0</v>
      </c>
      <c r="AR140" s="146" t="s">
        <v>185</v>
      </c>
      <c r="AT140" s="146" t="s">
        <v>181</v>
      </c>
      <c r="AU140" s="146" t="s">
        <v>186</v>
      </c>
      <c r="AY140" s="13" t="s">
        <v>179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186</v>
      </c>
      <c r="BK140" s="147">
        <f>ROUND(I140*H140,2)</f>
        <v>0</v>
      </c>
      <c r="BL140" s="13" t="s">
        <v>185</v>
      </c>
      <c r="BM140" s="146" t="s">
        <v>1946</v>
      </c>
    </row>
    <row r="141" spans="2:65" s="1" customFormat="1" ht="21.75" customHeight="1" x14ac:dyDescent="0.2">
      <c r="B141" s="28"/>
      <c r="C141" s="134" t="s">
        <v>228</v>
      </c>
      <c r="D141" s="134" t="s">
        <v>181</v>
      </c>
      <c r="E141" s="135" t="s">
        <v>986</v>
      </c>
      <c r="F141" s="136" t="s">
        <v>987</v>
      </c>
      <c r="G141" s="137" t="s">
        <v>184</v>
      </c>
      <c r="H141" s="138">
        <v>20.48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5.5675500000000003E-2</v>
      </c>
      <c r="R141" s="144">
        <f>Q141*H141</f>
        <v>1.1402342400000001</v>
      </c>
      <c r="S141" s="144">
        <v>0</v>
      </c>
      <c r="T141" s="145">
        <f>S141*H141</f>
        <v>0</v>
      </c>
      <c r="AR141" s="146" t="s">
        <v>185</v>
      </c>
      <c r="AT141" s="146" t="s">
        <v>181</v>
      </c>
      <c r="AU141" s="146" t="s">
        <v>186</v>
      </c>
      <c r="AY141" s="13" t="s">
        <v>179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186</v>
      </c>
      <c r="BK141" s="147">
        <f>ROUND(I141*H141,2)</f>
        <v>0</v>
      </c>
      <c r="BL141" s="13" t="s">
        <v>185</v>
      </c>
      <c r="BM141" s="146" t="s">
        <v>1947</v>
      </c>
    </row>
    <row r="142" spans="2:65" s="1" customFormat="1" ht="24.15" customHeight="1" x14ac:dyDescent="0.2">
      <c r="B142" s="28"/>
      <c r="C142" s="134" t="s">
        <v>232</v>
      </c>
      <c r="D142" s="134" t="s">
        <v>181</v>
      </c>
      <c r="E142" s="135" t="s">
        <v>989</v>
      </c>
      <c r="F142" s="136" t="s">
        <v>990</v>
      </c>
      <c r="G142" s="137" t="s">
        <v>184</v>
      </c>
      <c r="H142" s="138">
        <v>20.48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185</v>
      </c>
      <c r="AT142" s="146" t="s">
        <v>181</v>
      </c>
      <c r="AU142" s="146" t="s">
        <v>186</v>
      </c>
      <c r="AY142" s="13" t="s">
        <v>179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186</v>
      </c>
      <c r="BK142" s="147">
        <f>ROUND(I142*H142,2)</f>
        <v>0</v>
      </c>
      <c r="BL142" s="13" t="s">
        <v>185</v>
      </c>
      <c r="BM142" s="146" t="s">
        <v>1948</v>
      </c>
    </row>
    <row r="143" spans="2:65" s="11" customFormat="1" ht="23" customHeight="1" x14ac:dyDescent="0.25">
      <c r="B143" s="122"/>
      <c r="D143" s="123" t="s">
        <v>71</v>
      </c>
      <c r="E143" s="132" t="s">
        <v>196</v>
      </c>
      <c r="F143" s="132" t="s">
        <v>1416</v>
      </c>
      <c r="I143" s="125"/>
      <c r="J143" s="133">
        <f>BK143</f>
        <v>0</v>
      </c>
      <c r="L143" s="122"/>
      <c r="M143" s="127"/>
      <c r="P143" s="128">
        <f>SUM(P144:P153)</f>
        <v>0</v>
      </c>
      <c r="R143" s="128">
        <f>SUM(R144:R153)</f>
        <v>0.65910000000000002</v>
      </c>
      <c r="T143" s="129">
        <f>SUM(T144:T153)</f>
        <v>0</v>
      </c>
      <c r="AR143" s="123" t="s">
        <v>80</v>
      </c>
      <c r="AT143" s="130" t="s">
        <v>71</v>
      </c>
      <c r="AU143" s="130" t="s">
        <v>80</v>
      </c>
      <c r="AY143" s="123" t="s">
        <v>179</v>
      </c>
      <c r="BK143" s="131">
        <f>SUM(BK144:BK153)</f>
        <v>0</v>
      </c>
    </row>
    <row r="144" spans="2:65" s="1" customFormat="1" ht="24.15" customHeight="1" x14ac:dyDescent="0.2">
      <c r="B144" s="28"/>
      <c r="C144" s="134" t="s">
        <v>237</v>
      </c>
      <c r="D144" s="134" t="s">
        <v>181</v>
      </c>
      <c r="E144" s="135" t="s">
        <v>1949</v>
      </c>
      <c r="F144" s="136" t="s">
        <v>1743</v>
      </c>
      <c r="G144" s="137" t="s">
        <v>235</v>
      </c>
      <c r="H144" s="138">
        <v>1690</v>
      </c>
      <c r="I144" s="139"/>
      <c r="J144" s="140">
        <f t="shared" ref="J144:J153" si="10">ROUND(I144*H144,2)</f>
        <v>0</v>
      </c>
      <c r="K144" s="141"/>
      <c r="L144" s="28"/>
      <c r="M144" s="142" t="s">
        <v>1</v>
      </c>
      <c r="N144" s="143" t="s">
        <v>38</v>
      </c>
      <c r="P144" s="144">
        <f t="shared" ref="P144:P153" si="11">O144*H144</f>
        <v>0</v>
      </c>
      <c r="Q144" s="144">
        <v>0</v>
      </c>
      <c r="R144" s="144">
        <f t="shared" ref="R144:R153" si="12">Q144*H144</f>
        <v>0</v>
      </c>
      <c r="S144" s="144">
        <v>0</v>
      </c>
      <c r="T144" s="145">
        <f t="shared" ref="T144:T153" si="13">S144*H144</f>
        <v>0</v>
      </c>
      <c r="AR144" s="146" t="s">
        <v>185</v>
      </c>
      <c r="AT144" s="146" t="s">
        <v>181</v>
      </c>
      <c r="AU144" s="146" t="s">
        <v>186</v>
      </c>
      <c r="AY144" s="13" t="s">
        <v>179</v>
      </c>
      <c r="BE144" s="147">
        <f t="shared" ref="BE144:BE153" si="14">IF(N144="základná",J144,0)</f>
        <v>0</v>
      </c>
      <c r="BF144" s="147">
        <f t="shared" ref="BF144:BF153" si="15">IF(N144="znížená",J144,0)</f>
        <v>0</v>
      </c>
      <c r="BG144" s="147">
        <f t="shared" ref="BG144:BG153" si="16">IF(N144="zákl. prenesená",J144,0)</f>
        <v>0</v>
      </c>
      <c r="BH144" s="147">
        <f t="shared" ref="BH144:BH153" si="17">IF(N144="zníž. prenesená",J144,0)</f>
        <v>0</v>
      </c>
      <c r="BI144" s="147">
        <f t="shared" ref="BI144:BI153" si="18">IF(N144="nulová",J144,0)</f>
        <v>0</v>
      </c>
      <c r="BJ144" s="13" t="s">
        <v>186</v>
      </c>
      <c r="BK144" s="147">
        <f t="shared" ref="BK144:BK153" si="19">ROUND(I144*H144,2)</f>
        <v>0</v>
      </c>
      <c r="BL144" s="13" t="s">
        <v>185</v>
      </c>
      <c r="BM144" s="146" t="s">
        <v>1950</v>
      </c>
    </row>
    <row r="145" spans="2:65" s="1" customFormat="1" ht="24.15" customHeight="1" x14ac:dyDescent="0.2">
      <c r="B145" s="28"/>
      <c r="C145" s="148" t="s">
        <v>242</v>
      </c>
      <c r="D145" s="148" t="s">
        <v>194</v>
      </c>
      <c r="E145" s="149" t="s">
        <v>1951</v>
      </c>
      <c r="F145" s="150" t="s">
        <v>1952</v>
      </c>
      <c r="G145" s="151" t="s">
        <v>235</v>
      </c>
      <c r="H145" s="152">
        <v>1690</v>
      </c>
      <c r="I145" s="153"/>
      <c r="J145" s="154">
        <f t="shared" si="10"/>
        <v>0</v>
      </c>
      <c r="K145" s="155"/>
      <c r="L145" s="156"/>
      <c r="M145" s="157" t="s">
        <v>1</v>
      </c>
      <c r="N145" s="158" t="s">
        <v>38</v>
      </c>
      <c r="P145" s="144">
        <f t="shared" si="11"/>
        <v>0</v>
      </c>
      <c r="Q145" s="144">
        <v>3.8999999999999999E-4</v>
      </c>
      <c r="R145" s="144">
        <f t="shared" si="12"/>
        <v>0.65910000000000002</v>
      </c>
      <c r="S145" s="144">
        <v>0</v>
      </c>
      <c r="T145" s="145">
        <f t="shared" si="13"/>
        <v>0</v>
      </c>
      <c r="AR145" s="146" t="s">
        <v>219</v>
      </c>
      <c r="AT145" s="146" t="s">
        <v>194</v>
      </c>
      <c r="AU145" s="146" t="s">
        <v>186</v>
      </c>
      <c r="AY145" s="13" t="s">
        <v>179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186</v>
      </c>
      <c r="BK145" s="147">
        <f t="shared" si="19"/>
        <v>0</v>
      </c>
      <c r="BL145" s="13" t="s">
        <v>185</v>
      </c>
      <c r="BM145" s="146" t="s">
        <v>1953</v>
      </c>
    </row>
    <row r="146" spans="2:65" s="1" customFormat="1" ht="16.5" customHeight="1" x14ac:dyDescent="0.2">
      <c r="B146" s="28"/>
      <c r="C146" s="134" t="s">
        <v>246</v>
      </c>
      <c r="D146" s="134" t="s">
        <v>181</v>
      </c>
      <c r="E146" s="135" t="s">
        <v>1748</v>
      </c>
      <c r="F146" s="136" t="s">
        <v>1749</v>
      </c>
      <c r="G146" s="137" t="s">
        <v>1750</v>
      </c>
      <c r="H146" s="138">
        <v>14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185</v>
      </c>
      <c r="AT146" s="146" t="s">
        <v>181</v>
      </c>
      <c r="AU146" s="146" t="s">
        <v>186</v>
      </c>
      <c r="AY146" s="13" t="s">
        <v>179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186</v>
      </c>
      <c r="BK146" s="147">
        <f t="shared" si="19"/>
        <v>0</v>
      </c>
      <c r="BL146" s="13" t="s">
        <v>185</v>
      </c>
      <c r="BM146" s="146" t="s">
        <v>1954</v>
      </c>
    </row>
    <row r="147" spans="2:65" s="1" customFormat="1" ht="16.5" customHeight="1" x14ac:dyDescent="0.2">
      <c r="B147" s="28"/>
      <c r="C147" s="134" t="s">
        <v>250</v>
      </c>
      <c r="D147" s="134" t="s">
        <v>181</v>
      </c>
      <c r="E147" s="135" t="s">
        <v>1752</v>
      </c>
      <c r="F147" s="136" t="s">
        <v>1753</v>
      </c>
      <c r="G147" s="137" t="s">
        <v>1750</v>
      </c>
      <c r="H147" s="138">
        <v>14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185</v>
      </c>
      <c r="AT147" s="146" t="s">
        <v>181</v>
      </c>
      <c r="AU147" s="146" t="s">
        <v>186</v>
      </c>
      <c r="AY147" s="13" t="s">
        <v>179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186</v>
      </c>
      <c r="BK147" s="147">
        <f t="shared" si="19"/>
        <v>0</v>
      </c>
      <c r="BL147" s="13" t="s">
        <v>185</v>
      </c>
      <c r="BM147" s="146" t="s">
        <v>1955</v>
      </c>
    </row>
    <row r="148" spans="2:65" s="1" customFormat="1" ht="16.5" customHeight="1" x14ac:dyDescent="0.2">
      <c r="B148" s="28"/>
      <c r="C148" s="134" t="s">
        <v>254</v>
      </c>
      <c r="D148" s="134" t="s">
        <v>181</v>
      </c>
      <c r="E148" s="135" t="s">
        <v>1767</v>
      </c>
      <c r="F148" s="136" t="s">
        <v>1768</v>
      </c>
      <c r="G148" s="137" t="s">
        <v>192</v>
      </c>
      <c r="H148" s="138">
        <v>35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185</v>
      </c>
      <c r="AT148" s="146" t="s">
        <v>181</v>
      </c>
      <c r="AU148" s="146" t="s">
        <v>186</v>
      </c>
      <c r="AY148" s="13" t="s">
        <v>179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186</v>
      </c>
      <c r="BK148" s="147">
        <f t="shared" si="19"/>
        <v>0</v>
      </c>
      <c r="BL148" s="13" t="s">
        <v>185</v>
      </c>
      <c r="BM148" s="146" t="s">
        <v>1956</v>
      </c>
    </row>
    <row r="149" spans="2:65" s="1" customFormat="1" ht="16.5" customHeight="1" x14ac:dyDescent="0.2">
      <c r="B149" s="28"/>
      <c r="C149" s="134" t="s">
        <v>258</v>
      </c>
      <c r="D149" s="134" t="s">
        <v>181</v>
      </c>
      <c r="E149" s="135" t="s">
        <v>1770</v>
      </c>
      <c r="F149" s="136" t="s">
        <v>1771</v>
      </c>
      <c r="G149" s="137" t="s">
        <v>192</v>
      </c>
      <c r="H149" s="138">
        <v>35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424</v>
      </c>
      <c r="AT149" s="146" t="s">
        <v>181</v>
      </c>
      <c r="AU149" s="146" t="s">
        <v>186</v>
      </c>
      <c r="AY149" s="13" t="s">
        <v>179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186</v>
      </c>
      <c r="BK149" s="147">
        <f t="shared" si="19"/>
        <v>0</v>
      </c>
      <c r="BL149" s="13" t="s">
        <v>424</v>
      </c>
      <c r="BM149" s="146" t="s">
        <v>1957</v>
      </c>
    </row>
    <row r="150" spans="2:65" s="1" customFormat="1" ht="16.5" customHeight="1" x14ac:dyDescent="0.2">
      <c r="B150" s="28"/>
      <c r="C150" s="134" t="s">
        <v>262</v>
      </c>
      <c r="D150" s="134" t="s">
        <v>181</v>
      </c>
      <c r="E150" s="135" t="s">
        <v>1761</v>
      </c>
      <c r="F150" s="136" t="s">
        <v>1762</v>
      </c>
      <c r="G150" s="137" t="s">
        <v>192</v>
      </c>
      <c r="H150" s="138">
        <v>5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185</v>
      </c>
      <c r="AT150" s="146" t="s">
        <v>181</v>
      </c>
      <c r="AU150" s="146" t="s">
        <v>186</v>
      </c>
      <c r="AY150" s="13" t="s">
        <v>179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186</v>
      </c>
      <c r="BK150" s="147">
        <f t="shared" si="19"/>
        <v>0</v>
      </c>
      <c r="BL150" s="13" t="s">
        <v>185</v>
      </c>
      <c r="BM150" s="146" t="s">
        <v>1958</v>
      </c>
    </row>
    <row r="151" spans="2:65" s="1" customFormat="1" ht="24.15" customHeight="1" x14ac:dyDescent="0.2">
      <c r="B151" s="28"/>
      <c r="C151" s="134" t="s">
        <v>7</v>
      </c>
      <c r="D151" s="134" t="s">
        <v>181</v>
      </c>
      <c r="E151" s="135" t="s">
        <v>1764</v>
      </c>
      <c r="F151" s="136" t="s">
        <v>1765</v>
      </c>
      <c r="G151" s="137" t="s">
        <v>192</v>
      </c>
      <c r="H151" s="138">
        <v>5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424</v>
      </c>
      <c r="AT151" s="146" t="s">
        <v>181</v>
      </c>
      <c r="AU151" s="146" t="s">
        <v>186</v>
      </c>
      <c r="AY151" s="13" t="s">
        <v>179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186</v>
      </c>
      <c r="BK151" s="147">
        <f t="shared" si="19"/>
        <v>0</v>
      </c>
      <c r="BL151" s="13" t="s">
        <v>424</v>
      </c>
      <c r="BM151" s="146" t="s">
        <v>1959</v>
      </c>
    </row>
    <row r="152" spans="2:65" s="1" customFormat="1" ht="21.75" customHeight="1" x14ac:dyDescent="0.2">
      <c r="B152" s="28"/>
      <c r="C152" s="134" t="s">
        <v>269</v>
      </c>
      <c r="D152" s="134" t="s">
        <v>181</v>
      </c>
      <c r="E152" s="135" t="s">
        <v>1755</v>
      </c>
      <c r="F152" s="136" t="s">
        <v>1756</v>
      </c>
      <c r="G152" s="137" t="s">
        <v>192</v>
      </c>
      <c r="H152" s="138">
        <v>30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185</v>
      </c>
      <c r="AT152" s="146" t="s">
        <v>181</v>
      </c>
      <c r="AU152" s="146" t="s">
        <v>186</v>
      </c>
      <c r="AY152" s="13" t="s">
        <v>179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186</v>
      </c>
      <c r="BK152" s="147">
        <f t="shared" si="19"/>
        <v>0</v>
      </c>
      <c r="BL152" s="13" t="s">
        <v>185</v>
      </c>
      <c r="BM152" s="146" t="s">
        <v>1960</v>
      </c>
    </row>
    <row r="153" spans="2:65" s="1" customFormat="1" ht="16.5" customHeight="1" x14ac:dyDescent="0.2">
      <c r="B153" s="28"/>
      <c r="C153" s="134" t="s">
        <v>273</v>
      </c>
      <c r="D153" s="134" t="s">
        <v>181</v>
      </c>
      <c r="E153" s="135" t="s">
        <v>1758</v>
      </c>
      <c r="F153" s="136" t="s">
        <v>1759</v>
      </c>
      <c r="G153" s="137" t="s">
        <v>192</v>
      </c>
      <c r="H153" s="138">
        <v>30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424</v>
      </c>
      <c r="AT153" s="146" t="s">
        <v>181</v>
      </c>
      <c r="AU153" s="146" t="s">
        <v>186</v>
      </c>
      <c r="AY153" s="13" t="s">
        <v>179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186</v>
      </c>
      <c r="BK153" s="147">
        <f t="shared" si="19"/>
        <v>0</v>
      </c>
      <c r="BL153" s="13" t="s">
        <v>424</v>
      </c>
      <c r="BM153" s="146" t="s">
        <v>1961</v>
      </c>
    </row>
    <row r="154" spans="2:65" s="11" customFormat="1" ht="23" customHeight="1" x14ac:dyDescent="0.25">
      <c r="B154" s="122"/>
      <c r="D154" s="123" t="s">
        <v>71</v>
      </c>
      <c r="E154" s="132" t="s">
        <v>219</v>
      </c>
      <c r="F154" s="132" t="s">
        <v>1773</v>
      </c>
      <c r="I154" s="125"/>
      <c r="J154" s="133">
        <f>BK154</f>
        <v>0</v>
      </c>
      <c r="L154" s="122"/>
      <c r="M154" s="127"/>
      <c r="P154" s="128">
        <f>SUM(P155:P157)</f>
        <v>0</v>
      </c>
      <c r="R154" s="128">
        <f>SUM(R155:R157)</f>
        <v>0.97499999999999998</v>
      </c>
      <c r="T154" s="129">
        <f>SUM(T155:T157)</f>
        <v>0</v>
      </c>
      <c r="AR154" s="123" t="s">
        <v>80</v>
      </c>
      <c r="AT154" s="130" t="s">
        <v>71</v>
      </c>
      <c r="AU154" s="130" t="s">
        <v>80</v>
      </c>
      <c r="AY154" s="123" t="s">
        <v>179</v>
      </c>
      <c r="BK154" s="131">
        <f>SUM(BK155:BK157)</f>
        <v>0</v>
      </c>
    </row>
    <row r="155" spans="2:65" s="1" customFormat="1" ht="24.15" customHeight="1" x14ac:dyDescent="0.2">
      <c r="B155" s="28"/>
      <c r="C155" s="134" t="s">
        <v>277</v>
      </c>
      <c r="D155" s="134" t="s">
        <v>181</v>
      </c>
      <c r="E155" s="135" t="s">
        <v>1774</v>
      </c>
      <c r="F155" s="136" t="s">
        <v>1962</v>
      </c>
      <c r="G155" s="137" t="s">
        <v>192</v>
      </c>
      <c r="H155" s="138">
        <v>13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7.4999999999999997E-2</v>
      </c>
      <c r="R155" s="144">
        <f>Q155*H155</f>
        <v>0.97499999999999998</v>
      </c>
      <c r="S155" s="144">
        <v>0</v>
      </c>
      <c r="T155" s="145">
        <f>S155*H155</f>
        <v>0</v>
      </c>
      <c r="AR155" s="146" t="s">
        <v>80</v>
      </c>
      <c r="AT155" s="146" t="s">
        <v>181</v>
      </c>
      <c r="AU155" s="146" t="s">
        <v>186</v>
      </c>
      <c r="AY155" s="13" t="s">
        <v>179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186</v>
      </c>
      <c r="BK155" s="147">
        <f>ROUND(I155*H155,2)</f>
        <v>0</v>
      </c>
      <c r="BL155" s="13" t="s">
        <v>80</v>
      </c>
      <c r="BM155" s="146" t="s">
        <v>1963</v>
      </c>
    </row>
    <row r="156" spans="2:65" s="1" customFormat="1" ht="16.5" customHeight="1" x14ac:dyDescent="0.2">
      <c r="B156" s="28"/>
      <c r="C156" s="134" t="s">
        <v>281</v>
      </c>
      <c r="D156" s="134" t="s">
        <v>181</v>
      </c>
      <c r="E156" s="135" t="s">
        <v>1777</v>
      </c>
      <c r="F156" s="136" t="s">
        <v>1778</v>
      </c>
      <c r="G156" s="137" t="s">
        <v>192</v>
      </c>
      <c r="H156" s="138">
        <v>13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201</v>
      </c>
      <c r="AT156" s="146" t="s">
        <v>181</v>
      </c>
      <c r="AU156" s="146" t="s">
        <v>186</v>
      </c>
      <c r="AY156" s="13" t="s">
        <v>179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186</v>
      </c>
      <c r="BK156" s="147">
        <f>ROUND(I156*H156,2)</f>
        <v>0</v>
      </c>
      <c r="BL156" s="13" t="s">
        <v>201</v>
      </c>
      <c r="BM156" s="146" t="s">
        <v>1964</v>
      </c>
    </row>
    <row r="157" spans="2:65" s="1" customFormat="1" ht="24.15" customHeight="1" x14ac:dyDescent="0.2">
      <c r="B157" s="28"/>
      <c r="C157" s="134" t="s">
        <v>285</v>
      </c>
      <c r="D157" s="134" t="s">
        <v>181</v>
      </c>
      <c r="E157" s="135" t="s">
        <v>1780</v>
      </c>
      <c r="F157" s="136" t="s">
        <v>1781</v>
      </c>
      <c r="G157" s="137" t="s">
        <v>192</v>
      </c>
      <c r="H157" s="138">
        <v>13</v>
      </c>
      <c r="I157" s="139"/>
      <c r="J157" s="140">
        <f>ROUND(I157*H157,2)</f>
        <v>0</v>
      </c>
      <c r="K157" s="141"/>
      <c r="L157" s="28"/>
      <c r="M157" s="142" t="s">
        <v>1</v>
      </c>
      <c r="N157" s="143" t="s">
        <v>38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201</v>
      </c>
      <c r="AT157" s="146" t="s">
        <v>181</v>
      </c>
      <c r="AU157" s="146" t="s">
        <v>186</v>
      </c>
      <c r="AY157" s="13" t="s">
        <v>179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186</v>
      </c>
      <c r="BK157" s="147">
        <f>ROUND(I157*H157,2)</f>
        <v>0</v>
      </c>
      <c r="BL157" s="13" t="s">
        <v>201</v>
      </c>
      <c r="BM157" s="146" t="s">
        <v>1965</v>
      </c>
    </row>
    <row r="158" spans="2:65" s="11" customFormat="1" ht="23" customHeight="1" x14ac:dyDescent="0.25">
      <c r="B158" s="122"/>
      <c r="D158" s="123" t="s">
        <v>71</v>
      </c>
      <c r="E158" s="132" t="s">
        <v>188</v>
      </c>
      <c r="F158" s="132" t="s">
        <v>189</v>
      </c>
      <c r="I158" s="125"/>
      <c r="J158" s="133">
        <f>BK158</f>
        <v>0</v>
      </c>
      <c r="L158" s="122"/>
      <c r="M158" s="127"/>
      <c r="P158" s="128">
        <f>SUM(P159:P166)</f>
        <v>0</v>
      </c>
      <c r="R158" s="128">
        <f>SUM(R159:R166)</f>
        <v>2.6370400000000002E-3</v>
      </c>
      <c r="T158" s="129">
        <f>SUM(T159:T166)</f>
        <v>63.580000000000005</v>
      </c>
      <c r="AR158" s="123" t="s">
        <v>80</v>
      </c>
      <c r="AT158" s="130" t="s">
        <v>71</v>
      </c>
      <c r="AU158" s="130" t="s">
        <v>80</v>
      </c>
      <c r="AY158" s="123" t="s">
        <v>179</v>
      </c>
      <c r="BK158" s="131">
        <f>SUM(BK159:BK166)</f>
        <v>0</v>
      </c>
    </row>
    <row r="159" spans="2:65" s="1" customFormat="1" ht="24.15" customHeight="1" x14ac:dyDescent="0.2">
      <c r="B159" s="28"/>
      <c r="C159" s="134" t="s">
        <v>289</v>
      </c>
      <c r="D159" s="134" t="s">
        <v>181</v>
      </c>
      <c r="E159" s="135" t="s">
        <v>1966</v>
      </c>
      <c r="F159" s="136" t="s">
        <v>481</v>
      </c>
      <c r="G159" s="137" t="s">
        <v>235</v>
      </c>
      <c r="H159" s="138">
        <v>17.399999999999999</v>
      </c>
      <c r="I159" s="139"/>
      <c r="J159" s="140">
        <f t="shared" ref="J159:J166" si="20">ROUND(I159*H159,2)</f>
        <v>0</v>
      </c>
      <c r="K159" s="141"/>
      <c r="L159" s="28"/>
      <c r="M159" s="142" t="s">
        <v>1</v>
      </c>
      <c r="N159" s="143" t="s">
        <v>38</v>
      </c>
      <c r="P159" s="144">
        <f t="shared" ref="P159:P166" si="21">O159*H159</f>
        <v>0</v>
      </c>
      <c r="Q159" s="144">
        <v>1.9999999999999999E-7</v>
      </c>
      <c r="R159" s="144">
        <f t="shared" ref="R159:R166" si="22">Q159*H159</f>
        <v>3.4799999999999997E-6</v>
      </c>
      <c r="S159" s="144">
        <v>0</v>
      </c>
      <c r="T159" s="145">
        <f t="shared" ref="T159:T166" si="23">S159*H159</f>
        <v>0</v>
      </c>
      <c r="AR159" s="146" t="s">
        <v>185</v>
      </c>
      <c r="AT159" s="146" t="s">
        <v>181</v>
      </c>
      <c r="AU159" s="146" t="s">
        <v>186</v>
      </c>
      <c r="AY159" s="13" t="s">
        <v>179</v>
      </c>
      <c r="BE159" s="147">
        <f t="shared" ref="BE159:BE166" si="24">IF(N159="základná",J159,0)</f>
        <v>0</v>
      </c>
      <c r="BF159" s="147">
        <f t="shared" ref="BF159:BF166" si="25">IF(N159="znížená",J159,0)</f>
        <v>0</v>
      </c>
      <c r="BG159" s="147">
        <f t="shared" ref="BG159:BG166" si="26">IF(N159="zákl. prenesená",J159,0)</f>
        <v>0</v>
      </c>
      <c r="BH159" s="147">
        <f t="shared" ref="BH159:BH166" si="27">IF(N159="zníž. prenesená",J159,0)</f>
        <v>0</v>
      </c>
      <c r="BI159" s="147">
        <f t="shared" ref="BI159:BI166" si="28">IF(N159="nulová",J159,0)</f>
        <v>0</v>
      </c>
      <c r="BJ159" s="13" t="s">
        <v>186</v>
      </c>
      <c r="BK159" s="147">
        <f t="shared" ref="BK159:BK166" si="29">ROUND(I159*H159,2)</f>
        <v>0</v>
      </c>
      <c r="BL159" s="13" t="s">
        <v>185</v>
      </c>
      <c r="BM159" s="146" t="s">
        <v>1967</v>
      </c>
    </row>
    <row r="160" spans="2:65" s="1" customFormat="1" ht="24.15" customHeight="1" x14ac:dyDescent="0.2">
      <c r="B160" s="28"/>
      <c r="C160" s="134" t="s">
        <v>293</v>
      </c>
      <c r="D160" s="134" t="s">
        <v>181</v>
      </c>
      <c r="E160" s="135" t="s">
        <v>1428</v>
      </c>
      <c r="F160" s="136" t="s">
        <v>1429</v>
      </c>
      <c r="G160" s="137" t="s">
        <v>235</v>
      </c>
      <c r="H160" s="138">
        <v>247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185</v>
      </c>
      <c r="AT160" s="146" t="s">
        <v>181</v>
      </c>
      <c r="AU160" s="146" t="s">
        <v>186</v>
      </c>
      <c r="AY160" s="13" t="s">
        <v>179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186</v>
      </c>
      <c r="BK160" s="147">
        <f t="shared" si="29"/>
        <v>0</v>
      </c>
      <c r="BL160" s="13" t="s">
        <v>185</v>
      </c>
      <c r="BM160" s="146" t="s">
        <v>1968</v>
      </c>
    </row>
    <row r="161" spans="2:65" s="1" customFormat="1" ht="24.15" customHeight="1" x14ac:dyDescent="0.2">
      <c r="B161" s="28"/>
      <c r="C161" s="134" t="s">
        <v>297</v>
      </c>
      <c r="D161" s="134" t="s">
        <v>181</v>
      </c>
      <c r="E161" s="135" t="s">
        <v>1785</v>
      </c>
      <c r="F161" s="136" t="s">
        <v>1786</v>
      </c>
      <c r="G161" s="137" t="s">
        <v>235</v>
      </c>
      <c r="H161" s="138">
        <v>247</v>
      </c>
      <c r="I161" s="139"/>
      <c r="J161" s="140">
        <f t="shared" si="20"/>
        <v>0</v>
      </c>
      <c r="K161" s="141"/>
      <c r="L161" s="28"/>
      <c r="M161" s="142" t="s">
        <v>1</v>
      </c>
      <c r="N161" s="143" t="s">
        <v>38</v>
      </c>
      <c r="P161" s="144">
        <f t="shared" si="21"/>
        <v>0</v>
      </c>
      <c r="Q161" s="144">
        <v>0</v>
      </c>
      <c r="R161" s="144">
        <f t="shared" si="22"/>
        <v>0</v>
      </c>
      <c r="S161" s="144">
        <v>0</v>
      </c>
      <c r="T161" s="145">
        <f t="shared" si="23"/>
        <v>0</v>
      </c>
      <c r="AR161" s="146" t="s">
        <v>185</v>
      </c>
      <c r="AT161" s="146" t="s">
        <v>181</v>
      </c>
      <c r="AU161" s="146" t="s">
        <v>186</v>
      </c>
      <c r="AY161" s="13" t="s">
        <v>179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186</v>
      </c>
      <c r="BK161" s="147">
        <f t="shared" si="29"/>
        <v>0</v>
      </c>
      <c r="BL161" s="13" t="s">
        <v>185</v>
      </c>
      <c r="BM161" s="146" t="s">
        <v>1969</v>
      </c>
    </row>
    <row r="162" spans="2:65" s="1" customFormat="1" ht="24.15" customHeight="1" x14ac:dyDescent="0.2">
      <c r="B162" s="28"/>
      <c r="C162" s="134" t="s">
        <v>301</v>
      </c>
      <c r="D162" s="134" t="s">
        <v>181</v>
      </c>
      <c r="E162" s="135" t="s">
        <v>1431</v>
      </c>
      <c r="F162" s="136" t="s">
        <v>1432</v>
      </c>
      <c r="G162" s="137" t="s">
        <v>235</v>
      </c>
      <c r="H162" s="138">
        <v>17.399999999999999</v>
      </c>
      <c r="I162" s="139"/>
      <c r="J162" s="140">
        <f t="shared" si="20"/>
        <v>0</v>
      </c>
      <c r="K162" s="141"/>
      <c r="L162" s="28"/>
      <c r="M162" s="142" t="s">
        <v>1</v>
      </c>
      <c r="N162" s="143" t="s">
        <v>38</v>
      </c>
      <c r="P162" s="144">
        <f t="shared" si="21"/>
        <v>0</v>
      </c>
      <c r="Q162" s="144">
        <v>9.3999999999999998E-6</v>
      </c>
      <c r="R162" s="144">
        <f t="shared" si="22"/>
        <v>1.6355999999999999E-4</v>
      </c>
      <c r="S162" s="144">
        <v>0</v>
      </c>
      <c r="T162" s="145">
        <f t="shared" si="23"/>
        <v>0</v>
      </c>
      <c r="AR162" s="146" t="s">
        <v>185</v>
      </c>
      <c r="AT162" s="146" t="s">
        <v>181</v>
      </c>
      <c r="AU162" s="146" t="s">
        <v>186</v>
      </c>
      <c r="AY162" s="13" t="s">
        <v>179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186</v>
      </c>
      <c r="BK162" s="147">
        <f t="shared" si="29"/>
        <v>0</v>
      </c>
      <c r="BL162" s="13" t="s">
        <v>185</v>
      </c>
      <c r="BM162" s="146" t="s">
        <v>1970</v>
      </c>
    </row>
    <row r="163" spans="2:65" s="1" customFormat="1" ht="24.15" customHeight="1" x14ac:dyDescent="0.2">
      <c r="B163" s="28"/>
      <c r="C163" s="134" t="s">
        <v>305</v>
      </c>
      <c r="D163" s="134" t="s">
        <v>181</v>
      </c>
      <c r="E163" s="135" t="s">
        <v>1434</v>
      </c>
      <c r="F163" s="136" t="s">
        <v>1435</v>
      </c>
      <c r="G163" s="137" t="s">
        <v>235</v>
      </c>
      <c r="H163" s="138">
        <v>247</v>
      </c>
      <c r="I163" s="139"/>
      <c r="J163" s="140">
        <f t="shared" si="20"/>
        <v>0</v>
      </c>
      <c r="K163" s="141"/>
      <c r="L163" s="28"/>
      <c r="M163" s="142" t="s">
        <v>1</v>
      </c>
      <c r="N163" s="143" t="s">
        <v>38</v>
      </c>
      <c r="P163" s="144">
        <f t="shared" si="21"/>
        <v>0</v>
      </c>
      <c r="Q163" s="144">
        <v>1.0000000000000001E-5</v>
      </c>
      <c r="R163" s="144">
        <f t="shared" si="22"/>
        <v>2.4700000000000004E-3</v>
      </c>
      <c r="S163" s="144">
        <v>0</v>
      </c>
      <c r="T163" s="145">
        <f t="shared" si="23"/>
        <v>0</v>
      </c>
      <c r="AR163" s="146" t="s">
        <v>185</v>
      </c>
      <c r="AT163" s="146" t="s">
        <v>181</v>
      </c>
      <c r="AU163" s="146" t="s">
        <v>186</v>
      </c>
      <c r="AY163" s="13" t="s">
        <v>179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186</v>
      </c>
      <c r="BK163" s="147">
        <f t="shared" si="29"/>
        <v>0</v>
      </c>
      <c r="BL163" s="13" t="s">
        <v>185</v>
      </c>
      <c r="BM163" s="146" t="s">
        <v>1971</v>
      </c>
    </row>
    <row r="164" spans="2:65" s="1" customFormat="1" ht="38" customHeight="1" x14ac:dyDescent="0.2">
      <c r="B164" s="28"/>
      <c r="C164" s="134" t="s">
        <v>309</v>
      </c>
      <c r="D164" s="134" t="s">
        <v>181</v>
      </c>
      <c r="E164" s="135" t="s">
        <v>1972</v>
      </c>
      <c r="F164" s="136" t="s">
        <v>1973</v>
      </c>
      <c r="G164" s="137" t="s">
        <v>488</v>
      </c>
      <c r="H164" s="138">
        <v>28.9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2.2000000000000002</v>
      </c>
      <c r="T164" s="145">
        <f t="shared" si="23"/>
        <v>63.580000000000005</v>
      </c>
      <c r="AR164" s="146" t="s">
        <v>185</v>
      </c>
      <c r="AT164" s="146" t="s">
        <v>181</v>
      </c>
      <c r="AU164" s="146" t="s">
        <v>186</v>
      </c>
      <c r="AY164" s="13" t="s">
        <v>179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186</v>
      </c>
      <c r="BK164" s="147">
        <f t="shared" si="29"/>
        <v>0</v>
      </c>
      <c r="BL164" s="13" t="s">
        <v>185</v>
      </c>
      <c r="BM164" s="146" t="s">
        <v>1974</v>
      </c>
    </row>
    <row r="165" spans="2:65" s="1" customFormat="1" ht="24.15" customHeight="1" x14ac:dyDescent="0.2">
      <c r="B165" s="28"/>
      <c r="C165" s="134" t="s">
        <v>313</v>
      </c>
      <c r="D165" s="134" t="s">
        <v>181</v>
      </c>
      <c r="E165" s="135" t="s">
        <v>1975</v>
      </c>
      <c r="F165" s="136" t="s">
        <v>1976</v>
      </c>
      <c r="G165" s="137" t="s">
        <v>388</v>
      </c>
      <c r="H165" s="138">
        <v>159.21100000000001</v>
      </c>
      <c r="I165" s="139"/>
      <c r="J165" s="140">
        <f t="shared" si="20"/>
        <v>0</v>
      </c>
      <c r="K165" s="141"/>
      <c r="L165" s="28"/>
      <c r="M165" s="142" t="s">
        <v>1</v>
      </c>
      <c r="N165" s="143" t="s">
        <v>38</v>
      </c>
      <c r="P165" s="144">
        <f t="shared" si="21"/>
        <v>0</v>
      </c>
      <c r="Q165" s="144">
        <v>0</v>
      </c>
      <c r="R165" s="144">
        <f t="shared" si="22"/>
        <v>0</v>
      </c>
      <c r="S165" s="144">
        <v>0</v>
      </c>
      <c r="T165" s="145">
        <f t="shared" si="23"/>
        <v>0</v>
      </c>
      <c r="AR165" s="146" t="s">
        <v>185</v>
      </c>
      <c r="AT165" s="146" t="s">
        <v>181</v>
      </c>
      <c r="AU165" s="146" t="s">
        <v>186</v>
      </c>
      <c r="AY165" s="13" t="s">
        <v>179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186</v>
      </c>
      <c r="BK165" s="147">
        <f t="shared" si="29"/>
        <v>0</v>
      </c>
      <c r="BL165" s="13" t="s">
        <v>185</v>
      </c>
      <c r="BM165" s="146" t="s">
        <v>1977</v>
      </c>
    </row>
    <row r="166" spans="2:65" s="1" customFormat="1" ht="24.15" customHeight="1" x14ac:dyDescent="0.2">
      <c r="B166" s="28"/>
      <c r="C166" s="134" t="s">
        <v>317</v>
      </c>
      <c r="D166" s="134" t="s">
        <v>181</v>
      </c>
      <c r="E166" s="135" t="s">
        <v>1978</v>
      </c>
      <c r="F166" s="136" t="s">
        <v>1979</v>
      </c>
      <c r="G166" s="137" t="s">
        <v>388</v>
      </c>
      <c r="H166" s="138">
        <v>129.65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185</v>
      </c>
      <c r="AT166" s="146" t="s">
        <v>181</v>
      </c>
      <c r="AU166" s="146" t="s">
        <v>186</v>
      </c>
      <c r="AY166" s="13" t="s">
        <v>179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186</v>
      </c>
      <c r="BK166" s="147">
        <f t="shared" si="29"/>
        <v>0</v>
      </c>
      <c r="BL166" s="13" t="s">
        <v>185</v>
      </c>
      <c r="BM166" s="146" t="s">
        <v>1980</v>
      </c>
    </row>
    <row r="167" spans="2:65" s="11" customFormat="1" ht="23" customHeight="1" x14ac:dyDescent="0.25">
      <c r="B167" s="122"/>
      <c r="D167" s="123" t="s">
        <v>71</v>
      </c>
      <c r="E167" s="132" t="s">
        <v>796</v>
      </c>
      <c r="F167" s="132" t="s">
        <v>1181</v>
      </c>
      <c r="I167" s="125"/>
      <c r="J167" s="133">
        <f>BK167</f>
        <v>0</v>
      </c>
      <c r="L167" s="122"/>
      <c r="M167" s="127"/>
      <c r="P167" s="128">
        <f>SUM(P168:P171)</f>
        <v>0</v>
      </c>
      <c r="R167" s="128">
        <f>SUM(R168:R171)</f>
        <v>0</v>
      </c>
      <c r="T167" s="129">
        <f>SUM(T168:T171)</f>
        <v>0</v>
      </c>
      <c r="AR167" s="123" t="s">
        <v>80</v>
      </c>
      <c r="AT167" s="130" t="s">
        <v>71</v>
      </c>
      <c r="AU167" s="130" t="s">
        <v>80</v>
      </c>
      <c r="AY167" s="123" t="s">
        <v>179</v>
      </c>
      <c r="BK167" s="131">
        <f>SUM(BK168:BK171)</f>
        <v>0</v>
      </c>
    </row>
    <row r="168" spans="2:65" s="1" customFormat="1" ht="24.15" customHeight="1" x14ac:dyDescent="0.2">
      <c r="B168" s="28"/>
      <c r="C168" s="134" t="s">
        <v>321</v>
      </c>
      <c r="D168" s="134" t="s">
        <v>181</v>
      </c>
      <c r="E168" s="135" t="s">
        <v>1182</v>
      </c>
      <c r="F168" s="136" t="s">
        <v>1183</v>
      </c>
      <c r="G168" s="137" t="s">
        <v>388</v>
      </c>
      <c r="H168" s="138">
        <v>656.74300000000005</v>
      </c>
      <c r="I168" s="139"/>
      <c r="J168" s="140">
        <f>ROUND(I168*H168,2)</f>
        <v>0</v>
      </c>
      <c r="K168" s="141"/>
      <c r="L168" s="28"/>
      <c r="M168" s="142" t="s">
        <v>1</v>
      </c>
      <c r="N168" s="143" t="s">
        <v>38</v>
      </c>
      <c r="P168" s="144">
        <f>O168*H168</f>
        <v>0</v>
      </c>
      <c r="Q168" s="144">
        <v>0</v>
      </c>
      <c r="R168" s="144">
        <f>Q168*H168</f>
        <v>0</v>
      </c>
      <c r="S168" s="144">
        <v>0</v>
      </c>
      <c r="T168" s="145">
        <f>S168*H168</f>
        <v>0</v>
      </c>
      <c r="AR168" s="146" t="s">
        <v>185</v>
      </c>
      <c r="AT168" s="146" t="s">
        <v>181</v>
      </c>
      <c r="AU168" s="146" t="s">
        <v>186</v>
      </c>
      <c r="AY168" s="13" t="s">
        <v>179</v>
      </c>
      <c r="BE168" s="147">
        <f>IF(N168="základná",J168,0)</f>
        <v>0</v>
      </c>
      <c r="BF168" s="147">
        <f>IF(N168="znížená",J168,0)</f>
        <v>0</v>
      </c>
      <c r="BG168" s="147">
        <f>IF(N168="zákl. prenesená",J168,0)</f>
        <v>0</v>
      </c>
      <c r="BH168" s="147">
        <f>IF(N168="zníž. prenesená",J168,0)</f>
        <v>0</v>
      </c>
      <c r="BI168" s="147">
        <f>IF(N168="nulová",J168,0)</f>
        <v>0</v>
      </c>
      <c r="BJ168" s="13" t="s">
        <v>186</v>
      </c>
      <c r="BK168" s="147">
        <f>ROUND(I168*H168,2)</f>
        <v>0</v>
      </c>
      <c r="BL168" s="13" t="s">
        <v>185</v>
      </c>
      <c r="BM168" s="146" t="s">
        <v>1981</v>
      </c>
    </row>
    <row r="169" spans="2:65" s="1" customFormat="1" ht="49.25" customHeight="1" x14ac:dyDescent="0.2">
      <c r="B169" s="28"/>
      <c r="C169" s="134" t="s">
        <v>325</v>
      </c>
      <c r="D169" s="134" t="s">
        <v>181</v>
      </c>
      <c r="E169" s="135" t="s">
        <v>1185</v>
      </c>
      <c r="F169" s="136" t="s">
        <v>1186</v>
      </c>
      <c r="G169" s="137" t="s">
        <v>388</v>
      </c>
      <c r="H169" s="138">
        <v>656.74300000000005</v>
      </c>
      <c r="I169" s="139"/>
      <c r="J169" s="140">
        <f>ROUND(I169*H169,2)</f>
        <v>0</v>
      </c>
      <c r="K169" s="141"/>
      <c r="L169" s="28"/>
      <c r="M169" s="142" t="s">
        <v>1</v>
      </c>
      <c r="N169" s="143" t="s">
        <v>38</v>
      </c>
      <c r="P169" s="144">
        <f>O169*H169</f>
        <v>0</v>
      </c>
      <c r="Q169" s="144">
        <v>0</v>
      </c>
      <c r="R169" s="144">
        <f>Q169*H169</f>
        <v>0</v>
      </c>
      <c r="S169" s="144">
        <v>0</v>
      </c>
      <c r="T169" s="145">
        <f>S169*H169</f>
        <v>0</v>
      </c>
      <c r="AR169" s="146" t="s">
        <v>185</v>
      </c>
      <c r="AT169" s="146" t="s">
        <v>181</v>
      </c>
      <c r="AU169" s="146" t="s">
        <v>186</v>
      </c>
      <c r="AY169" s="13" t="s">
        <v>179</v>
      </c>
      <c r="BE169" s="147">
        <f>IF(N169="základná",J169,0)</f>
        <v>0</v>
      </c>
      <c r="BF169" s="147">
        <f>IF(N169="znížená",J169,0)</f>
        <v>0</v>
      </c>
      <c r="BG169" s="147">
        <f>IF(N169="zákl. prenesená",J169,0)</f>
        <v>0</v>
      </c>
      <c r="BH169" s="147">
        <f>IF(N169="zníž. prenesená",J169,0)</f>
        <v>0</v>
      </c>
      <c r="BI169" s="147">
        <f>IF(N169="nulová",J169,0)</f>
        <v>0</v>
      </c>
      <c r="BJ169" s="13" t="s">
        <v>186</v>
      </c>
      <c r="BK169" s="147">
        <f>ROUND(I169*H169,2)</f>
        <v>0</v>
      </c>
      <c r="BL169" s="13" t="s">
        <v>185</v>
      </c>
      <c r="BM169" s="146" t="s">
        <v>1982</v>
      </c>
    </row>
    <row r="170" spans="2:65" s="1" customFormat="1" ht="38" customHeight="1" x14ac:dyDescent="0.2">
      <c r="B170" s="28"/>
      <c r="C170" s="134" t="s">
        <v>329</v>
      </c>
      <c r="D170" s="134" t="s">
        <v>181</v>
      </c>
      <c r="E170" s="135" t="s">
        <v>1794</v>
      </c>
      <c r="F170" s="136" t="s">
        <v>1795</v>
      </c>
      <c r="G170" s="137" t="s">
        <v>388</v>
      </c>
      <c r="H170" s="138">
        <v>1970.229</v>
      </c>
      <c r="I170" s="139"/>
      <c r="J170" s="140">
        <f>ROUND(I170*H170,2)</f>
        <v>0</v>
      </c>
      <c r="K170" s="141"/>
      <c r="L170" s="28"/>
      <c r="M170" s="142" t="s">
        <v>1</v>
      </c>
      <c r="N170" s="143" t="s">
        <v>38</v>
      </c>
      <c r="P170" s="144">
        <f>O170*H170</f>
        <v>0</v>
      </c>
      <c r="Q170" s="144">
        <v>0</v>
      </c>
      <c r="R170" s="144">
        <f>Q170*H170</f>
        <v>0</v>
      </c>
      <c r="S170" s="144">
        <v>0</v>
      </c>
      <c r="T170" s="145">
        <f>S170*H170</f>
        <v>0</v>
      </c>
      <c r="AR170" s="146" t="s">
        <v>185</v>
      </c>
      <c r="AT170" s="146" t="s">
        <v>181</v>
      </c>
      <c r="AU170" s="146" t="s">
        <v>186</v>
      </c>
      <c r="AY170" s="13" t="s">
        <v>179</v>
      </c>
      <c r="BE170" s="147">
        <f>IF(N170="základná",J170,0)</f>
        <v>0</v>
      </c>
      <c r="BF170" s="147">
        <f>IF(N170="znížená",J170,0)</f>
        <v>0</v>
      </c>
      <c r="BG170" s="147">
        <f>IF(N170="zákl. prenesená",J170,0)</f>
        <v>0</v>
      </c>
      <c r="BH170" s="147">
        <f>IF(N170="zníž. prenesená",J170,0)</f>
        <v>0</v>
      </c>
      <c r="BI170" s="147">
        <f>IF(N170="nulová",J170,0)</f>
        <v>0</v>
      </c>
      <c r="BJ170" s="13" t="s">
        <v>186</v>
      </c>
      <c r="BK170" s="147">
        <f>ROUND(I170*H170,2)</f>
        <v>0</v>
      </c>
      <c r="BL170" s="13" t="s">
        <v>185</v>
      </c>
      <c r="BM170" s="146" t="s">
        <v>1983</v>
      </c>
    </row>
    <row r="171" spans="2:65" s="1" customFormat="1" ht="24.15" customHeight="1" x14ac:dyDescent="0.2">
      <c r="B171" s="28"/>
      <c r="C171" s="134" t="s">
        <v>333</v>
      </c>
      <c r="D171" s="134" t="s">
        <v>181</v>
      </c>
      <c r="E171" s="135" t="s">
        <v>1797</v>
      </c>
      <c r="F171" s="136" t="s">
        <v>1798</v>
      </c>
      <c r="G171" s="137" t="s">
        <v>388</v>
      </c>
      <c r="H171" s="138">
        <v>93.718000000000004</v>
      </c>
      <c r="I171" s="139"/>
      <c r="J171" s="140">
        <f>ROUND(I171*H171,2)</f>
        <v>0</v>
      </c>
      <c r="K171" s="141"/>
      <c r="L171" s="28"/>
      <c r="M171" s="142" t="s">
        <v>1</v>
      </c>
      <c r="N171" s="143" t="s">
        <v>38</v>
      </c>
      <c r="P171" s="144">
        <f>O171*H171</f>
        <v>0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AR171" s="146" t="s">
        <v>185</v>
      </c>
      <c r="AT171" s="146" t="s">
        <v>181</v>
      </c>
      <c r="AU171" s="146" t="s">
        <v>186</v>
      </c>
      <c r="AY171" s="13" t="s">
        <v>179</v>
      </c>
      <c r="BE171" s="147">
        <f>IF(N171="základná",J171,0)</f>
        <v>0</v>
      </c>
      <c r="BF171" s="147">
        <f>IF(N171="znížená",J171,0)</f>
        <v>0</v>
      </c>
      <c r="BG171" s="147">
        <f>IF(N171="zákl. prenesená",J171,0)</f>
        <v>0</v>
      </c>
      <c r="BH171" s="147">
        <f>IF(N171="zníž. prenesená",J171,0)</f>
        <v>0</v>
      </c>
      <c r="BI171" s="147">
        <f>IF(N171="nulová",J171,0)</f>
        <v>0</v>
      </c>
      <c r="BJ171" s="13" t="s">
        <v>186</v>
      </c>
      <c r="BK171" s="147">
        <f>ROUND(I171*H171,2)</f>
        <v>0</v>
      </c>
      <c r="BL171" s="13" t="s">
        <v>185</v>
      </c>
      <c r="BM171" s="146" t="s">
        <v>1984</v>
      </c>
    </row>
    <row r="172" spans="2:65" s="11" customFormat="1" ht="26" customHeight="1" x14ac:dyDescent="0.35">
      <c r="B172" s="122"/>
      <c r="D172" s="123" t="s">
        <v>71</v>
      </c>
      <c r="E172" s="124" t="s">
        <v>194</v>
      </c>
      <c r="F172" s="124" t="s">
        <v>195</v>
      </c>
      <c r="I172" s="125"/>
      <c r="J172" s="126">
        <f>BK172</f>
        <v>0</v>
      </c>
      <c r="L172" s="122"/>
      <c r="M172" s="127"/>
      <c r="P172" s="128">
        <f>P173+P228</f>
        <v>0</v>
      </c>
      <c r="R172" s="128">
        <f>R173+R228</f>
        <v>78.385876949999997</v>
      </c>
      <c r="T172" s="129">
        <f>T173+T228</f>
        <v>0</v>
      </c>
      <c r="AR172" s="123" t="s">
        <v>196</v>
      </c>
      <c r="AT172" s="130" t="s">
        <v>71</v>
      </c>
      <c r="AU172" s="130" t="s">
        <v>72</v>
      </c>
      <c r="AY172" s="123" t="s">
        <v>179</v>
      </c>
      <c r="BK172" s="131">
        <f>BK173+BK228</f>
        <v>0</v>
      </c>
    </row>
    <row r="173" spans="2:65" s="11" customFormat="1" ht="23" customHeight="1" x14ac:dyDescent="0.25">
      <c r="B173" s="122"/>
      <c r="D173" s="123" t="s">
        <v>71</v>
      </c>
      <c r="E173" s="132" t="s">
        <v>197</v>
      </c>
      <c r="F173" s="132" t="s">
        <v>198</v>
      </c>
      <c r="I173" s="125"/>
      <c r="J173" s="133">
        <f>BK173</f>
        <v>0</v>
      </c>
      <c r="L173" s="122"/>
      <c r="M173" s="127"/>
      <c r="P173" s="128">
        <f>SUM(P174:P227)</f>
        <v>0</v>
      </c>
      <c r="R173" s="128">
        <f>SUM(R174:R227)</f>
        <v>7.3184769499999991</v>
      </c>
      <c r="T173" s="129">
        <f>SUM(T174:T227)</f>
        <v>0</v>
      </c>
      <c r="AR173" s="123" t="s">
        <v>196</v>
      </c>
      <c r="AT173" s="130" t="s">
        <v>71</v>
      </c>
      <c r="AU173" s="130" t="s">
        <v>80</v>
      </c>
      <c r="AY173" s="123" t="s">
        <v>179</v>
      </c>
      <c r="BK173" s="131">
        <f>SUM(BK174:BK227)</f>
        <v>0</v>
      </c>
    </row>
    <row r="174" spans="2:65" s="1" customFormat="1" ht="24.15" customHeight="1" x14ac:dyDescent="0.2">
      <c r="B174" s="28"/>
      <c r="C174" s="134" t="s">
        <v>337</v>
      </c>
      <c r="D174" s="134" t="s">
        <v>181</v>
      </c>
      <c r="E174" s="135" t="s">
        <v>1800</v>
      </c>
      <c r="F174" s="136" t="s">
        <v>1801</v>
      </c>
      <c r="G174" s="137" t="s">
        <v>235</v>
      </c>
      <c r="H174" s="138">
        <v>3380</v>
      </c>
      <c r="I174" s="139"/>
      <c r="J174" s="140">
        <f t="shared" ref="J174:J205" si="30">ROUND(I174*H174,2)</f>
        <v>0</v>
      </c>
      <c r="K174" s="141"/>
      <c r="L174" s="28"/>
      <c r="M174" s="142" t="s">
        <v>1</v>
      </c>
      <c r="N174" s="143" t="s">
        <v>38</v>
      </c>
      <c r="P174" s="144">
        <f t="shared" ref="P174:P205" si="31">O174*H174</f>
        <v>0</v>
      </c>
      <c r="Q174" s="144">
        <v>0</v>
      </c>
      <c r="R174" s="144">
        <f t="shared" ref="R174:R205" si="32">Q174*H174</f>
        <v>0</v>
      </c>
      <c r="S174" s="144">
        <v>0</v>
      </c>
      <c r="T174" s="145">
        <f t="shared" ref="T174:T205" si="33">S174*H174</f>
        <v>0</v>
      </c>
      <c r="AR174" s="146" t="s">
        <v>201</v>
      </c>
      <c r="AT174" s="146" t="s">
        <v>181</v>
      </c>
      <c r="AU174" s="146" t="s">
        <v>186</v>
      </c>
      <c r="AY174" s="13" t="s">
        <v>179</v>
      </c>
      <c r="BE174" s="147">
        <f t="shared" ref="BE174:BE205" si="34">IF(N174="základná",J174,0)</f>
        <v>0</v>
      </c>
      <c r="BF174" s="147">
        <f t="shared" ref="BF174:BF205" si="35">IF(N174="znížená",J174,0)</f>
        <v>0</v>
      </c>
      <c r="BG174" s="147">
        <f t="shared" ref="BG174:BG205" si="36">IF(N174="zákl. prenesená",J174,0)</f>
        <v>0</v>
      </c>
      <c r="BH174" s="147">
        <f t="shared" ref="BH174:BH205" si="37">IF(N174="zníž. prenesená",J174,0)</f>
        <v>0</v>
      </c>
      <c r="BI174" s="147">
        <f t="shared" ref="BI174:BI205" si="38">IF(N174="nulová",J174,0)</f>
        <v>0</v>
      </c>
      <c r="BJ174" s="13" t="s">
        <v>186</v>
      </c>
      <c r="BK174" s="147">
        <f t="shared" ref="BK174:BK205" si="39">ROUND(I174*H174,2)</f>
        <v>0</v>
      </c>
      <c r="BL174" s="13" t="s">
        <v>201</v>
      </c>
      <c r="BM174" s="146" t="s">
        <v>1985</v>
      </c>
    </row>
    <row r="175" spans="2:65" s="1" customFormat="1" ht="24.15" customHeight="1" x14ac:dyDescent="0.2">
      <c r="B175" s="28"/>
      <c r="C175" s="148" t="s">
        <v>341</v>
      </c>
      <c r="D175" s="148" t="s">
        <v>194</v>
      </c>
      <c r="E175" s="149" t="s">
        <v>1803</v>
      </c>
      <c r="F175" s="150" t="s">
        <v>1804</v>
      </c>
      <c r="G175" s="151" t="s">
        <v>192</v>
      </c>
      <c r="H175" s="152">
        <v>286.98099999999999</v>
      </c>
      <c r="I175" s="153"/>
      <c r="J175" s="154">
        <f t="shared" si="30"/>
        <v>0</v>
      </c>
      <c r="K175" s="155"/>
      <c r="L175" s="156"/>
      <c r="M175" s="157" t="s">
        <v>1</v>
      </c>
      <c r="N175" s="158" t="s">
        <v>38</v>
      </c>
      <c r="P175" s="144">
        <f t="shared" si="31"/>
        <v>0</v>
      </c>
      <c r="Q175" s="144">
        <v>5.0000000000000002E-5</v>
      </c>
      <c r="R175" s="144">
        <f t="shared" si="32"/>
        <v>1.434905E-2</v>
      </c>
      <c r="S175" s="144">
        <v>0</v>
      </c>
      <c r="T175" s="145">
        <f t="shared" si="33"/>
        <v>0</v>
      </c>
      <c r="AR175" s="146" t="s">
        <v>205</v>
      </c>
      <c r="AT175" s="146" t="s">
        <v>194</v>
      </c>
      <c r="AU175" s="146" t="s">
        <v>186</v>
      </c>
      <c r="AY175" s="13" t="s">
        <v>179</v>
      </c>
      <c r="BE175" s="147">
        <f t="shared" si="34"/>
        <v>0</v>
      </c>
      <c r="BF175" s="147">
        <f t="shared" si="35"/>
        <v>0</v>
      </c>
      <c r="BG175" s="147">
        <f t="shared" si="36"/>
        <v>0</v>
      </c>
      <c r="BH175" s="147">
        <f t="shared" si="37"/>
        <v>0</v>
      </c>
      <c r="BI175" s="147">
        <f t="shared" si="38"/>
        <v>0</v>
      </c>
      <c r="BJ175" s="13" t="s">
        <v>186</v>
      </c>
      <c r="BK175" s="147">
        <f t="shared" si="39"/>
        <v>0</v>
      </c>
      <c r="BL175" s="13" t="s">
        <v>205</v>
      </c>
      <c r="BM175" s="146" t="s">
        <v>1986</v>
      </c>
    </row>
    <row r="176" spans="2:65" s="1" customFormat="1" ht="24.15" customHeight="1" x14ac:dyDescent="0.2">
      <c r="B176" s="28"/>
      <c r="C176" s="148" t="s">
        <v>343</v>
      </c>
      <c r="D176" s="148" t="s">
        <v>194</v>
      </c>
      <c r="E176" s="149" t="s">
        <v>1806</v>
      </c>
      <c r="F176" s="150" t="s">
        <v>1807</v>
      </c>
      <c r="G176" s="151" t="s">
        <v>235</v>
      </c>
      <c r="H176" s="152">
        <v>3380</v>
      </c>
      <c r="I176" s="153"/>
      <c r="J176" s="154">
        <f t="shared" si="30"/>
        <v>0</v>
      </c>
      <c r="K176" s="155"/>
      <c r="L176" s="156"/>
      <c r="M176" s="157" t="s">
        <v>1</v>
      </c>
      <c r="N176" s="158" t="s">
        <v>38</v>
      </c>
      <c r="P176" s="144">
        <f t="shared" si="31"/>
        <v>0</v>
      </c>
      <c r="Q176" s="144">
        <v>2.2000000000000001E-4</v>
      </c>
      <c r="R176" s="144">
        <f t="shared" si="32"/>
        <v>0.74360000000000004</v>
      </c>
      <c r="S176" s="144">
        <v>0</v>
      </c>
      <c r="T176" s="145">
        <f t="shared" si="33"/>
        <v>0</v>
      </c>
      <c r="AR176" s="146" t="s">
        <v>205</v>
      </c>
      <c r="AT176" s="146" t="s">
        <v>194</v>
      </c>
      <c r="AU176" s="146" t="s">
        <v>186</v>
      </c>
      <c r="AY176" s="13" t="s">
        <v>179</v>
      </c>
      <c r="BE176" s="147">
        <f t="shared" si="34"/>
        <v>0</v>
      </c>
      <c r="BF176" s="147">
        <f t="shared" si="35"/>
        <v>0</v>
      </c>
      <c r="BG176" s="147">
        <f t="shared" si="36"/>
        <v>0</v>
      </c>
      <c r="BH176" s="147">
        <f t="shared" si="37"/>
        <v>0</v>
      </c>
      <c r="BI176" s="147">
        <f t="shared" si="38"/>
        <v>0</v>
      </c>
      <c r="BJ176" s="13" t="s">
        <v>186</v>
      </c>
      <c r="BK176" s="147">
        <f t="shared" si="39"/>
        <v>0</v>
      </c>
      <c r="BL176" s="13" t="s">
        <v>205</v>
      </c>
      <c r="BM176" s="146" t="s">
        <v>1987</v>
      </c>
    </row>
    <row r="177" spans="2:65" s="1" customFormat="1" ht="24.15" customHeight="1" x14ac:dyDescent="0.2">
      <c r="B177" s="28"/>
      <c r="C177" s="134" t="s">
        <v>347</v>
      </c>
      <c r="D177" s="134" t="s">
        <v>181</v>
      </c>
      <c r="E177" s="135" t="s">
        <v>1809</v>
      </c>
      <c r="F177" s="136" t="s">
        <v>1810</v>
      </c>
      <c r="G177" s="137" t="s">
        <v>235</v>
      </c>
      <c r="H177" s="138">
        <v>800</v>
      </c>
      <c r="I177" s="139"/>
      <c r="J177" s="140">
        <f t="shared" si="30"/>
        <v>0</v>
      </c>
      <c r="K177" s="141"/>
      <c r="L177" s="28"/>
      <c r="M177" s="142" t="s">
        <v>1</v>
      </c>
      <c r="N177" s="143" t="s">
        <v>38</v>
      </c>
      <c r="P177" s="144">
        <f t="shared" si="31"/>
        <v>0</v>
      </c>
      <c r="Q177" s="144">
        <v>0</v>
      </c>
      <c r="R177" s="144">
        <f t="shared" si="32"/>
        <v>0</v>
      </c>
      <c r="S177" s="144">
        <v>0</v>
      </c>
      <c r="T177" s="145">
        <f t="shared" si="33"/>
        <v>0</v>
      </c>
      <c r="AR177" s="146" t="s">
        <v>201</v>
      </c>
      <c r="AT177" s="146" t="s">
        <v>181</v>
      </c>
      <c r="AU177" s="146" t="s">
        <v>186</v>
      </c>
      <c r="AY177" s="13" t="s">
        <v>179</v>
      </c>
      <c r="BE177" s="147">
        <f t="shared" si="34"/>
        <v>0</v>
      </c>
      <c r="BF177" s="147">
        <f t="shared" si="35"/>
        <v>0</v>
      </c>
      <c r="BG177" s="147">
        <f t="shared" si="36"/>
        <v>0</v>
      </c>
      <c r="BH177" s="147">
        <f t="shared" si="37"/>
        <v>0</v>
      </c>
      <c r="BI177" s="147">
        <f t="shared" si="38"/>
        <v>0</v>
      </c>
      <c r="BJ177" s="13" t="s">
        <v>186</v>
      </c>
      <c r="BK177" s="147">
        <f t="shared" si="39"/>
        <v>0</v>
      </c>
      <c r="BL177" s="13" t="s">
        <v>201</v>
      </c>
      <c r="BM177" s="146" t="s">
        <v>1988</v>
      </c>
    </row>
    <row r="178" spans="2:65" s="1" customFormat="1" ht="24.15" customHeight="1" x14ac:dyDescent="0.2">
      <c r="B178" s="28"/>
      <c r="C178" s="148" t="s">
        <v>351</v>
      </c>
      <c r="D178" s="148" t="s">
        <v>194</v>
      </c>
      <c r="E178" s="149" t="s">
        <v>1989</v>
      </c>
      <c r="F178" s="150" t="s">
        <v>1990</v>
      </c>
      <c r="G178" s="151" t="s">
        <v>235</v>
      </c>
      <c r="H178" s="152">
        <v>800</v>
      </c>
      <c r="I178" s="153"/>
      <c r="J178" s="154">
        <f t="shared" si="30"/>
        <v>0</v>
      </c>
      <c r="K178" s="155"/>
      <c r="L178" s="156"/>
      <c r="M178" s="157" t="s">
        <v>1</v>
      </c>
      <c r="N178" s="158" t="s">
        <v>38</v>
      </c>
      <c r="P178" s="144">
        <f t="shared" si="31"/>
        <v>0</v>
      </c>
      <c r="Q178" s="144">
        <v>5.0000000000000001E-4</v>
      </c>
      <c r="R178" s="144">
        <f t="shared" si="32"/>
        <v>0.4</v>
      </c>
      <c r="S178" s="144">
        <v>0</v>
      </c>
      <c r="T178" s="145">
        <f t="shared" si="33"/>
        <v>0</v>
      </c>
      <c r="AR178" s="146" t="s">
        <v>205</v>
      </c>
      <c r="AT178" s="146" t="s">
        <v>194</v>
      </c>
      <c r="AU178" s="146" t="s">
        <v>186</v>
      </c>
      <c r="AY178" s="13" t="s">
        <v>179</v>
      </c>
      <c r="BE178" s="147">
        <f t="shared" si="34"/>
        <v>0</v>
      </c>
      <c r="BF178" s="147">
        <f t="shared" si="35"/>
        <v>0</v>
      </c>
      <c r="BG178" s="147">
        <f t="shared" si="36"/>
        <v>0</v>
      </c>
      <c r="BH178" s="147">
        <f t="shared" si="37"/>
        <v>0</v>
      </c>
      <c r="BI178" s="147">
        <f t="shared" si="38"/>
        <v>0</v>
      </c>
      <c r="BJ178" s="13" t="s">
        <v>186</v>
      </c>
      <c r="BK178" s="147">
        <f t="shared" si="39"/>
        <v>0</v>
      </c>
      <c r="BL178" s="13" t="s">
        <v>205</v>
      </c>
      <c r="BM178" s="146" t="s">
        <v>1991</v>
      </c>
    </row>
    <row r="179" spans="2:65" s="1" customFormat="1" ht="24.15" customHeight="1" x14ac:dyDescent="0.2">
      <c r="B179" s="28"/>
      <c r="C179" s="134" t="s">
        <v>355</v>
      </c>
      <c r="D179" s="134" t="s">
        <v>181</v>
      </c>
      <c r="E179" s="135" t="s">
        <v>1828</v>
      </c>
      <c r="F179" s="136" t="s">
        <v>1829</v>
      </c>
      <c r="G179" s="137" t="s">
        <v>192</v>
      </c>
      <c r="H179" s="138">
        <v>320</v>
      </c>
      <c r="I179" s="139"/>
      <c r="J179" s="140">
        <f t="shared" si="30"/>
        <v>0</v>
      </c>
      <c r="K179" s="141"/>
      <c r="L179" s="28"/>
      <c r="M179" s="142" t="s">
        <v>1</v>
      </c>
      <c r="N179" s="143" t="s">
        <v>38</v>
      </c>
      <c r="P179" s="144">
        <f t="shared" si="31"/>
        <v>0</v>
      </c>
      <c r="Q179" s="144">
        <v>0</v>
      </c>
      <c r="R179" s="144">
        <f t="shared" si="32"/>
        <v>0</v>
      </c>
      <c r="S179" s="144">
        <v>0</v>
      </c>
      <c r="T179" s="145">
        <f t="shared" si="33"/>
        <v>0</v>
      </c>
      <c r="AR179" s="146" t="s">
        <v>201</v>
      </c>
      <c r="AT179" s="146" t="s">
        <v>181</v>
      </c>
      <c r="AU179" s="146" t="s">
        <v>186</v>
      </c>
      <c r="AY179" s="13" t="s">
        <v>179</v>
      </c>
      <c r="BE179" s="147">
        <f t="shared" si="34"/>
        <v>0</v>
      </c>
      <c r="BF179" s="147">
        <f t="shared" si="35"/>
        <v>0</v>
      </c>
      <c r="BG179" s="147">
        <f t="shared" si="36"/>
        <v>0</v>
      </c>
      <c r="BH179" s="147">
        <f t="shared" si="37"/>
        <v>0</v>
      </c>
      <c r="BI179" s="147">
        <f t="shared" si="38"/>
        <v>0</v>
      </c>
      <c r="BJ179" s="13" t="s">
        <v>186</v>
      </c>
      <c r="BK179" s="147">
        <f t="shared" si="39"/>
        <v>0</v>
      </c>
      <c r="BL179" s="13" t="s">
        <v>201</v>
      </c>
      <c r="BM179" s="146" t="s">
        <v>1992</v>
      </c>
    </row>
    <row r="180" spans="2:65" s="1" customFormat="1" ht="16.5" customHeight="1" x14ac:dyDescent="0.2">
      <c r="B180" s="28"/>
      <c r="C180" s="148" t="s">
        <v>359</v>
      </c>
      <c r="D180" s="148" t="s">
        <v>194</v>
      </c>
      <c r="E180" s="149" t="s">
        <v>1831</v>
      </c>
      <c r="F180" s="150" t="s">
        <v>1832</v>
      </c>
      <c r="G180" s="151" t="s">
        <v>192</v>
      </c>
      <c r="H180" s="152">
        <v>320</v>
      </c>
      <c r="I180" s="153"/>
      <c r="J180" s="154">
        <f t="shared" si="30"/>
        <v>0</v>
      </c>
      <c r="K180" s="155"/>
      <c r="L180" s="156"/>
      <c r="M180" s="157" t="s">
        <v>1</v>
      </c>
      <c r="N180" s="158" t="s">
        <v>38</v>
      </c>
      <c r="P180" s="144">
        <f t="shared" si="31"/>
        <v>0</v>
      </c>
      <c r="Q180" s="144">
        <v>3.0000000000000001E-5</v>
      </c>
      <c r="R180" s="144">
        <f t="shared" si="32"/>
        <v>9.6000000000000009E-3</v>
      </c>
      <c r="S180" s="144">
        <v>0</v>
      </c>
      <c r="T180" s="145">
        <f t="shared" si="33"/>
        <v>0</v>
      </c>
      <c r="AR180" s="146" t="s">
        <v>205</v>
      </c>
      <c r="AT180" s="146" t="s">
        <v>194</v>
      </c>
      <c r="AU180" s="146" t="s">
        <v>186</v>
      </c>
      <c r="AY180" s="13" t="s">
        <v>179</v>
      </c>
      <c r="BE180" s="147">
        <f t="shared" si="34"/>
        <v>0</v>
      </c>
      <c r="BF180" s="147">
        <f t="shared" si="35"/>
        <v>0</v>
      </c>
      <c r="BG180" s="147">
        <f t="shared" si="36"/>
        <v>0</v>
      </c>
      <c r="BH180" s="147">
        <f t="shared" si="37"/>
        <v>0</v>
      </c>
      <c r="BI180" s="147">
        <f t="shared" si="38"/>
        <v>0</v>
      </c>
      <c r="BJ180" s="13" t="s">
        <v>186</v>
      </c>
      <c r="BK180" s="147">
        <f t="shared" si="39"/>
        <v>0</v>
      </c>
      <c r="BL180" s="13" t="s">
        <v>205</v>
      </c>
      <c r="BM180" s="146" t="s">
        <v>1993</v>
      </c>
    </row>
    <row r="181" spans="2:65" s="1" customFormat="1" ht="38" customHeight="1" x14ac:dyDescent="0.2">
      <c r="B181" s="28"/>
      <c r="C181" s="134" t="s">
        <v>363</v>
      </c>
      <c r="D181" s="134" t="s">
        <v>181</v>
      </c>
      <c r="E181" s="135" t="s">
        <v>1834</v>
      </c>
      <c r="F181" s="136" t="s">
        <v>1835</v>
      </c>
      <c r="G181" s="137" t="s">
        <v>192</v>
      </c>
      <c r="H181" s="138">
        <v>80</v>
      </c>
      <c r="I181" s="139"/>
      <c r="J181" s="140">
        <f t="shared" si="30"/>
        <v>0</v>
      </c>
      <c r="K181" s="141"/>
      <c r="L181" s="28"/>
      <c r="M181" s="142" t="s">
        <v>1</v>
      </c>
      <c r="N181" s="143" t="s">
        <v>38</v>
      </c>
      <c r="P181" s="144">
        <f t="shared" si="31"/>
        <v>0</v>
      </c>
      <c r="Q181" s="144">
        <v>0</v>
      </c>
      <c r="R181" s="144">
        <f t="shared" si="32"/>
        <v>0</v>
      </c>
      <c r="S181" s="144">
        <v>0</v>
      </c>
      <c r="T181" s="145">
        <f t="shared" si="33"/>
        <v>0</v>
      </c>
      <c r="AR181" s="146" t="s">
        <v>201</v>
      </c>
      <c r="AT181" s="146" t="s">
        <v>181</v>
      </c>
      <c r="AU181" s="146" t="s">
        <v>186</v>
      </c>
      <c r="AY181" s="13" t="s">
        <v>179</v>
      </c>
      <c r="BE181" s="147">
        <f t="shared" si="34"/>
        <v>0</v>
      </c>
      <c r="BF181" s="147">
        <f t="shared" si="35"/>
        <v>0</v>
      </c>
      <c r="BG181" s="147">
        <f t="shared" si="36"/>
        <v>0</v>
      </c>
      <c r="BH181" s="147">
        <f t="shared" si="37"/>
        <v>0</v>
      </c>
      <c r="BI181" s="147">
        <f t="shared" si="38"/>
        <v>0</v>
      </c>
      <c r="BJ181" s="13" t="s">
        <v>186</v>
      </c>
      <c r="BK181" s="147">
        <f t="shared" si="39"/>
        <v>0</v>
      </c>
      <c r="BL181" s="13" t="s">
        <v>201</v>
      </c>
      <c r="BM181" s="146" t="s">
        <v>1994</v>
      </c>
    </row>
    <row r="182" spans="2:65" s="1" customFormat="1" ht="24.15" customHeight="1" x14ac:dyDescent="0.2">
      <c r="B182" s="28"/>
      <c r="C182" s="148" t="s">
        <v>369</v>
      </c>
      <c r="D182" s="148" t="s">
        <v>194</v>
      </c>
      <c r="E182" s="149" t="s">
        <v>1837</v>
      </c>
      <c r="F182" s="150" t="s">
        <v>1838</v>
      </c>
      <c r="G182" s="151" t="s">
        <v>192</v>
      </c>
      <c r="H182" s="152">
        <v>80</v>
      </c>
      <c r="I182" s="153"/>
      <c r="J182" s="154">
        <f t="shared" si="30"/>
        <v>0</v>
      </c>
      <c r="K182" s="155"/>
      <c r="L182" s="156"/>
      <c r="M182" s="157" t="s">
        <v>1</v>
      </c>
      <c r="N182" s="158" t="s">
        <v>38</v>
      </c>
      <c r="P182" s="144">
        <f t="shared" si="31"/>
        <v>0</v>
      </c>
      <c r="Q182" s="144">
        <v>1E-3</v>
      </c>
      <c r="R182" s="144">
        <f t="shared" si="32"/>
        <v>0.08</v>
      </c>
      <c r="S182" s="144">
        <v>0</v>
      </c>
      <c r="T182" s="145">
        <f t="shared" si="33"/>
        <v>0</v>
      </c>
      <c r="AR182" s="146" t="s">
        <v>205</v>
      </c>
      <c r="AT182" s="146" t="s">
        <v>194</v>
      </c>
      <c r="AU182" s="146" t="s">
        <v>186</v>
      </c>
      <c r="AY182" s="13" t="s">
        <v>179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186</v>
      </c>
      <c r="BK182" s="147">
        <f t="shared" si="39"/>
        <v>0</v>
      </c>
      <c r="BL182" s="13" t="s">
        <v>205</v>
      </c>
      <c r="BM182" s="146" t="s">
        <v>1995</v>
      </c>
    </row>
    <row r="183" spans="2:65" s="1" customFormat="1" ht="38" customHeight="1" x14ac:dyDescent="0.2">
      <c r="B183" s="28"/>
      <c r="C183" s="134" t="s">
        <v>373</v>
      </c>
      <c r="D183" s="134" t="s">
        <v>181</v>
      </c>
      <c r="E183" s="135" t="s">
        <v>1840</v>
      </c>
      <c r="F183" s="136" t="s">
        <v>1841</v>
      </c>
      <c r="G183" s="137" t="s">
        <v>192</v>
      </c>
      <c r="H183" s="138">
        <v>43</v>
      </c>
      <c r="I183" s="139"/>
      <c r="J183" s="140">
        <f t="shared" si="30"/>
        <v>0</v>
      </c>
      <c r="K183" s="141"/>
      <c r="L183" s="28"/>
      <c r="M183" s="142" t="s">
        <v>1</v>
      </c>
      <c r="N183" s="143" t="s">
        <v>38</v>
      </c>
      <c r="P183" s="144">
        <f t="shared" si="31"/>
        <v>0</v>
      </c>
      <c r="Q183" s="144">
        <v>0</v>
      </c>
      <c r="R183" s="144">
        <f t="shared" si="32"/>
        <v>0</v>
      </c>
      <c r="S183" s="144">
        <v>0</v>
      </c>
      <c r="T183" s="145">
        <f t="shared" si="33"/>
        <v>0</v>
      </c>
      <c r="AR183" s="146" t="s">
        <v>201</v>
      </c>
      <c r="AT183" s="146" t="s">
        <v>181</v>
      </c>
      <c r="AU183" s="146" t="s">
        <v>186</v>
      </c>
      <c r="AY183" s="13" t="s">
        <v>179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186</v>
      </c>
      <c r="BK183" s="147">
        <f t="shared" si="39"/>
        <v>0</v>
      </c>
      <c r="BL183" s="13" t="s">
        <v>201</v>
      </c>
      <c r="BM183" s="146" t="s">
        <v>1996</v>
      </c>
    </row>
    <row r="184" spans="2:65" s="1" customFormat="1" ht="24.15" customHeight="1" x14ac:dyDescent="0.2">
      <c r="B184" s="28"/>
      <c r="C184" s="134" t="s">
        <v>377</v>
      </c>
      <c r="D184" s="134" t="s">
        <v>181</v>
      </c>
      <c r="E184" s="135" t="s">
        <v>1997</v>
      </c>
      <c r="F184" s="136" t="s">
        <v>1998</v>
      </c>
      <c r="G184" s="137" t="s">
        <v>192</v>
      </c>
      <c r="H184" s="138">
        <v>1</v>
      </c>
      <c r="I184" s="139"/>
      <c r="J184" s="140">
        <f t="shared" si="30"/>
        <v>0</v>
      </c>
      <c r="K184" s="141"/>
      <c r="L184" s="28"/>
      <c r="M184" s="142" t="s">
        <v>1</v>
      </c>
      <c r="N184" s="143" t="s">
        <v>38</v>
      </c>
      <c r="P184" s="144">
        <f t="shared" si="31"/>
        <v>0</v>
      </c>
      <c r="Q184" s="144">
        <v>0</v>
      </c>
      <c r="R184" s="144">
        <f t="shared" si="32"/>
        <v>0</v>
      </c>
      <c r="S184" s="144">
        <v>0</v>
      </c>
      <c r="T184" s="145">
        <f t="shared" si="33"/>
        <v>0</v>
      </c>
      <c r="AR184" s="146" t="s">
        <v>201</v>
      </c>
      <c r="AT184" s="146" t="s">
        <v>181</v>
      </c>
      <c r="AU184" s="146" t="s">
        <v>186</v>
      </c>
      <c r="AY184" s="13" t="s">
        <v>179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186</v>
      </c>
      <c r="BK184" s="147">
        <f t="shared" si="39"/>
        <v>0</v>
      </c>
      <c r="BL184" s="13" t="s">
        <v>201</v>
      </c>
      <c r="BM184" s="146" t="s">
        <v>1999</v>
      </c>
    </row>
    <row r="185" spans="2:65" s="1" customFormat="1" ht="21.75" customHeight="1" x14ac:dyDescent="0.2">
      <c r="B185" s="28"/>
      <c r="C185" s="148" t="s">
        <v>381</v>
      </c>
      <c r="D185" s="148" t="s">
        <v>194</v>
      </c>
      <c r="E185" s="149" t="s">
        <v>2000</v>
      </c>
      <c r="F185" s="150" t="s">
        <v>2001</v>
      </c>
      <c r="G185" s="151" t="s">
        <v>192</v>
      </c>
      <c r="H185" s="152">
        <v>1</v>
      </c>
      <c r="I185" s="153"/>
      <c r="J185" s="154">
        <f t="shared" si="30"/>
        <v>0</v>
      </c>
      <c r="K185" s="155"/>
      <c r="L185" s="156"/>
      <c r="M185" s="157" t="s">
        <v>1</v>
      </c>
      <c r="N185" s="158" t="s">
        <v>38</v>
      </c>
      <c r="P185" s="144">
        <f t="shared" si="31"/>
        <v>0</v>
      </c>
      <c r="Q185" s="144">
        <v>1E-3</v>
      </c>
      <c r="R185" s="144">
        <f t="shared" si="32"/>
        <v>1E-3</v>
      </c>
      <c r="S185" s="144">
        <v>0</v>
      </c>
      <c r="T185" s="145">
        <f t="shared" si="33"/>
        <v>0</v>
      </c>
      <c r="AR185" s="146" t="s">
        <v>205</v>
      </c>
      <c r="AT185" s="146" t="s">
        <v>194</v>
      </c>
      <c r="AU185" s="146" t="s">
        <v>186</v>
      </c>
      <c r="AY185" s="13" t="s">
        <v>179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186</v>
      </c>
      <c r="BK185" s="147">
        <f t="shared" si="39"/>
        <v>0</v>
      </c>
      <c r="BL185" s="13" t="s">
        <v>205</v>
      </c>
      <c r="BM185" s="146" t="s">
        <v>2002</v>
      </c>
    </row>
    <row r="186" spans="2:65" s="1" customFormat="1" ht="24.15" customHeight="1" x14ac:dyDescent="0.2">
      <c r="B186" s="28"/>
      <c r="C186" s="134" t="s">
        <v>385</v>
      </c>
      <c r="D186" s="134" t="s">
        <v>181</v>
      </c>
      <c r="E186" s="135" t="s">
        <v>1717</v>
      </c>
      <c r="F186" s="136" t="s">
        <v>1718</v>
      </c>
      <c r="G186" s="137" t="s">
        <v>192</v>
      </c>
      <c r="H186" s="138">
        <v>90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201</v>
      </c>
      <c r="AT186" s="146" t="s">
        <v>181</v>
      </c>
      <c r="AU186" s="146" t="s">
        <v>186</v>
      </c>
      <c r="AY186" s="13" t="s">
        <v>179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186</v>
      </c>
      <c r="BK186" s="147">
        <f t="shared" si="39"/>
        <v>0</v>
      </c>
      <c r="BL186" s="13" t="s">
        <v>201</v>
      </c>
      <c r="BM186" s="146" t="s">
        <v>2003</v>
      </c>
    </row>
    <row r="187" spans="2:65" s="1" customFormat="1" ht="33" customHeight="1" x14ac:dyDescent="0.2">
      <c r="B187" s="28"/>
      <c r="C187" s="148" t="s">
        <v>390</v>
      </c>
      <c r="D187" s="148" t="s">
        <v>194</v>
      </c>
      <c r="E187" s="149" t="s">
        <v>2004</v>
      </c>
      <c r="F187" s="150" t="s">
        <v>2005</v>
      </c>
      <c r="G187" s="151" t="s">
        <v>192</v>
      </c>
      <c r="H187" s="152">
        <v>4</v>
      </c>
      <c r="I187" s="153"/>
      <c r="J187" s="154">
        <f t="shared" si="30"/>
        <v>0</v>
      </c>
      <c r="K187" s="155"/>
      <c r="L187" s="156"/>
      <c r="M187" s="157" t="s">
        <v>1</v>
      </c>
      <c r="N187" s="158" t="s">
        <v>38</v>
      </c>
      <c r="P187" s="144">
        <f t="shared" si="31"/>
        <v>0</v>
      </c>
      <c r="Q187" s="144">
        <v>2.5000000000000001E-3</v>
      </c>
      <c r="R187" s="144">
        <f t="shared" si="32"/>
        <v>0.01</v>
      </c>
      <c r="S187" s="144">
        <v>0</v>
      </c>
      <c r="T187" s="145">
        <f t="shared" si="33"/>
        <v>0</v>
      </c>
      <c r="AR187" s="146" t="s">
        <v>1193</v>
      </c>
      <c r="AT187" s="146" t="s">
        <v>194</v>
      </c>
      <c r="AU187" s="146" t="s">
        <v>186</v>
      </c>
      <c r="AY187" s="13" t="s">
        <v>179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186</v>
      </c>
      <c r="BK187" s="147">
        <f t="shared" si="39"/>
        <v>0</v>
      </c>
      <c r="BL187" s="13" t="s">
        <v>201</v>
      </c>
      <c r="BM187" s="146" t="s">
        <v>2006</v>
      </c>
    </row>
    <row r="188" spans="2:65" s="1" customFormat="1" ht="33" customHeight="1" x14ac:dyDescent="0.2">
      <c r="B188" s="28"/>
      <c r="C188" s="148" t="s">
        <v>394</v>
      </c>
      <c r="D188" s="148" t="s">
        <v>194</v>
      </c>
      <c r="E188" s="149" t="s">
        <v>2007</v>
      </c>
      <c r="F188" s="150" t="s">
        <v>2008</v>
      </c>
      <c r="G188" s="151" t="s">
        <v>192</v>
      </c>
      <c r="H188" s="152">
        <v>76</v>
      </c>
      <c r="I188" s="153"/>
      <c r="J188" s="154">
        <f t="shared" si="30"/>
        <v>0</v>
      </c>
      <c r="K188" s="155"/>
      <c r="L188" s="156"/>
      <c r="M188" s="157" t="s">
        <v>1</v>
      </c>
      <c r="N188" s="158" t="s">
        <v>38</v>
      </c>
      <c r="P188" s="144">
        <f t="shared" si="31"/>
        <v>0</v>
      </c>
      <c r="Q188" s="144">
        <v>2.5000000000000001E-3</v>
      </c>
      <c r="R188" s="144">
        <f t="shared" si="32"/>
        <v>0.19</v>
      </c>
      <c r="S188" s="144">
        <v>0</v>
      </c>
      <c r="T188" s="145">
        <f t="shared" si="33"/>
        <v>0</v>
      </c>
      <c r="AR188" s="146" t="s">
        <v>1193</v>
      </c>
      <c r="AT188" s="146" t="s">
        <v>194</v>
      </c>
      <c r="AU188" s="146" t="s">
        <v>186</v>
      </c>
      <c r="AY188" s="13" t="s">
        <v>179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186</v>
      </c>
      <c r="BK188" s="147">
        <f t="shared" si="39"/>
        <v>0</v>
      </c>
      <c r="BL188" s="13" t="s">
        <v>201</v>
      </c>
      <c r="BM188" s="146" t="s">
        <v>2009</v>
      </c>
    </row>
    <row r="189" spans="2:65" s="1" customFormat="1" ht="38" customHeight="1" x14ac:dyDescent="0.2">
      <c r="B189" s="28"/>
      <c r="C189" s="148" t="s">
        <v>398</v>
      </c>
      <c r="D189" s="148" t="s">
        <v>194</v>
      </c>
      <c r="E189" s="149" t="s">
        <v>2010</v>
      </c>
      <c r="F189" s="150" t="s">
        <v>2011</v>
      </c>
      <c r="G189" s="151" t="s">
        <v>192</v>
      </c>
      <c r="H189" s="152">
        <v>10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2.5000000000000001E-3</v>
      </c>
      <c r="R189" s="144">
        <f t="shared" si="32"/>
        <v>2.5000000000000001E-2</v>
      </c>
      <c r="S189" s="144">
        <v>0</v>
      </c>
      <c r="T189" s="145">
        <f t="shared" si="33"/>
        <v>0</v>
      </c>
      <c r="AR189" s="146" t="s">
        <v>1193</v>
      </c>
      <c r="AT189" s="146" t="s">
        <v>194</v>
      </c>
      <c r="AU189" s="146" t="s">
        <v>186</v>
      </c>
      <c r="AY189" s="13" t="s">
        <v>179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186</v>
      </c>
      <c r="BK189" s="147">
        <f t="shared" si="39"/>
        <v>0</v>
      </c>
      <c r="BL189" s="13" t="s">
        <v>201</v>
      </c>
      <c r="BM189" s="146" t="s">
        <v>2012</v>
      </c>
    </row>
    <row r="190" spans="2:65" s="1" customFormat="1" ht="24.15" customHeight="1" x14ac:dyDescent="0.2">
      <c r="B190" s="28"/>
      <c r="C190" s="134" t="s">
        <v>402</v>
      </c>
      <c r="D190" s="134" t="s">
        <v>181</v>
      </c>
      <c r="E190" s="135" t="s">
        <v>1855</v>
      </c>
      <c r="F190" s="136" t="s">
        <v>1856</v>
      </c>
      <c r="G190" s="137" t="s">
        <v>192</v>
      </c>
      <c r="H190" s="138">
        <v>75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201</v>
      </c>
      <c r="AT190" s="146" t="s">
        <v>181</v>
      </c>
      <c r="AU190" s="146" t="s">
        <v>186</v>
      </c>
      <c r="AY190" s="13" t="s">
        <v>179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186</v>
      </c>
      <c r="BK190" s="147">
        <f t="shared" si="39"/>
        <v>0</v>
      </c>
      <c r="BL190" s="13" t="s">
        <v>201</v>
      </c>
      <c r="BM190" s="146" t="s">
        <v>2013</v>
      </c>
    </row>
    <row r="191" spans="2:65" s="1" customFormat="1" ht="16.5" customHeight="1" x14ac:dyDescent="0.2">
      <c r="B191" s="28"/>
      <c r="C191" s="134" t="s">
        <v>406</v>
      </c>
      <c r="D191" s="134" t="s">
        <v>181</v>
      </c>
      <c r="E191" s="135" t="s">
        <v>2014</v>
      </c>
      <c r="F191" s="136" t="s">
        <v>2015</v>
      </c>
      <c r="G191" s="137" t="s">
        <v>192</v>
      </c>
      <c r="H191" s="138">
        <v>4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201</v>
      </c>
      <c r="AT191" s="146" t="s">
        <v>181</v>
      </c>
      <c r="AU191" s="146" t="s">
        <v>186</v>
      </c>
      <c r="AY191" s="13" t="s">
        <v>179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186</v>
      </c>
      <c r="BK191" s="147">
        <f t="shared" si="39"/>
        <v>0</v>
      </c>
      <c r="BL191" s="13" t="s">
        <v>201</v>
      </c>
      <c r="BM191" s="146" t="s">
        <v>2016</v>
      </c>
    </row>
    <row r="192" spans="2:65" s="1" customFormat="1" ht="24.15" customHeight="1" x14ac:dyDescent="0.2">
      <c r="B192" s="28"/>
      <c r="C192" s="148" t="s">
        <v>410</v>
      </c>
      <c r="D192" s="148" t="s">
        <v>194</v>
      </c>
      <c r="E192" s="149" t="s">
        <v>2017</v>
      </c>
      <c r="F192" s="150" t="s">
        <v>2018</v>
      </c>
      <c r="G192" s="151" t="s">
        <v>192</v>
      </c>
      <c r="H192" s="152">
        <v>4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0.16800000000000001</v>
      </c>
      <c r="R192" s="144">
        <f t="shared" si="32"/>
        <v>0.67200000000000004</v>
      </c>
      <c r="S192" s="144">
        <v>0</v>
      </c>
      <c r="T192" s="145">
        <f t="shared" si="33"/>
        <v>0</v>
      </c>
      <c r="AR192" s="146" t="s">
        <v>205</v>
      </c>
      <c r="AT192" s="146" t="s">
        <v>194</v>
      </c>
      <c r="AU192" s="146" t="s">
        <v>186</v>
      </c>
      <c r="AY192" s="13" t="s">
        <v>179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186</v>
      </c>
      <c r="BK192" s="147">
        <f t="shared" si="39"/>
        <v>0</v>
      </c>
      <c r="BL192" s="13" t="s">
        <v>205</v>
      </c>
      <c r="BM192" s="146" t="s">
        <v>2019</v>
      </c>
    </row>
    <row r="193" spans="2:65" s="1" customFormat="1" ht="21.75" customHeight="1" x14ac:dyDescent="0.2">
      <c r="B193" s="28"/>
      <c r="C193" s="134" t="s">
        <v>414</v>
      </c>
      <c r="D193" s="134" t="s">
        <v>181</v>
      </c>
      <c r="E193" s="135" t="s">
        <v>2020</v>
      </c>
      <c r="F193" s="136" t="s">
        <v>2021</v>
      </c>
      <c r="G193" s="137" t="s">
        <v>192</v>
      </c>
      <c r="H193" s="138">
        <v>10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201</v>
      </c>
      <c r="AT193" s="146" t="s">
        <v>181</v>
      </c>
      <c r="AU193" s="146" t="s">
        <v>186</v>
      </c>
      <c r="AY193" s="13" t="s">
        <v>179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186</v>
      </c>
      <c r="BK193" s="147">
        <f t="shared" si="39"/>
        <v>0</v>
      </c>
      <c r="BL193" s="13" t="s">
        <v>201</v>
      </c>
      <c r="BM193" s="146" t="s">
        <v>2022</v>
      </c>
    </row>
    <row r="194" spans="2:65" s="1" customFormat="1" ht="38" customHeight="1" x14ac:dyDescent="0.2">
      <c r="B194" s="28"/>
      <c r="C194" s="148" t="s">
        <v>420</v>
      </c>
      <c r="D194" s="148" t="s">
        <v>194</v>
      </c>
      <c r="E194" s="149" t="s">
        <v>2023</v>
      </c>
      <c r="F194" s="150" t="s">
        <v>2024</v>
      </c>
      <c r="G194" s="151" t="s">
        <v>192</v>
      </c>
      <c r="H194" s="152">
        <v>2</v>
      </c>
      <c r="I194" s="153"/>
      <c r="J194" s="154">
        <f t="shared" si="30"/>
        <v>0</v>
      </c>
      <c r="K194" s="155"/>
      <c r="L194" s="156"/>
      <c r="M194" s="157" t="s">
        <v>1</v>
      </c>
      <c r="N194" s="158" t="s">
        <v>38</v>
      </c>
      <c r="P194" s="144">
        <f t="shared" si="31"/>
        <v>0</v>
      </c>
      <c r="Q194" s="144">
        <v>9.3500000000000007E-3</v>
      </c>
      <c r="R194" s="144">
        <f t="shared" si="32"/>
        <v>1.8700000000000001E-2</v>
      </c>
      <c r="S194" s="144">
        <v>0</v>
      </c>
      <c r="T194" s="145">
        <f t="shared" si="33"/>
        <v>0</v>
      </c>
      <c r="AR194" s="146" t="s">
        <v>205</v>
      </c>
      <c r="AT194" s="146" t="s">
        <v>194</v>
      </c>
      <c r="AU194" s="146" t="s">
        <v>186</v>
      </c>
      <c r="AY194" s="13" t="s">
        <v>179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186</v>
      </c>
      <c r="BK194" s="147">
        <f t="shared" si="39"/>
        <v>0</v>
      </c>
      <c r="BL194" s="13" t="s">
        <v>205</v>
      </c>
      <c r="BM194" s="146" t="s">
        <v>2025</v>
      </c>
    </row>
    <row r="195" spans="2:65" s="1" customFormat="1" ht="38" customHeight="1" x14ac:dyDescent="0.2">
      <c r="B195" s="28"/>
      <c r="C195" s="148" t="s">
        <v>426</v>
      </c>
      <c r="D195" s="148" t="s">
        <v>194</v>
      </c>
      <c r="E195" s="149" t="s">
        <v>2026</v>
      </c>
      <c r="F195" s="150" t="s">
        <v>2027</v>
      </c>
      <c r="G195" s="151" t="s">
        <v>192</v>
      </c>
      <c r="H195" s="152">
        <v>2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9.3500000000000007E-3</v>
      </c>
      <c r="R195" s="144">
        <f t="shared" si="32"/>
        <v>1.8700000000000001E-2</v>
      </c>
      <c r="S195" s="144">
        <v>0</v>
      </c>
      <c r="T195" s="145">
        <f t="shared" si="33"/>
        <v>0</v>
      </c>
      <c r="AR195" s="146" t="s">
        <v>205</v>
      </c>
      <c r="AT195" s="146" t="s">
        <v>194</v>
      </c>
      <c r="AU195" s="146" t="s">
        <v>186</v>
      </c>
      <c r="AY195" s="13" t="s">
        <v>179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186</v>
      </c>
      <c r="BK195" s="147">
        <f t="shared" si="39"/>
        <v>0</v>
      </c>
      <c r="BL195" s="13" t="s">
        <v>205</v>
      </c>
      <c r="BM195" s="146" t="s">
        <v>2028</v>
      </c>
    </row>
    <row r="196" spans="2:65" s="1" customFormat="1" ht="38" customHeight="1" x14ac:dyDescent="0.2">
      <c r="B196" s="28"/>
      <c r="C196" s="148" t="s">
        <v>430</v>
      </c>
      <c r="D196" s="148" t="s">
        <v>194</v>
      </c>
      <c r="E196" s="149" t="s">
        <v>2029</v>
      </c>
      <c r="F196" s="150" t="s">
        <v>2030</v>
      </c>
      <c r="G196" s="151" t="s">
        <v>192</v>
      </c>
      <c r="H196" s="152">
        <v>4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9.3500000000000007E-3</v>
      </c>
      <c r="R196" s="144">
        <f t="shared" si="32"/>
        <v>3.7400000000000003E-2</v>
      </c>
      <c r="S196" s="144">
        <v>0</v>
      </c>
      <c r="T196" s="145">
        <f t="shared" si="33"/>
        <v>0</v>
      </c>
      <c r="AR196" s="146" t="s">
        <v>205</v>
      </c>
      <c r="AT196" s="146" t="s">
        <v>194</v>
      </c>
      <c r="AU196" s="146" t="s">
        <v>186</v>
      </c>
      <c r="AY196" s="13" t="s">
        <v>179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186</v>
      </c>
      <c r="BK196" s="147">
        <f t="shared" si="39"/>
        <v>0</v>
      </c>
      <c r="BL196" s="13" t="s">
        <v>205</v>
      </c>
      <c r="BM196" s="146" t="s">
        <v>2031</v>
      </c>
    </row>
    <row r="197" spans="2:65" s="1" customFormat="1" ht="38" customHeight="1" x14ac:dyDescent="0.2">
      <c r="B197" s="28"/>
      <c r="C197" s="148" t="s">
        <v>434</v>
      </c>
      <c r="D197" s="148" t="s">
        <v>194</v>
      </c>
      <c r="E197" s="149" t="s">
        <v>2032</v>
      </c>
      <c r="F197" s="150" t="s">
        <v>2033</v>
      </c>
      <c r="G197" s="151" t="s">
        <v>192</v>
      </c>
      <c r="H197" s="152">
        <v>2</v>
      </c>
      <c r="I197" s="153"/>
      <c r="J197" s="154">
        <f t="shared" si="30"/>
        <v>0</v>
      </c>
      <c r="K197" s="155"/>
      <c r="L197" s="156"/>
      <c r="M197" s="157" t="s">
        <v>1</v>
      </c>
      <c r="N197" s="158" t="s">
        <v>38</v>
      </c>
      <c r="P197" s="144">
        <f t="shared" si="31"/>
        <v>0</v>
      </c>
      <c r="Q197" s="144">
        <v>9.3500000000000007E-3</v>
      </c>
      <c r="R197" s="144">
        <f t="shared" si="32"/>
        <v>1.8700000000000001E-2</v>
      </c>
      <c r="S197" s="144">
        <v>0</v>
      </c>
      <c r="T197" s="145">
        <f t="shared" si="33"/>
        <v>0</v>
      </c>
      <c r="AR197" s="146" t="s">
        <v>205</v>
      </c>
      <c r="AT197" s="146" t="s">
        <v>194</v>
      </c>
      <c r="AU197" s="146" t="s">
        <v>186</v>
      </c>
      <c r="AY197" s="13" t="s">
        <v>179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186</v>
      </c>
      <c r="BK197" s="147">
        <f t="shared" si="39"/>
        <v>0</v>
      </c>
      <c r="BL197" s="13" t="s">
        <v>205</v>
      </c>
      <c r="BM197" s="146" t="s">
        <v>2034</v>
      </c>
    </row>
    <row r="198" spans="2:65" s="1" customFormat="1" ht="16.5" customHeight="1" x14ac:dyDescent="0.2">
      <c r="B198" s="28"/>
      <c r="C198" s="134" t="s">
        <v>651</v>
      </c>
      <c r="D198" s="134" t="s">
        <v>181</v>
      </c>
      <c r="E198" s="135" t="s">
        <v>2035</v>
      </c>
      <c r="F198" s="136" t="s">
        <v>2036</v>
      </c>
      <c r="G198" s="137" t="s">
        <v>192</v>
      </c>
      <c r="H198" s="138">
        <v>28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201</v>
      </c>
      <c r="AT198" s="146" t="s">
        <v>181</v>
      </c>
      <c r="AU198" s="146" t="s">
        <v>186</v>
      </c>
      <c r="AY198" s="13" t="s">
        <v>179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186</v>
      </c>
      <c r="BK198" s="147">
        <f t="shared" si="39"/>
        <v>0</v>
      </c>
      <c r="BL198" s="13" t="s">
        <v>201</v>
      </c>
      <c r="BM198" s="146" t="s">
        <v>2037</v>
      </c>
    </row>
    <row r="199" spans="2:65" s="1" customFormat="1" ht="38" customHeight="1" x14ac:dyDescent="0.2">
      <c r="B199" s="28"/>
      <c r="C199" s="148" t="s">
        <v>655</v>
      </c>
      <c r="D199" s="148" t="s">
        <v>194</v>
      </c>
      <c r="E199" s="149" t="s">
        <v>2038</v>
      </c>
      <c r="F199" s="150" t="s">
        <v>2039</v>
      </c>
      <c r="G199" s="151" t="s">
        <v>192</v>
      </c>
      <c r="H199" s="152">
        <v>28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1.1220000000000001E-2</v>
      </c>
      <c r="R199" s="144">
        <f t="shared" si="32"/>
        <v>0.31415999999999999</v>
      </c>
      <c r="S199" s="144">
        <v>0</v>
      </c>
      <c r="T199" s="145">
        <f t="shared" si="33"/>
        <v>0</v>
      </c>
      <c r="AR199" s="146" t="s">
        <v>205</v>
      </c>
      <c r="AT199" s="146" t="s">
        <v>194</v>
      </c>
      <c r="AU199" s="146" t="s">
        <v>186</v>
      </c>
      <c r="AY199" s="13" t="s">
        <v>179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186</v>
      </c>
      <c r="BK199" s="147">
        <f t="shared" si="39"/>
        <v>0</v>
      </c>
      <c r="BL199" s="13" t="s">
        <v>205</v>
      </c>
      <c r="BM199" s="146" t="s">
        <v>2040</v>
      </c>
    </row>
    <row r="200" spans="2:65" s="1" customFormat="1" ht="16.5" customHeight="1" x14ac:dyDescent="0.2">
      <c r="B200" s="28"/>
      <c r="C200" s="134" t="s">
        <v>201</v>
      </c>
      <c r="D200" s="134" t="s">
        <v>181</v>
      </c>
      <c r="E200" s="135" t="s">
        <v>2041</v>
      </c>
      <c r="F200" s="136" t="s">
        <v>2042</v>
      </c>
      <c r="G200" s="137" t="s">
        <v>192</v>
      </c>
      <c r="H200" s="138">
        <v>6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201</v>
      </c>
      <c r="AT200" s="146" t="s">
        <v>181</v>
      </c>
      <c r="AU200" s="146" t="s">
        <v>186</v>
      </c>
      <c r="AY200" s="13" t="s">
        <v>179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186</v>
      </c>
      <c r="BK200" s="147">
        <f t="shared" si="39"/>
        <v>0</v>
      </c>
      <c r="BL200" s="13" t="s">
        <v>201</v>
      </c>
      <c r="BM200" s="146" t="s">
        <v>2043</v>
      </c>
    </row>
    <row r="201" spans="2:65" s="1" customFormat="1" ht="38" customHeight="1" x14ac:dyDescent="0.2">
      <c r="B201" s="28"/>
      <c r="C201" s="148" t="s">
        <v>661</v>
      </c>
      <c r="D201" s="148" t="s">
        <v>194</v>
      </c>
      <c r="E201" s="149" t="s">
        <v>2044</v>
      </c>
      <c r="F201" s="150" t="s">
        <v>2045</v>
      </c>
      <c r="G201" s="151" t="s">
        <v>192</v>
      </c>
      <c r="H201" s="152">
        <v>2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1.1220000000000001E-2</v>
      </c>
      <c r="R201" s="144">
        <f t="shared" si="32"/>
        <v>2.2440000000000002E-2</v>
      </c>
      <c r="S201" s="144">
        <v>0</v>
      </c>
      <c r="T201" s="145">
        <f t="shared" si="33"/>
        <v>0</v>
      </c>
      <c r="AR201" s="146" t="s">
        <v>205</v>
      </c>
      <c r="AT201" s="146" t="s">
        <v>194</v>
      </c>
      <c r="AU201" s="146" t="s">
        <v>186</v>
      </c>
      <c r="AY201" s="13" t="s">
        <v>179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186</v>
      </c>
      <c r="BK201" s="147">
        <f t="shared" si="39"/>
        <v>0</v>
      </c>
      <c r="BL201" s="13" t="s">
        <v>205</v>
      </c>
      <c r="BM201" s="146" t="s">
        <v>2046</v>
      </c>
    </row>
    <row r="202" spans="2:65" s="1" customFormat="1" ht="38" customHeight="1" x14ac:dyDescent="0.2">
      <c r="B202" s="28"/>
      <c r="C202" s="148" t="s">
        <v>665</v>
      </c>
      <c r="D202" s="148" t="s">
        <v>194</v>
      </c>
      <c r="E202" s="149" t="s">
        <v>2047</v>
      </c>
      <c r="F202" s="150" t="s">
        <v>2048</v>
      </c>
      <c r="G202" s="151" t="s">
        <v>192</v>
      </c>
      <c r="H202" s="152">
        <v>4</v>
      </c>
      <c r="I202" s="153"/>
      <c r="J202" s="154">
        <f t="shared" si="30"/>
        <v>0</v>
      </c>
      <c r="K202" s="155"/>
      <c r="L202" s="156"/>
      <c r="M202" s="157" t="s">
        <v>1</v>
      </c>
      <c r="N202" s="158" t="s">
        <v>38</v>
      </c>
      <c r="P202" s="144">
        <f t="shared" si="31"/>
        <v>0</v>
      </c>
      <c r="Q202" s="144">
        <v>1.1220000000000001E-2</v>
      </c>
      <c r="R202" s="144">
        <f t="shared" si="32"/>
        <v>4.4880000000000003E-2</v>
      </c>
      <c r="S202" s="144">
        <v>0</v>
      </c>
      <c r="T202" s="145">
        <f t="shared" si="33"/>
        <v>0</v>
      </c>
      <c r="AR202" s="146" t="s">
        <v>205</v>
      </c>
      <c r="AT202" s="146" t="s">
        <v>194</v>
      </c>
      <c r="AU202" s="146" t="s">
        <v>186</v>
      </c>
      <c r="AY202" s="13" t="s">
        <v>179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186</v>
      </c>
      <c r="BK202" s="147">
        <f t="shared" si="39"/>
        <v>0</v>
      </c>
      <c r="BL202" s="13" t="s">
        <v>205</v>
      </c>
      <c r="BM202" s="146" t="s">
        <v>2049</v>
      </c>
    </row>
    <row r="203" spans="2:65" s="1" customFormat="1" ht="16.5" customHeight="1" x14ac:dyDescent="0.2">
      <c r="B203" s="28"/>
      <c r="C203" s="134" t="s">
        <v>668</v>
      </c>
      <c r="D203" s="134" t="s">
        <v>181</v>
      </c>
      <c r="E203" s="135" t="s">
        <v>1858</v>
      </c>
      <c r="F203" s="136" t="s">
        <v>1859</v>
      </c>
      <c r="G203" s="137" t="s">
        <v>192</v>
      </c>
      <c r="H203" s="138">
        <v>45</v>
      </c>
      <c r="I203" s="139"/>
      <c r="J203" s="140">
        <f t="shared" si="30"/>
        <v>0</v>
      </c>
      <c r="K203" s="141"/>
      <c r="L203" s="28"/>
      <c r="M203" s="142" t="s">
        <v>1</v>
      </c>
      <c r="N203" s="143" t="s">
        <v>38</v>
      </c>
      <c r="P203" s="144">
        <f t="shared" si="31"/>
        <v>0</v>
      </c>
      <c r="Q203" s="144">
        <v>0</v>
      </c>
      <c r="R203" s="144">
        <f t="shared" si="32"/>
        <v>0</v>
      </c>
      <c r="S203" s="144">
        <v>0</v>
      </c>
      <c r="T203" s="145">
        <f t="shared" si="33"/>
        <v>0</v>
      </c>
      <c r="AR203" s="146" t="s">
        <v>201</v>
      </c>
      <c r="AT203" s="146" t="s">
        <v>181</v>
      </c>
      <c r="AU203" s="146" t="s">
        <v>186</v>
      </c>
      <c r="AY203" s="13" t="s">
        <v>179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186</v>
      </c>
      <c r="BK203" s="147">
        <f t="shared" si="39"/>
        <v>0</v>
      </c>
      <c r="BL203" s="13" t="s">
        <v>201</v>
      </c>
      <c r="BM203" s="146" t="s">
        <v>2050</v>
      </c>
    </row>
    <row r="204" spans="2:65" s="1" customFormat="1" ht="24.15" customHeight="1" x14ac:dyDescent="0.2">
      <c r="B204" s="28"/>
      <c r="C204" s="148" t="s">
        <v>672</v>
      </c>
      <c r="D204" s="148" t="s">
        <v>194</v>
      </c>
      <c r="E204" s="149" t="s">
        <v>1861</v>
      </c>
      <c r="F204" s="150" t="s">
        <v>2051</v>
      </c>
      <c r="G204" s="151" t="s">
        <v>192</v>
      </c>
      <c r="H204" s="152">
        <v>45</v>
      </c>
      <c r="I204" s="153"/>
      <c r="J204" s="154">
        <f t="shared" si="30"/>
        <v>0</v>
      </c>
      <c r="K204" s="155"/>
      <c r="L204" s="156"/>
      <c r="M204" s="157" t="s">
        <v>1</v>
      </c>
      <c r="N204" s="158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205</v>
      </c>
      <c r="AT204" s="146" t="s">
        <v>194</v>
      </c>
      <c r="AU204" s="146" t="s">
        <v>186</v>
      </c>
      <c r="AY204" s="13" t="s">
        <v>179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186</v>
      </c>
      <c r="BK204" s="147">
        <f t="shared" si="39"/>
        <v>0</v>
      </c>
      <c r="BL204" s="13" t="s">
        <v>205</v>
      </c>
      <c r="BM204" s="146" t="s">
        <v>2052</v>
      </c>
    </row>
    <row r="205" spans="2:65" s="1" customFormat="1" ht="16.5" customHeight="1" x14ac:dyDescent="0.2">
      <c r="B205" s="28"/>
      <c r="C205" s="148" t="s">
        <v>676</v>
      </c>
      <c r="D205" s="148" t="s">
        <v>194</v>
      </c>
      <c r="E205" s="149" t="s">
        <v>1864</v>
      </c>
      <c r="F205" s="150" t="s">
        <v>1865</v>
      </c>
      <c r="G205" s="151" t="s">
        <v>192</v>
      </c>
      <c r="H205" s="152">
        <v>135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6.0000000000000002E-5</v>
      </c>
      <c r="R205" s="144">
        <f t="shared" si="32"/>
        <v>8.0999999999999996E-3</v>
      </c>
      <c r="S205" s="144">
        <v>0</v>
      </c>
      <c r="T205" s="145">
        <f t="shared" si="33"/>
        <v>0</v>
      </c>
      <c r="AR205" s="146" t="s">
        <v>205</v>
      </c>
      <c r="AT205" s="146" t="s">
        <v>194</v>
      </c>
      <c r="AU205" s="146" t="s">
        <v>186</v>
      </c>
      <c r="AY205" s="13" t="s">
        <v>179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186</v>
      </c>
      <c r="BK205" s="147">
        <f t="shared" si="39"/>
        <v>0</v>
      </c>
      <c r="BL205" s="13" t="s">
        <v>205</v>
      </c>
      <c r="BM205" s="146" t="s">
        <v>2053</v>
      </c>
    </row>
    <row r="206" spans="2:65" s="1" customFormat="1" ht="24.15" customHeight="1" x14ac:dyDescent="0.2">
      <c r="B206" s="28"/>
      <c r="C206" s="134" t="s">
        <v>680</v>
      </c>
      <c r="D206" s="134" t="s">
        <v>181</v>
      </c>
      <c r="E206" s="135" t="s">
        <v>1867</v>
      </c>
      <c r="F206" s="136" t="s">
        <v>1868</v>
      </c>
      <c r="G206" s="137" t="s">
        <v>235</v>
      </c>
      <c r="H206" s="138">
        <v>90</v>
      </c>
      <c r="I206" s="139"/>
      <c r="J206" s="140">
        <f t="shared" ref="J206:J227" si="40">ROUND(I206*H206,2)</f>
        <v>0</v>
      </c>
      <c r="K206" s="141"/>
      <c r="L206" s="28"/>
      <c r="M206" s="142" t="s">
        <v>1</v>
      </c>
      <c r="N206" s="143" t="s">
        <v>38</v>
      </c>
      <c r="P206" s="144">
        <f t="shared" ref="P206:P227" si="41">O206*H206</f>
        <v>0</v>
      </c>
      <c r="Q206" s="144">
        <v>0</v>
      </c>
      <c r="R206" s="144">
        <f t="shared" ref="R206:R227" si="42">Q206*H206</f>
        <v>0</v>
      </c>
      <c r="S206" s="144">
        <v>0</v>
      </c>
      <c r="T206" s="145">
        <f t="shared" ref="T206:T227" si="43">S206*H206</f>
        <v>0</v>
      </c>
      <c r="AR206" s="146" t="s">
        <v>201</v>
      </c>
      <c r="AT206" s="146" t="s">
        <v>181</v>
      </c>
      <c r="AU206" s="146" t="s">
        <v>186</v>
      </c>
      <c r="AY206" s="13" t="s">
        <v>179</v>
      </c>
      <c r="BE206" s="147">
        <f t="shared" ref="BE206:BE227" si="44">IF(N206="základná",J206,0)</f>
        <v>0</v>
      </c>
      <c r="BF206" s="147">
        <f t="shared" ref="BF206:BF227" si="45">IF(N206="znížená",J206,0)</f>
        <v>0</v>
      </c>
      <c r="BG206" s="147">
        <f t="shared" ref="BG206:BG227" si="46">IF(N206="zákl. prenesená",J206,0)</f>
        <v>0</v>
      </c>
      <c r="BH206" s="147">
        <f t="shared" ref="BH206:BH227" si="47">IF(N206="zníž. prenesená",J206,0)</f>
        <v>0</v>
      </c>
      <c r="BI206" s="147">
        <f t="shared" ref="BI206:BI227" si="48">IF(N206="nulová",J206,0)</f>
        <v>0</v>
      </c>
      <c r="BJ206" s="13" t="s">
        <v>186</v>
      </c>
      <c r="BK206" s="147">
        <f t="shared" ref="BK206:BK227" si="49">ROUND(I206*H206,2)</f>
        <v>0</v>
      </c>
      <c r="BL206" s="13" t="s">
        <v>201</v>
      </c>
      <c r="BM206" s="146" t="s">
        <v>2054</v>
      </c>
    </row>
    <row r="207" spans="2:65" s="1" customFormat="1" ht="16.5" customHeight="1" x14ac:dyDescent="0.2">
      <c r="B207" s="28"/>
      <c r="C207" s="148" t="s">
        <v>684</v>
      </c>
      <c r="D207" s="148" t="s">
        <v>194</v>
      </c>
      <c r="E207" s="149" t="s">
        <v>1870</v>
      </c>
      <c r="F207" s="150" t="s">
        <v>1871</v>
      </c>
      <c r="G207" s="151" t="s">
        <v>240</v>
      </c>
      <c r="H207" s="152">
        <v>63</v>
      </c>
      <c r="I207" s="153"/>
      <c r="J207" s="154">
        <f t="shared" si="40"/>
        <v>0</v>
      </c>
      <c r="K207" s="155"/>
      <c r="L207" s="156"/>
      <c r="M207" s="157" t="s">
        <v>1</v>
      </c>
      <c r="N207" s="158" t="s">
        <v>38</v>
      </c>
      <c r="P207" s="144">
        <f t="shared" si="41"/>
        <v>0</v>
      </c>
      <c r="Q207" s="144">
        <v>1E-3</v>
      </c>
      <c r="R207" s="144">
        <f t="shared" si="42"/>
        <v>6.3E-2</v>
      </c>
      <c r="S207" s="144">
        <v>0</v>
      </c>
      <c r="T207" s="145">
        <f t="shared" si="43"/>
        <v>0</v>
      </c>
      <c r="AR207" s="146" t="s">
        <v>205</v>
      </c>
      <c r="AT207" s="146" t="s">
        <v>194</v>
      </c>
      <c r="AU207" s="146" t="s">
        <v>186</v>
      </c>
      <c r="AY207" s="13" t="s">
        <v>179</v>
      </c>
      <c r="BE207" s="147">
        <f t="shared" si="44"/>
        <v>0</v>
      </c>
      <c r="BF207" s="147">
        <f t="shared" si="45"/>
        <v>0</v>
      </c>
      <c r="BG207" s="147">
        <f t="shared" si="46"/>
        <v>0</v>
      </c>
      <c r="BH207" s="147">
        <f t="shared" si="47"/>
        <v>0</v>
      </c>
      <c r="BI207" s="147">
        <f t="shared" si="48"/>
        <v>0</v>
      </c>
      <c r="BJ207" s="13" t="s">
        <v>186</v>
      </c>
      <c r="BK207" s="147">
        <f t="shared" si="49"/>
        <v>0</v>
      </c>
      <c r="BL207" s="13" t="s">
        <v>205</v>
      </c>
      <c r="BM207" s="146" t="s">
        <v>2055</v>
      </c>
    </row>
    <row r="208" spans="2:65" s="1" customFormat="1" ht="24.15" customHeight="1" x14ac:dyDescent="0.2">
      <c r="B208" s="28"/>
      <c r="C208" s="134" t="s">
        <v>688</v>
      </c>
      <c r="D208" s="134" t="s">
        <v>181</v>
      </c>
      <c r="E208" s="135" t="s">
        <v>2056</v>
      </c>
      <c r="F208" s="136" t="s">
        <v>1877</v>
      </c>
      <c r="G208" s="137" t="s">
        <v>235</v>
      </c>
      <c r="H208" s="138">
        <v>1452.15</v>
      </c>
      <c r="I208" s="139"/>
      <c r="J208" s="140">
        <f t="shared" si="40"/>
        <v>0</v>
      </c>
      <c r="K208" s="141"/>
      <c r="L208" s="28"/>
      <c r="M208" s="142" t="s">
        <v>1</v>
      </c>
      <c r="N208" s="143" t="s">
        <v>38</v>
      </c>
      <c r="P208" s="144">
        <f t="shared" si="41"/>
        <v>0</v>
      </c>
      <c r="Q208" s="144">
        <v>0</v>
      </c>
      <c r="R208" s="144">
        <f t="shared" si="42"/>
        <v>0</v>
      </c>
      <c r="S208" s="144">
        <v>0</v>
      </c>
      <c r="T208" s="145">
        <f t="shared" si="43"/>
        <v>0</v>
      </c>
      <c r="AR208" s="146" t="s">
        <v>201</v>
      </c>
      <c r="AT208" s="146" t="s">
        <v>181</v>
      </c>
      <c r="AU208" s="146" t="s">
        <v>186</v>
      </c>
      <c r="AY208" s="13" t="s">
        <v>179</v>
      </c>
      <c r="BE208" s="147">
        <f t="shared" si="44"/>
        <v>0</v>
      </c>
      <c r="BF208" s="147">
        <f t="shared" si="45"/>
        <v>0</v>
      </c>
      <c r="BG208" s="147">
        <f t="shared" si="46"/>
        <v>0</v>
      </c>
      <c r="BH208" s="147">
        <f t="shared" si="47"/>
        <v>0</v>
      </c>
      <c r="BI208" s="147">
        <f t="shared" si="48"/>
        <v>0</v>
      </c>
      <c r="BJ208" s="13" t="s">
        <v>186</v>
      </c>
      <c r="BK208" s="147">
        <f t="shared" si="49"/>
        <v>0</v>
      </c>
      <c r="BL208" s="13" t="s">
        <v>201</v>
      </c>
      <c r="BM208" s="146" t="s">
        <v>2057</v>
      </c>
    </row>
    <row r="209" spans="2:65" s="1" customFormat="1" ht="16.5" customHeight="1" x14ac:dyDescent="0.2">
      <c r="B209" s="28"/>
      <c r="C209" s="148" t="s">
        <v>692</v>
      </c>
      <c r="D209" s="148" t="s">
        <v>194</v>
      </c>
      <c r="E209" s="149" t="s">
        <v>251</v>
      </c>
      <c r="F209" s="150" t="s">
        <v>252</v>
      </c>
      <c r="G209" s="151" t="s">
        <v>240</v>
      </c>
      <c r="H209" s="152">
        <v>1367.925</v>
      </c>
      <c r="I209" s="153"/>
      <c r="J209" s="154">
        <f t="shared" si="40"/>
        <v>0</v>
      </c>
      <c r="K209" s="155"/>
      <c r="L209" s="156"/>
      <c r="M209" s="157" t="s">
        <v>1</v>
      </c>
      <c r="N209" s="158" t="s">
        <v>38</v>
      </c>
      <c r="P209" s="144">
        <f t="shared" si="41"/>
        <v>0</v>
      </c>
      <c r="Q209" s="144">
        <v>1E-3</v>
      </c>
      <c r="R209" s="144">
        <f t="shared" si="42"/>
        <v>1.3679250000000001</v>
      </c>
      <c r="S209" s="144">
        <v>0</v>
      </c>
      <c r="T209" s="145">
        <f t="shared" si="43"/>
        <v>0</v>
      </c>
      <c r="AR209" s="146" t="s">
        <v>205</v>
      </c>
      <c r="AT209" s="146" t="s">
        <v>194</v>
      </c>
      <c r="AU209" s="146" t="s">
        <v>186</v>
      </c>
      <c r="AY209" s="13" t="s">
        <v>179</v>
      </c>
      <c r="BE209" s="147">
        <f t="shared" si="44"/>
        <v>0</v>
      </c>
      <c r="BF209" s="147">
        <f t="shared" si="45"/>
        <v>0</v>
      </c>
      <c r="BG209" s="147">
        <f t="shared" si="46"/>
        <v>0</v>
      </c>
      <c r="BH209" s="147">
        <f t="shared" si="47"/>
        <v>0</v>
      </c>
      <c r="BI209" s="147">
        <f t="shared" si="48"/>
        <v>0</v>
      </c>
      <c r="BJ209" s="13" t="s">
        <v>186</v>
      </c>
      <c r="BK209" s="147">
        <f t="shared" si="49"/>
        <v>0</v>
      </c>
      <c r="BL209" s="13" t="s">
        <v>205</v>
      </c>
      <c r="BM209" s="146" t="s">
        <v>2058</v>
      </c>
    </row>
    <row r="210" spans="2:65" s="1" customFormat="1" ht="16.5" customHeight="1" x14ac:dyDescent="0.2">
      <c r="B210" s="28"/>
      <c r="C210" s="134" t="s">
        <v>696</v>
      </c>
      <c r="D210" s="134" t="s">
        <v>181</v>
      </c>
      <c r="E210" s="135" t="s">
        <v>2059</v>
      </c>
      <c r="F210" s="136" t="s">
        <v>2060</v>
      </c>
      <c r="G210" s="137" t="s">
        <v>235</v>
      </c>
      <c r="H210" s="138">
        <v>30</v>
      </c>
      <c r="I210" s="139"/>
      <c r="J210" s="140">
        <f t="shared" si="40"/>
        <v>0</v>
      </c>
      <c r="K210" s="141"/>
      <c r="L210" s="28"/>
      <c r="M210" s="142" t="s">
        <v>1</v>
      </c>
      <c r="N210" s="143" t="s">
        <v>38</v>
      </c>
      <c r="P210" s="144">
        <f t="shared" si="41"/>
        <v>0</v>
      </c>
      <c r="Q210" s="144">
        <v>0</v>
      </c>
      <c r="R210" s="144">
        <f t="shared" si="42"/>
        <v>0</v>
      </c>
      <c r="S210" s="144">
        <v>0</v>
      </c>
      <c r="T210" s="145">
        <f t="shared" si="43"/>
        <v>0</v>
      </c>
      <c r="AR210" s="146" t="s">
        <v>201</v>
      </c>
      <c r="AT210" s="146" t="s">
        <v>181</v>
      </c>
      <c r="AU210" s="146" t="s">
        <v>186</v>
      </c>
      <c r="AY210" s="13" t="s">
        <v>179</v>
      </c>
      <c r="BE210" s="147">
        <f t="shared" si="44"/>
        <v>0</v>
      </c>
      <c r="BF210" s="147">
        <f t="shared" si="45"/>
        <v>0</v>
      </c>
      <c r="BG210" s="147">
        <f t="shared" si="46"/>
        <v>0</v>
      </c>
      <c r="BH210" s="147">
        <f t="shared" si="47"/>
        <v>0</v>
      </c>
      <c r="BI210" s="147">
        <f t="shared" si="48"/>
        <v>0</v>
      </c>
      <c r="BJ210" s="13" t="s">
        <v>186</v>
      </c>
      <c r="BK210" s="147">
        <f t="shared" si="49"/>
        <v>0</v>
      </c>
      <c r="BL210" s="13" t="s">
        <v>201</v>
      </c>
      <c r="BM210" s="146" t="s">
        <v>2061</v>
      </c>
    </row>
    <row r="211" spans="2:65" s="1" customFormat="1" ht="16.5" customHeight="1" x14ac:dyDescent="0.2">
      <c r="B211" s="28"/>
      <c r="C211" s="148" t="s">
        <v>700</v>
      </c>
      <c r="D211" s="148" t="s">
        <v>194</v>
      </c>
      <c r="E211" s="149" t="s">
        <v>1254</v>
      </c>
      <c r="F211" s="150" t="s">
        <v>1255</v>
      </c>
      <c r="G211" s="151" t="s">
        <v>240</v>
      </c>
      <c r="H211" s="152">
        <v>0.03</v>
      </c>
      <c r="I211" s="153"/>
      <c r="J211" s="154">
        <f t="shared" si="40"/>
        <v>0</v>
      </c>
      <c r="K211" s="155"/>
      <c r="L211" s="156"/>
      <c r="M211" s="157" t="s">
        <v>1</v>
      </c>
      <c r="N211" s="158" t="s">
        <v>38</v>
      </c>
      <c r="P211" s="144">
        <f t="shared" si="41"/>
        <v>0</v>
      </c>
      <c r="Q211" s="144">
        <v>1E-3</v>
      </c>
      <c r="R211" s="144">
        <f t="shared" si="42"/>
        <v>3.0000000000000001E-5</v>
      </c>
      <c r="S211" s="144">
        <v>0</v>
      </c>
      <c r="T211" s="145">
        <f t="shared" si="43"/>
        <v>0</v>
      </c>
      <c r="AR211" s="146" t="s">
        <v>205</v>
      </c>
      <c r="AT211" s="146" t="s">
        <v>194</v>
      </c>
      <c r="AU211" s="146" t="s">
        <v>186</v>
      </c>
      <c r="AY211" s="13" t="s">
        <v>179</v>
      </c>
      <c r="BE211" s="147">
        <f t="shared" si="44"/>
        <v>0</v>
      </c>
      <c r="BF211" s="147">
        <f t="shared" si="45"/>
        <v>0</v>
      </c>
      <c r="BG211" s="147">
        <f t="shared" si="46"/>
        <v>0</v>
      </c>
      <c r="BH211" s="147">
        <f t="shared" si="47"/>
        <v>0</v>
      </c>
      <c r="BI211" s="147">
        <f t="shared" si="48"/>
        <v>0</v>
      </c>
      <c r="BJ211" s="13" t="s">
        <v>186</v>
      </c>
      <c r="BK211" s="147">
        <f t="shared" si="49"/>
        <v>0</v>
      </c>
      <c r="BL211" s="13" t="s">
        <v>205</v>
      </c>
      <c r="BM211" s="146" t="s">
        <v>2062</v>
      </c>
    </row>
    <row r="212" spans="2:65" s="1" customFormat="1" ht="16.5" customHeight="1" x14ac:dyDescent="0.2">
      <c r="B212" s="28"/>
      <c r="C212" s="148" t="s">
        <v>704</v>
      </c>
      <c r="D212" s="148" t="s">
        <v>194</v>
      </c>
      <c r="E212" s="149" t="s">
        <v>1257</v>
      </c>
      <c r="F212" s="150" t="s">
        <v>1258</v>
      </c>
      <c r="G212" s="151" t="s">
        <v>240</v>
      </c>
      <c r="H212" s="152">
        <v>0.03</v>
      </c>
      <c r="I212" s="153"/>
      <c r="J212" s="154">
        <f t="shared" si="40"/>
        <v>0</v>
      </c>
      <c r="K212" s="155"/>
      <c r="L212" s="156"/>
      <c r="M212" s="157" t="s">
        <v>1</v>
      </c>
      <c r="N212" s="158" t="s">
        <v>38</v>
      </c>
      <c r="P212" s="144">
        <f t="shared" si="41"/>
        <v>0</v>
      </c>
      <c r="Q212" s="144">
        <v>1E-3</v>
      </c>
      <c r="R212" s="144">
        <f t="shared" si="42"/>
        <v>3.0000000000000001E-5</v>
      </c>
      <c r="S212" s="144">
        <v>0</v>
      </c>
      <c r="T212" s="145">
        <f t="shared" si="43"/>
        <v>0</v>
      </c>
      <c r="AR212" s="146" t="s">
        <v>205</v>
      </c>
      <c r="AT212" s="146" t="s">
        <v>194</v>
      </c>
      <c r="AU212" s="146" t="s">
        <v>186</v>
      </c>
      <c r="AY212" s="13" t="s">
        <v>179</v>
      </c>
      <c r="BE212" s="147">
        <f t="shared" si="44"/>
        <v>0</v>
      </c>
      <c r="BF212" s="147">
        <f t="shared" si="45"/>
        <v>0</v>
      </c>
      <c r="BG212" s="147">
        <f t="shared" si="46"/>
        <v>0</v>
      </c>
      <c r="BH212" s="147">
        <f t="shared" si="47"/>
        <v>0</v>
      </c>
      <c r="BI212" s="147">
        <f t="shared" si="48"/>
        <v>0</v>
      </c>
      <c r="BJ212" s="13" t="s">
        <v>186</v>
      </c>
      <c r="BK212" s="147">
        <f t="shared" si="49"/>
        <v>0</v>
      </c>
      <c r="BL212" s="13" t="s">
        <v>205</v>
      </c>
      <c r="BM212" s="146" t="s">
        <v>2063</v>
      </c>
    </row>
    <row r="213" spans="2:65" s="1" customFormat="1" ht="24.15" customHeight="1" x14ac:dyDescent="0.2">
      <c r="B213" s="28"/>
      <c r="C213" s="148" t="s">
        <v>708</v>
      </c>
      <c r="D213" s="148" t="s">
        <v>194</v>
      </c>
      <c r="E213" s="149" t="s">
        <v>2064</v>
      </c>
      <c r="F213" s="150" t="s">
        <v>2065</v>
      </c>
      <c r="G213" s="151" t="s">
        <v>240</v>
      </c>
      <c r="H213" s="152">
        <v>0.03</v>
      </c>
      <c r="I213" s="153"/>
      <c r="J213" s="154">
        <f t="shared" si="40"/>
        <v>0</v>
      </c>
      <c r="K213" s="155"/>
      <c r="L213" s="156"/>
      <c r="M213" s="157" t="s">
        <v>1</v>
      </c>
      <c r="N213" s="158" t="s">
        <v>38</v>
      </c>
      <c r="P213" s="144">
        <f t="shared" si="41"/>
        <v>0</v>
      </c>
      <c r="Q213" s="144">
        <v>1E-3</v>
      </c>
      <c r="R213" s="144">
        <f t="shared" si="42"/>
        <v>3.0000000000000001E-5</v>
      </c>
      <c r="S213" s="144">
        <v>0</v>
      </c>
      <c r="T213" s="145">
        <f t="shared" si="43"/>
        <v>0</v>
      </c>
      <c r="AR213" s="146" t="s">
        <v>205</v>
      </c>
      <c r="AT213" s="146" t="s">
        <v>194</v>
      </c>
      <c r="AU213" s="146" t="s">
        <v>186</v>
      </c>
      <c r="AY213" s="13" t="s">
        <v>179</v>
      </c>
      <c r="BE213" s="147">
        <f t="shared" si="44"/>
        <v>0</v>
      </c>
      <c r="BF213" s="147">
        <f t="shared" si="45"/>
        <v>0</v>
      </c>
      <c r="BG213" s="147">
        <f t="shared" si="46"/>
        <v>0</v>
      </c>
      <c r="BH213" s="147">
        <f t="shared" si="47"/>
        <v>0</v>
      </c>
      <c r="BI213" s="147">
        <f t="shared" si="48"/>
        <v>0</v>
      </c>
      <c r="BJ213" s="13" t="s">
        <v>186</v>
      </c>
      <c r="BK213" s="147">
        <f t="shared" si="49"/>
        <v>0</v>
      </c>
      <c r="BL213" s="13" t="s">
        <v>205</v>
      </c>
      <c r="BM213" s="146" t="s">
        <v>2066</v>
      </c>
    </row>
    <row r="214" spans="2:65" s="1" customFormat="1" ht="16.5" customHeight="1" x14ac:dyDescent="0.2">
      <c r="B214" s="28"/>
      <c r="C214" s="134" t="s">
        <v>712</v>
      </c>
      <c r="D214" s="134" t="s">
        <v>181</v>
      </c>
      <c r="E214" s="135" t="s">
        <v>1880</v>
      </c>
      <c r="F214" s="136" t="s">
        <v>299</v>
      </c>
      <c r="G214" s="137" t="s">
        <v>192</v>
      </c>
      <c r="H214" s="138">
        <v>25</v>
      </c>
      <c r="I214" s="139"/>
      <c r="J214" s="140">
        <f t="shared" si="40"/>
        <v>0</v>
      </c>
      <c r="K214" s="141"/>
      <c r="L214" s="28"/>
      <c r="M214" s="142" t="s">
        <v>1</v>
      </c>
      <c r="N214" s="143" t="s">
        <v>38</v>
      </c>
      <c r="P214" s="144">
        <f t="shared" si="41"/>
        <v>0</v>
      </c>
      <c r="Q214" s="144">
        <v>0</v>
      </c>
      <c r="R214" s="144">
        <f t="shared" si="42"/>
        <v>0</v>
      </c>
      <c r="S214" s="144">
        <v>0</v>
      </c>
      <c r="T214" s="145">
        <f t="shared" si="43"/>
        <v>0</v>
      </c>
      <c r="AR214" s="146" t="s">
        <v>201</v>
      </c>
      <c r="AT214" s="146" t="s">
        <v>181</v>
      </c>
      <c r="AU214" s="146" t="s">
        <v>186</v>
      </c>
      <c r="AY214" s="13" t="s">
        <v>179</v>
      </c>
      <c r="BE214" s="147">
        <f t="shared" si="44"/>
        <v>0</v>
      </c>
      <c r="BF214" s="147">
        <f t="shared" si="45"/>
        <v>0</v>
      </c>
      <c r="BG214" s="147">
        <f t="shared" si="46"/>
        <v>0</v>
      </c>
      <c r="BH214" s="147">
        <f t="shared" si="47"/>
        <v>0</v>
      </c>
      <c r="BI214" s="147">
        <f t="shared" si="48"/>
        <v>0</v>
      </c>
      <c r="BJ214" s="13" t="s">
        <v>186</v>
      </c>
      <c r="BK214" s="147">
        <f t="shared" si="49"/>
        <v>0</v>
      </c>
      <c r="BL214" s="13" t="s">
        <v>201</v>
      </c>
      <c r="BM214" s="146" t="s">
        <v>2067</v>
      </c>
    </row>
    <row r="215" spans="2:65" s="1" customFormat="1" ht="24.15" customHeight="1" x14ac:dyDescent="0.2">
      <c r="B215" s="28"/>
      <c r="C215" s="148" t="s">
        <v>716</v>
      </c>
      <c r="D215" s="148" t="s">
        <v>194</v>
      </c>
      <c r="E215" s="149" t="s">
        <v>302</v>
      </c>
      <c r="F215" s="150" t="s">
        <v>303</v>
      </c>
      <c r="G215" s="151" t="s">
        <v>192</v>
      </c>
      <c r="H215" s="152">
        <v>25</v>
      </c>
      <c r="I215" s="153"/>
      <c r="J215" s="154">
        <f t="shared" si="40"/>
        <v>0</v>
      </c>
      <c r="K215" s="155"/>
      <c r="L215" s="156"/>
      <c r="M215" s="157" t="s">
        <v>1</v>
      </c>
      <c r="N215" s="158" t="s">
        <v>38</v>
      </c>
      <c r="P215" s="144">
        <f t="shared" si="41"/>
        <v>0</v>
      </c>
      <c r="Q215" s="144">
        <v>1.6000000000000001E-4</v>
      </c>
      <c r="R215" s="144">
        <f t="shared" si="42"/>
        <v>4.0000000000000001E-3</v>
      </c>
      <c r="S215" s="144">
        <v>0</v>
      </c>
      <c r="T215" s="145">
        <f t="shared" si="43"/>
        <v>0</v>
      </c>
      <c r="AR215" s="146" t="s">
        <v>205</v>
      </c>
      <c r="AT215" s="146" t="s">
        <v>194</v>
      </c>
      <c r="AU215" s="146" t="s">
        <v>186</v>
      </c>
      <c r="AY215" s="13" t="s">
        <v>179</v>
      </c>
      <c r="BE215" s="147">
        <f t="shared" si="44"/>
        <v>0</v>
      </c>
      <c r="BF215" s="147">
        <f t="shared" si="45"/>
        <v>0</v>
      </c>
      <c r="BG215" s="147">
        <f t="shared" si="46"/>
        <v>0</v>
      </c>
      <c r="BH215" s="147">
        <f t="shared" si="47"/>
        <v>0</v>
      </c>
      <c r="BI215" s="147">
        <f t="shared" si="48"/>
        <v>0</v>
      </c>
      <c r="BJ215" s="13" t="s">
        <v>186</v>
      </c>
      <c r="BK215" s="147">
        <f t="shared" si="49"/>
        <v>0</v>
      </c>
      <c r="BL215" s="13" t="s">
        <v>205</v>
      </c>
      <c r="BM215" s="146" t="s">
        <v>2068</v>
      </c>
    </row>
    <row r="216" spans="2:65" s="1" customFormat="1" ht="16.5" customHeight="1" x14ac:dyDescent="0.2">
      <c r="B216" s="28"/>
      <c r="C216" s="134" t="s">
        <v>720</v>
      </c>
      <c r="D216" s="134" t="s">
        <v>181</v>
      </c>
      <c r="E216" s="135" t="s">
        <v>1883</v>
      </c>
      <c r="F216" s="136" t="s">
        <v>1884</v>
      </c>
      <c r="G216" s="137" t="s">
        <v>192</v>
      </c>
      <c r="H216" s="138">
        <v>45</v>
      </c>
      <c r="I216" s="139"/>
      <c r="J216" s="140">
        <f t="shared" si="40"/>
        <v>0</v>
      </c>
      <c r="K216" s="141"/>
      <c r="L216" s="28"/>
      <c r="M216" s="142" t="s">
        <v>1</v>
      </c>
      <c r="N216" s="143" t="s">
        <v>38</v>
      </c>
      <c r="P216" s="144">
        <f t="shared" si="41"/>
        <v>0</v>
      </c>
      <c r="Q216" s="144">
        <v>0</v>
      </c>
      <c r="R216" s="144">
        <f t="shared" si="42"/>
        <v>0</v>
      </c>
      <c r="S216" s="144">
        <v>0</v>
      </c>
      <c r="T216" s="145">
        <f t="shared" si="43"/>
        <v>0</v>
      </c>
      <c r="AR216" s="146" t="s">
        <v>201</v>
      </c>
      <c r="AT216" s="146" t="s">
        <v>181</v>
      </c>
      <c r="AU216" s="146" t="s">
        <v>186</v>
      </c>
      <c r="AY216" s="13" t="s">
        <v>179</v>
      </c>
      <c r="BE216" s="147">
        <f t="shared" si="44"/>
        <v>0</v>
      </c>
      <c r="BF216" s="147">
        <f t="shared" si="45"/>
        <v>0</v>
      </c>
      <c r="BG216" s="147">
        <f t="shared" si="46"/>
        <v>0</v>
      </c>
      <c r="BH216" s="147">
        <f t="shared" si="47"/>
        <v>0</v>
      </c>
      <c r="BI216" s="147">
        <f t="shared" si="48"/>
        <v>0</v>
      </c>
      <c r="BJ216" s="13" t="s">
        <v>186</v>
      </c>
      <c r="BK216" s="147">
        <f t="shared" si="49"/>
        <v>0</v>
      </c>
      <c r="BL216" s="13" t="s">
        <v>201</v>
      </c>
      <c r="BM216" s="146" t="s">
        <v>2069</v>
      </c>
    </row>
    <row r="217" spans="2:65" s="1" customFormat="1" ht="16.5" customHeight="1" x14ac:dyDescent="0.2">
      <c r="B217" s="28"/>
      <c r="C217" s="148" t="s">
        <v>724</v>
      </c>
      <c r="D217" s="148" t="s">
        <v>194</v>
      </c>
      <c r="E217" s="149" t="s">
        <v>1886</v>
      </c>
      <c r="F217" s="150" t="s">
        <v>1887</v>
      </c>
      <c r="G217" s="151" t="s">
        <v>192</v>
      </c>
      <c r="H217" s="152">
        <v>45</v>
      </c>
      <c r="I217" s="153"/>
      <c r="J217" s="154">
        <f t="shared" si="40"/>
        <v>0</v>
      </c>
      <c r="K217" s="155"/>
      <c r="L217" s="156"/>
      <c r="M217" s="157" t="s">
        <v>1</v>
      </c>
      <c r="N217" s="158" t="s">
        <v>38</v>
      </c>
      <c r="P217" s="144">
        <f t="shared" si="41"/>
        <v>0</v>
      </c>
      <c r="Q217" s="144">
        <v>2.1000000000000001E-4</v>
      </c>
      <c r="R217" s="144">
        <f t="shared" si="42"/>
        <v>9.4500000000000001E-3</v>
      </c>
      <c r="S217" s="144">
        <v>0</v>
      </c>
      <c r="T217" s="145">
        <f t="shared" si="43"/>
        <v>0</v>
      </c>
      <c r="AR217" s="146" t="s">
        <v>205</v>
      </c>
      <c r="AT217" s="146" t="s">
        <v>194</v>
      </c>
      <c r="AU217" s="146" t="s">
        <v>186</v>
      </c>
      <c r="AY217" s="13" t="s">
        <v>179</v>
      </c>
      <c r="BE217" s="147">
        <f t="shared" si="44"/>
        <v>0</v>
      </c>
      <c r="BF217" s="147">
        <f t="shared" si="45"/>
        <v>0</v>
      </c>
      <c r="BG217" s="147">
        <f t="shared" si="46"/>
        <v>0</v>
      </c>
      <c r="BH217" s="147">
        <f t="shared" si="47"/>
        <v>0</v>
      </c>
      <c r="BI217" s="147">
        <f t="shared" si="48"/>
        <v>0</v>
      </c>
      <c r="BJ217" s="13" t="s">
        <v>186</v>
      </c>
      <c r="BK217" s="147">
        <f t="shared" si="49"/>
        <v>0</v>
      </c>
      <c r="BL217" s="13" t="s">
        <v>205</v>
      </c>
      <c r="BM217" s="146" t="s">
        <v>2070</v>
      </c>
    </row>
    <row r="218" spans="2:65" s="1" customFormat="1" ht="16.5" customHeight="1" x14ac:dyDescent="0.2">
      <c r="B218" s="28"/>
      <c r="C218" s="134" t="s">
        <v>728</v>
      </c>
      <c r="D218" s="134" t="s">
        <v>181</v>
      </c>
      <c r="E218" s="135" t="s">
        <v>1267</v>
      </c>
      <c r="F218" s="136" t="s">
        <v>1268</v>
      </c>
      <c r="G218" s="137" t="s">
        <v>192</v>
      </c>
      <c r="H218" s="138">
        <v>14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201</v>
      </c>
      <c r="AT218" s="146" t="s">
        <v>181</v>
      </c>
      <c r="AU218" s="146" t="s">
        <v>186</v>
      </c>
      <c r="AY218" s="13" t="s">
        <v>179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186</v>
      </c>
      <c r="BK218" s="147">
        <f t="shared" si="49"/>
        <v>0</v>
      </c>
      <c r="BL218" s="13" t="s">
        <v>201</v>
      </c>
      <c r="BM218" s="146" t="s">
        <v>2071</v>
      </c>
    </row>
    <row r="219" spans="2:65" s="1" customFormat="1" ht="16.5" customHeight="1" x14ac:dyDescent="0.2">
      <c r="B219" s="28"/>
      <c r="C219" s="148" t="s">
        <v>732</v>
      </c>
      <c r="D219" s="148" t="s">
        <v>194</v>
      </c>
      <c r="E219" s="149" t="s">
        <v>1270</v>
      </c>
      <c r="F219" s="150" t="s">
        <v>1271</v>
      </c>
      <c r="G219" s="151" t="s">
        <v>192</v>
      </c>
      <c r="H219" s="152">
        <v>14</v>
      </c>
      <c r="I219" s="153"/>
      <c r="J219" s="154">
        <f t="shared" si="40"/>
        <v>0</v>
      </c>
      <c r="K219" s="155"/>
      <c r="L219" s="156"/>
      <c r="M219" s="157" t="s">
        <v>1</v>
      </c>
      <c r="N219" s="158" t="s">
        <v>38</v>
      </c>
      <c r="P219" s="144">
        <f t="shared" si="41"/>
        <v>0</v>
      </c>
      <c r="Q219" s="144">
        <v>4.7699999999999999E-3</v>
      </c>
      <c r="R219" s="144">
        <f t="shared" si="42"/>
        <v>6.6780000000000006E-2</v>
      </c>
      <c r="S219" s="144">
        <v>0</v>
      </c>
      <c r="T219" s="145">
        <f t="shared" si="43"/>
        <v>0</v>
      </c>
      <c r="AR219" s="146" t="s">
        <v>205</v>
      </c>
      <c r="AT219" s="146" t="s">
        <v>194</v>
      </c>
      <c r="AU219" s="146" t="s">
        <v>186</v>
      </c>
      <c r="AY219" s="13" t="s">
        <v>179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186</v>
      </c>
      <c r="BK219" s="147">
        <f t="shared" si="49"/>
        <v>0</v>
      </c>
      <c r="BL219" s="13" t="s">
        <v>205</v>
      </c>
      <c r="BM219" s="146" t="s">
        <v>2072</v>
      </c>
    </row>
    <row r="220" spans="2:65" s="1" customFormat="1" ht="21.75" customHeight="1" x14ac:dyDescent="0.2">
      <c r="B220" s="28"/>
      <c r="C220" s="134" t="s">
        <v>736</v>
      </c>
      <c r="D220" s="134" t="s">
        <v>181</v>
      </c>
      <c r="E220" s="135" t="s">
        <v>2073</v>
      </c>
      <c r="F220" s="136" t="s">
        <v>2074</v>
      </c>
      <c r="G220" s="137" t="s">
        <v>235</v>
      </c>
      <c r="H220" s="138">
        <v>3380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201</v>
      </c>
      <c r="AT220" s="146" t="s">
        <v>181</v>
      </c>
      <c r="AU220" s="146" t="s">
        <v>186</v>
      </c>
      <c r="AY220" s="13" t="s">
        <v>179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186</v>
      </c>
      <c r="BK220" s="147">
        <f t="shared" si="49"/>
        <v>0</v>
      </c>
      <c r="BL220" s="13" t="s">
        <v>201</v>
      </c>
      <c r="BM220" s="146" t="s">
        <v>2075</v>
      </c>
    </row>
    <row r="221" spans="2:65" s="1" customFormat="1" ht="16.5" customHeight="1" x14ac:dyDescent="0.2">
      <c r="B221" s="28"/>
      <c r="C221" s="148" t="s">
        <v>740</v>
      </c>
      <c r="D221" s="148" t="s">
        <v>194</v>
      </c>
      <c r="E221" s="149" t="s">
        <v>2076</v>
      </c>
      <c r="F221" s="150" t="s">
        <v>2077</v>
      </c>
      <c r="G221" s="151" t="s">
        <v>235</v>
      </c>
      <c r="H221" s="152">
        <v>3531.7809999999999</v>
      </c>
      <c r="I221" s="153"/>
      <c r="J221" s="154">
        <f t="shared" si="40"/>
        <v>0</v>
      </c>
      <c r="K221" s="155"/>
      <c r="L221" s="156"/>
      <c r="M221" s="157" t="s">
        <v>1</v>
      </c>
      <c r="N221" s="158" t="s">
        <v>38</v>
      </c>
      <c r="P221" s="144">
        <f t="shared" si="41"/>
        <v>0</v>
      </c>
      <c r="Q221" s="144">
        <v>8.9999999999999998E-4</v>
      </c>
      <c r="R221" s="144">
        <f t="shared" si="42"/>
        <v>3.1786029</v>
      </c>
      <c r="S221" s="144">
        <v>0</v>
      </c>
      <c r="T221" s="145">
        <f t="shared" si="43"/>
        <v>0</v>
      </c>
      <c r="AR221" s="146" t="s">
        <v>205</v>
      </c>
      <c r="AT221" s="146" t="s">
        <v>194</v>
      </c>
      <c r="AU221" s="146" t="s">
        <v>186</v>
      </c>
      <c r="AY221" s="13" t="s">
        <v>179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186</v>
      </c>
      <c r="BK221" s="147">
        <f t="shared" si="49"/>
        <v>0</v>
      </c>
      <c r="BL221" s="13" t="s">
        <v>205</v>
      </c>
      <c r="BM221" s="146" t="s">
        <v>2078</v>
      </c>
    </row>
    <row r="222" spans="2:65" s="1" customFormat="1" ht="21.75" customHeight="1" x14ac:dyDescent="0.2">
      <c r="B222" s="28"/>
      <c r="C222" s="134" t="s">
        <v>744</v>
      </c>
      <c r="D222" s="134" t="s">
        <v>181</v>
      </c>
      <c r="E222" s="135" t="s">
        <v>1897</v>
      </c>
      <c r="F222" s="136" t="s">
        <v>1898</v>
      </c>
      <c r="G222" s="137" t="s">
        <v>235</v>
      </c>
      <c r="H222" s="138">
        <v>3380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201</v>
      </c>
      <c r="AT222" s="146" t="s">
        <v>181</v>
      </c>
      <c r="AU222" s="146" t="s">
        <v>186</v>
      </c>
      <c r="AY222" s="13" t="s">
        <v>179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186</v>
      </c>
      <c r="BK222" s="147">
        <f t="shared" si="49"/>
        <v>0</v>
      </c>
      <c r="BL222" s="13" t="s">
        <v>201</v>
      </c>
      <c r="BM222" s="146" t="s">
        <v>2079</v>
      </c>
    </row>
    <row r="223" spans="2:65" s="1" customFormat="1" ht="24.15" customHeight="1" x14ac:dyDescent="0.2">
      <c r="B223" s="28"/>
      <c r="C223" s="134" t="s">
        <v>748</v>
      </c>
      <c r="D223" s="134" t="s">
        <v>181</v>
      </c>
      <c r="E223" s="135" t="s">
        <v>1900</v>
      </c>
      <c r="F223" s="136" t="s">
        <v>1901</v>
      </c>
      <c r="G223" s="137" t="s">
        <v>192</v>
      </c>
      <c r="H223" s="138">
        <v>39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201</v>
      </c>
      <c r="AT223" s="146" t="s">
        <v>181</v>
      </c>
      <c r="AU223" s="146" t="s">
        <v>186</v>
      </c>
      <c r="AY223" s="13" t="s">
        <v>179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186</v>
      </c>
      <c r="BK223" s="147">
        <f t="shared" si="49"/>
        <v>0</v>
      </c>
      <c r="BL223" s="13" t="s">
        <v>201</v>
      </c>
      <c r="BM223" s="146" t="s">
        <v>2080</v>
      </c>
    </row>
    <row r="224" spans="2:65" s="1" customFormat="1" ht="16.5" customHeight="1" x14ac:dyDescent="0.2">
      <c r="B224" s="28"/>
      <c r="C224" s="134" t="s">
        <v>752</v>
      </c>
      <c r="D224" s="134" t="s">
        <v>181</v>
      </c>
      <c r="E224" s="135" t="s">
        <v>1903</v>
      </c>
      <c r="F224" s="136" t="s">
        <v>1904</v>
      </c>
      <c r="G224" s="137" t="s">
        <v>192</v>
      </c>
      <c r="H224" s="138">
        <v>7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201</v>
      </c>
      <c r="AT224" s="146" t="s">
        <v>181</v>
      </c>
      <c r="AU224" s="146" t="s">
        <v>186</v>
      </c>
      <c r="AY224" s="13" t="s">
        <v>179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186</v>
      </c>
      <c r="BK224" s="147">
        <f t="shared" si="49"/>
        <v>0</v>
      </c>
      <c r="BL224" s="13" t="s">
        <v>201</v>
      </c>
      <c r="BM224" s="146" t="s">
        <v>2081</v>
      </c>
    </row>
    <row r="225" spans="2:65" s="1" customFormat="1" ht="16.5" customHeight="1" x14ac:dyDescent="0.2">
      <c r="B225" s="28"/>
      <c r="C225" s="134" t="s">
        <v>756</v>
      </c>
      <c r="D225" s="134" t="s">
        <v>181</v>
      </c>
      <c r="E225" s="135" t="s">
        <v>2082</v>
      </c>
      <c r="F225" s="136" t="s">
        <v>2083</v>
      </c>
      <c r="G225" s="137" t="s">
        <v>192</v>
      </c>
      <c r="H225" s="138">
        <v>28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201</v>
      </c>
      <c r="AT225" s="146" t="s">
        <v>181</v>
      </c>
      <c r="AU225" s="146" t="s">
        <v>186</v>
      </c>
      <c r="AY225" s="13" t="s">
        <v>179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186</v>
      </c>
      <c r="BK225" s="147">
        <f t="shared" si="49"/>
        <v>0</v>
      </c>
      <c r="BL225" s="13" t="s">
        <v>201</v>
      </c>
      <c r="BM225" s="146" t="s">
        <v>2084</v>
      </c>
    </row>
    <row r="226" spans="2:65" s="1" customFormat="1" ht="16.5" customHeight="1" x14ac:dyDescent="0.2">
      <c r="B226" s="28"/>
      <c r="C226" s="134" t="s">
        <v>760</v>
      </c>
      <c r="D226" s="134" t="s">
        <v>181</v>
      </c>
      <c r="E226" s="135" t="s">
        <v>2085</v>
      </c>
      <c r="F226" s="136" t="s">
        <v>2086</v>
      </c>
      <c r="G226" s="137" t="s">
        <v>192</v>
      </c>
      <c r="H226" s="138">
        <v>4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201</v>
      </c>
      <c r="AT226" s="146" t="s">
        <v>181</v>
      </c>
      <c r="AU226" s="146" t="s">
        <v>186</v>
      </c>
      <c r="AY226" s="13" t="s">
        <v>179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186</v>
      </c>
      <c r="BK226" s="147">
        <f t="shared" si="49"/>
        <v>0</v>
      </c>
      <c r="BL226" s="13" t="s">
        <v>201</v>
      </c>
      <c r="BM226" s="146" t="s">
        <v>2087</v>
      </c>
    </row>
    <row r="227" spans="2:65" s="1" customFormat="1" ht="16.5" customHeight="1" x14ac:dyDescent="0.2">
      <c r="B227" s="28"/>
      <c r="C227" s="134" t="s">
        <v>764</v>
      </c>
      <c r="D227" s="134" t="s">
        <v>181</v>
      </c>
      <c r="E227" s="135" t="s">
        <v>2088</v>
      </c>
      <c r="F227" s="136" t="s">
        <v>2089</v>
      </c>
      <c r="G227" s="137" t="s">
        <v>192</v>
      </c>
      <c r="H227" s="138">
        <v>39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201</v>
      </c>
      <c r="AT227" s="146" t="s">
        <v>181</v>
      </c>
      <c r="AU227" s="146" t="s">
        <v>186</v>
      </c>
      <c r="AY227" s="13" t="s">
        <v>179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186</v>
      </c>
      <c r="BK227" s="147">
        <f t="shared" si="49"/>
        <v>0</v>
      </c>
      <c r="BL227" s="13" t="s">
        <v>201</v>
      </c>
      <c r="BM227" s="146" t="s">
        <v>2090</v>
      </c>
    </row>
    <row r="228" spans="2:65" s="11" customFormat="1" ht="23" customHeight="1" x14ac:dyDescent="0.25">
      <c r="B228" s="122"/>
      <c r="D228" s="123" t="s">
        <v>71</v>
      </c>
      <c r="E228" s="132" t="s">
        <v>367</v>
      </c>
      <c r="F228" s="132" t="s">
        <v>1080</v>
      </c>
      <c r="I228" s="125"/>
      <c r="J228" s="133">
        <f>BK228</f>
        <v>0</v>
      </c>
      <c r="L228" s="122"/>
      <c r="M228" s="127"/>
      <c r="P228" s="128">
        <f>SUM(P229:P247)</f>
        <v>0</v>
      </c>
      <c r="R228" s="128">
        <f>SUM(R229:R247)</f>
        <v>71.067399999999992</v>
      </c>
      <c r="T228" s="129">
        <f>SUM(T229:T247)</f>
        <v>0</v>
      </c>
      <c r="AR228" s="123" t="s">
        <v>196</v>
      </c>
      <c r="AT228" s="130" t="s">
        <v>71</v>
      </c>
      <c r="AU228" s="130" t="s">
        <v>80</v>
      </c>
      <c r="AY228" s="123" t="s">
        <v>179</v>
      </c>
      <c r="BK228" s="131">
        <f>SUM(BK229:BK247)</f>
        <v>0</v>
      </c>
    </row>
    <row r="229" spans="2:65" s="1" customFormat="1" ht="24.15" customHeight="1" x14ac:dyDescent="0.2">
      <c r="B229" s="28"/>
      <c r="C229" s="134" t="s">
        <v>768</v>
      </c>
      <c r="D229" s="134" t="s">
        <v>181</v>
      </c>
      <c r="E229" s="135" t="s">
        <v>1504</v>
      </c>
      <c r="F229" s="136" t="s">
        <v>1505</v>
      </c>
      <c r="G229" s="137" t="s">
        <v>488</v>
      </c>
      <c r="H229" s="138">
        <v>4.2089999999999996</v>
      </c>
      <c r="I229" s="139"/>
      <c r="J229" s="140">
        <f t="shared" ref="J229:J247" si="50">ROUND(I229*H229,2)</f>
        <v>0</v>
      </c>
      <c r="K229" s="141"/>
      <c r="L229" s="28"/>
      <c r="M229" s="142" t="s">
        <v>1</v>
      </c>
      <c r="N229" s="143" t="s">
        <v>38</v>
      </c>
      <c r="P229" s="144">
        <f t="shared" ref="P229:P247" si="51">O229*H229</f>
        <v>0</v>
      </c>
      <c r="Q229" s="144">
        <v>0</v>
      </c>
      <c r="R229" s="144">
        <f t="shared" ref="R229:R247" si="52">Q229*H229</f>
        <v>0</v>
      </c>
      <c r="S229" s="144">
        <v>0</v>
      </c>
      <c r="T229" s="145">
        <f t="shared" ref="T229:T247" si="53">S229*H229</f>
        <v>0</v>
      </c>
      <c r="AR229" s="146" t="s">
        <v>201</v>
      </c>
      <c r="AT229" s="146" t="s">
        <v>181</v>
      </c>
      <c r="AU229" s="146" t="s">
        <v>186</v>
      </c>
      <c r="AY229" s="13" t="s">
        <v>179</v>
      </c>
      <c r="BE229" s="147">
        <f t="shared" ref="BE229:BE247" si="54">IF(N229="základná",J229,0)</f>
        <v>0</v>
      </c>
      <c r="BF229" s="147">
        <f t="shared" ref="BF229:BF247" si="55">IF(N229="znížená",J229,0)</f>
        <v>0</v>
      </c>
      <c r="BG229" s="147">
        <f t="shared" ref="BG229:BG247" si="56">IF(N229="zákl. prenesená",J229,0)</f>
        <v>0</v>
      </c>
      <c r="BH229" s="147">
        <f t="shared" ref="BH229:BH247" si="57">IF(N229="zníž. prenesená",J229,0)</f>
        <v>0</v>
      </c>
      <c r="BI229" s="147">
        <f t="shared" ref="BI229:BI247" si="58">IF(N229="nulová",J229,0)</f>
        <v>0</v>
      </c>
      <c r="BJ229" s="13" t="s">
        <v>186</v>
      </c>
      <c r="BK229" s="147">
        <f t="shared" ref="BK229:BK247" si="59">ROUND(I229*H229,2)</f>
        <v>0</v>
      </c>
      <c r="BL229" s="13" t="s">
        <v>201</v>
      </c>
      <c r="BM229" s="146" t="s">
        <v>2091</v>
      </c>
    </row>
    <row r="230" spans="2:65" s="1" customFormat="1" ht="21.75" customHeight="1" x14ac:dyDescent="0.2">
      <c r="B230" s="28"/>
      <c r="C230" s="134" t="s">
        <v>772</v>
      </c>
      <c r="D230" s="134" t="s">
        <v>181</v>
      </c>
      <c r="E230" s="135" t="s">
        <v>1081</v>
      </c>
      <c r="F230" s="136" t="s">
        <v>1907</v>
      </c>
      <c r="G230" s="137" t="s">
        <v>488</v>
      </c>
      <c r="H230" s="138">
        <v>25</v>
      </c>
      <c r="I230" s="139"/>
      <c r="J230" s="140">
        <f t="shared" si="50"/>
        <v>0</v>
      </c>
      <c r="K230" s="141"/>
      <c r="L230" s="28"/>
      <c r="M230" s="142" t="s">
        <v>1</v>
      </c>
      <c r="N230" s="143" t="s">
        <v>38</v>
      </c>
      <c r="P230" s="144">
        <f t="shared" si="51"/>
        <v>0</v>
      </c>
      <c r="Q230" s="144">
        <v>0</v>
      </c>
      <c r="R230" s="144">
        <f t="shared" si="52"/>
        <v>0</v>
      </c>
      <c r="S230" s="144">
        <v>0</v>
      </c>
      <c r="T230" s="145">
        <f t="shared" si="53"/>
        <v>0</v>
      </c>
      <c r="AR230" s="146" t="s">
        <v>80</v>
      </c>
      <c r="AT230" s="146" t="s">
        <v>181</v>
      </c>
      <c r="AU230" s="146" t="s">
        <v>186</v>
      </c>
      <c r="AY230" s="13" t="s">
        <v>179</v>
      </c>
      <c r="BE230" s="147">
        <f t="shared" si="54"/>
        <v>0</v>
      </c>
      <c r="BF230" s="147">
        <f t="shared" si="55"/>
        <v>0</v>
      </c>
      <c r="BG230" s="147">
        <f t="shared" si="56"/>
        <v>0</v>
      </c>
      <c r="BH230" s="147">
        <f t="shared" si="57"/>
        <v>0</v>
      </c>
      <c r="BI230" s="147">
        <f t="shared" si="58"/>
        <v>0</v>
      </c>
      <c r="BJ230" s="13" t="s">
        <v>186</v>
      </c>
      <c r="BK230" s="147">
        <f t="shared" si="59"/>
        <v>0</v>
      </c>
      <c r="BL230" s="13" t="s">
        <v>80</v>
      </c>
      <c r="BM230" s="146" t="s">
        <v>2092</v>
      </c>
    </row>
    <row r="231" spans="2:65" s="1" customFormat="1" ht="24.15" customHeight="1" x14ac:dyDescent="0.2">
      <c r="B231" s="28"/>
      <c r="C231" s="134" t="s">
        <v>776</v>
      </c>
      <c r="D231" s="134" t="s">
        <v>181</v>
      </c>
      <c r="E231" s="135" t="s">
        <v>1084</v>
      </c>
      <c r="F231" s="136" t="s">
        <v>1085</v>
      </c>
      <c r="G231" s="137" t="s">
        <v>488</v>
      </c>
      <c r="H231" s="138">
        <v>3.4</v>
      </c>
      <c r="I231" s="139"/>
      <c r="J231" s="140">
        <f t="shared" si="50"/>
        <v>0</v>
      </c>
      <c r="K231" s="141"/>
      <c r="L231" s="28"/>
      <c r="M231" s="142" t="s">
        <v>1</v>
      </c>
      <c r="N231" s="143" t="s">
        <v>38</v>
      </c>
      <c r="P231" s="144">
        <f t="shared" si="51"/>
        <v>0</v>
      </c>
      <c r="Q231" s="144">
        <v>0</v>
      </c>
      <c r="R231" s="144">
        <f t="shared" si="52"/>
        <v>0</v>
      </c>
      <c r="S231" s="144">
        <v>0</v>
      </c>
      <c r="T231" s="145">
        <f t="shared" si="53"/>
        <v>0</v>
      </c>
      <c r="AR231" s="146" t="s">
        <v>80</v>
      </c>
      <c r="AT231" s="146" t="s">
        <v>181</v>
      </c>
      <c r="AU231" s="146" t="s">
        <v>186</v>
      </c>
      <c r="AY231" s="13" t="s">
        <v>179</v>
      </c>
      <c r="BE231" s="147">
        <f t="shared" si="54"/>
        <v>0</v>
      </c>
      <c r="BF231" s="147">
        <f t="shared" si="55"/>
        <v>0</v>
      </c>
      <c r="BG231" s="147">
        <f t="shared" si="56"/>
        <v>0</v>
      </c>
      <c r="BH231" s="147">
        <f t="shared" si="57"/>
        <v>0</v>
      </c>
      <c r="BI231" s="147">
        <f t="shared" si="58"/>
        <v>0</v>
      </c>
      <c r="BJ231" s="13" t="s">
        <v>186</v>
      </c>
      <c r="BK231" s="147">
        <f t="shared" si="59"/>
        <v>0</v>
      </c>
      <c r="BL231" s="13" t="s">
        <v>80</v>
      </c>
      <c r="BM231" s="146" t="s">
        <v>2093</v>
      </c>
    </row>
    <row r="232" spans="2:65" s="1" customFormat="1" ht="24.15" customHeight="1" x14ac:dyDescent="0.2">
      <c r="B232" s="28"/>
      <c r="C232" s="134" t="s">
        <v>780</v>
      </c>
      <c r="D232" s="134" t="s">
        <v>181</v>
      </c>
      <c r="E232" s="135" t="s">
        <v>1508</v>
      </c>
      <c r="F232" s="136" t="s">
        <v>1509</v>
      </c>
      <c r="G232" s="137" t="s">
        <v>235</v>
      </c>
      <c r="H232" s="138">
        <v>300</v>
      </c>
      <c r="I232" s="139"/>
      <c r="J232" s="140">
        <f t="shared" si="50"/>
        <v>0</v>
      </c>
      <c r="K232" s="141"/>
      <c r="L232" s="28"/>
      <c r="M232" s="142" t="s">
        <v>1</v>
      </c>
      <c r="N232" s="143" t="s">
        <v>38</v>
      </c>
      <c r="P232" s="144">
        <f t="shared" si="51"/>
        <v>0</v>
      </c>
      <c r="Q232" s="144">
        <v>0</v>
      </c>
      <c r="R232" s="144">
        <f t="shared" si="52"/>
        <v>0</v>
      </c>
      <c r="S232" s="144">
        <v>0</v>
      </c>
      <c r="T232" s="145">
        <f t="shared" si="53"/>
        <v>0</v>
      </c>
      <c r="AR232" s="146" t="s">
        <v>201</v>
      </c>
      <c r="AT232" s="146" t="s">
        <v>181</v>
      </c>
      <c r="AU232" s="146" t="s">
        <v>186</v>
      </c>
      <c r="AY232" s="13" t="s">
        <v>179</v>
      </c>
      <c r="BE232" s="147">
        <f t="shared" si="54"/>
        <v>0</v>
      </c>
      <c r="BF232" s="147">
        <f t="shared" si="55"/>
        <v>0</v>
      </c>
      <c r="BG232" s="147">
        <f t="shared" si="56"/>
        <v>0</v>
      </c>
      <c r="BH232" s="147">
        <f t="shared" si="57"/>
        <v>0</v>
      </c>
      <c r="BI232" s="147">
        <f t="shared" si="58"/>
        <v>0</v>
      </c>
      <c r="BJ232" s="13" t="s">
        <v>186</v>
      </c>
      <c r="BK232" s="147">
        <f t="shared" si="59"/>
        <v>0</v>
      </c>
      <c r="BL232" s="13" t="s">
        <v>201</v>
      </c>
      <c r="BM232" s="146" t="s">
        <v>2094</v>
      </c>
    </row>
    <row r="233" spans="2:65" s="1" customFormat="1" ht="24.15" customHeight="1" x14ac:dyDescent="0.2">
      <c r="B233" s="28"/>
      <c r="C233" s="134" t="s">
        <v>784</v>
      </c>
      <c r="D233" s="134" t="s">
        <v>181</v>
      </c>
      <c r="E233" s="135" t="s">
        <v>1511</v>
      </c>
      <c r="F233" s="136" t="s">
        <v>1512</v>
      </c>
      <c r="G233" s="137" t="s">
        <v>235</v>
      </c>
      <c r="H233" s="138">
        <v>915</v>
      </c>
      <c r="I233" s="139"/>
      <c r="J233" s="140">
        <f t="shared" si="50"/>
        <v>0</v>
      </c>
      <c r="K233" s="141"/>
      <c r="L233" s="28"/>
      <c r="M233" s="142" t="s">
        <v>1</v>
      </c>
      <c r="N233" s="143" t="s">
        <v>38</v>
      </c>
      <c r="P233" s="144">
        <f t="shared" si="51"/>
        <v>0</v>
      </c>
      <c r="Q233" s="144">
        <v>0</v>
      </c>
      <c r="R233" s="144">
        <f t="shared" si="52"/>
        <v>0</v>
      </c>
      <c r="S233" s="144">
        <v>0</v>
      </c>
      <c r="T233" s="145">
        <f t="shared" si="53"/>
        <v>0</v>
      </c>
      <c r="AR233" s="146" t="s">
        <v>201</v>
      </c>
      <c r="AT233" s="146" t="s">
        <v>181</v>
      </c>
      <c r="AU233" s="146" t="s">
        <v>186</v>
      </c>
      <c r="AY233" s="13" t="s">
        <v>179</v>
      </c>
      <c r="BE233" s="147">
        <f t="shared" si="54"/>
        <v>0</v>
      </c>
      <c r="BF233" s="147">
        <f t="shared" si="55"/>
        <v>0</v>
      </c>
      <c r="BG233" s="147">
        <f t="shared" si="56"/>
        <v>0</v>
      </c>
      <c r="BH233" s="147">
        <f t="shared" si="57"/>
        <v>0</v>
      </c>
      <c r="BI233" s="147">
        <f t="shared" si="58"/>
        <v>0</v>
      </c>
      <c r="BJ233" s="13" t="s">
        <v>186</v>
      </c>
      <c r="BK233" s="147">
        <f t="shared" si="59"/>
        <v>0</v>
      </c>
      <c r="BL233" s="13" t="s">
        <v>201</v>
      </c>
      <c r="BM233" s="146" t="s">
        <v>2095</v>
      </c>
    </row>
    <row r="234" spans="2:65" s="1" customFormat="1" ht="24.15" customHeight="1" x14ac:dyDescent="0.2">
      <c r="B234" s="28"/>
      <c r="C234" s="134" t="s">
        <v>788</v>
      </c>
      <c r="D234" s="134" t="s">
        <v>181</v>
      </c>
      <c r="E234" s="135" t="s">
        <v>391</v>
      </c>
      <c r="F234" s="136" t="s">
        <v>392</v>
      </c>
      <c r="G234" s="137" t="s">
        <v>235</v>
      </c>
      <c r="H234" s="138">
        <v>240</v>
      </c>
      <c r="I234" s="139"/>
      <c r="J234" s="140">
        <f t="shared" si="50"/>
        <v>0</v>
      </c>
      <c r="K234" s="141"/>
      <c r="L234" s="28"/>
      <c r="M234" s="142" t="s">
        <v>1</v>
      </c>
      <c r="N234" s="143" t="s">
        <v>38</v>
      </c>
      <c r="P234" s="144">
        <f t="shared" si="51"/>
        <v>0</v>
      </c>
      <c r="Q234" s="144">
        <v>0</v>
      </c>
      <c r="R234" s="144">
        <f t="shared" si="52"/>
        <v>0</v>
      </c>
      <c r="S234" s="144">
        <v>0</v>
      </c>
      <c r="T234" s="145">
        <f t="shared" si="53"/>
        <v>0</v>
      </c>
      <c r="AR234" s="146" t="s">
        <v>201</v>
      </c>
      <c r="AT234" s="146" t="s">
        <v>181</v>
      </c>
      <c r="AU234" s="146" t="s">
        <v>186</v>
      </c>
      <c r="AY234" s="13" t="s">
        <v>179</v>
      </c>
      <c r="BE234" s="147">
        <f t="shared" si="54"/>
        <v>0</v>
      </c>
      <c r="BF234" s="147">
        <f t="shared" si="55"/>
        <v>0</v>
      </c>
      <c r="BG234" s="147">
        <f t="shared" si="56"/>
        <v>0</v>
      </c>
      <c r="BH234" s="147">
        <f t="shared" si="57"/>
        <v>0</v>
      </c>
      <c r="BI234" s="147">
        <f t="shared" si="58"/>
        <v>0</v>
      </c>
      <c r="BJ234" s="13" t="s">
        <v>186</v>
      </c>
      <c r="BK234" s="147">
        <f t="shared" si="59"/>
        <v>0</v>
      </c>
      <c r="BL234" s="13" t="s">
        <v>201</v>
      </c>
      <c r="BM234" s="146" t="s">
        <v>2096</v>
      </c>
    </row>
    <row r="235" spans="2:65" s="1" customFormat="1" ht="16.5" customHeight="1" x14ac:dyDescent="0.2">
      <c r="B235" s="28"/>
      <c r="C235" s="148" t="s">
        <v>792</v>
      </c>
      <c r="D235" s="148" t="s">
        <v>194</v>
      </c>
      <c r="E235" s="149" t="s">
        <v>1691</v>
      </c>
      <c r="F235" s="150" t="s">
        <v>1692</v>
      </c>
      <c r="G235" s="151" t="s">
        <v>235</v>
      </c>
      <c r="H235" s="152">
        <v>240</v>
      </c>
      <c r="I235" s="153"/>
      <c r="J235" s="154">
        <f t="shared" si="50"/>
        <v>0</v>
      </c>
      <c r="K235" s="155"/>
      <c r="L235" s="156"/>
      <c r="M235" s="157" t="s">
        <v>1</v>
      </c>
      <c r="N235" s="158" t="s">
        <v>38</v>
      </c>
      <c r="P235" s="144">
        <f t="shared" si="51"/>
        <v>0</v>
      </c>
      <c r="Q235" s="144">
        <v>2.1000000000000001E-4</v>
      </c>
      <c r="R235" s="144">
        <f t="shared" si="52"/>
        <v>5.04E-2</v>
      </c>
      <c r="S235" s="144">
        <v>0</v>
      </c>
      <c r="T235" s="145">
        <f t="shared" si="53"/>
        <v>0</v>
      </c>
      <c r="AR235" s="146" t="s">
        <v>205</v>
      </c>
      <c r="AT235" s="146" t="s">
        <v>194</v>
      </c>
      <c r="AU235" s="146" t="s">
        <v>186</v>
      </c>
      <c r="AY235" s="13" t="s">
        <v>179</v>
      </c>
      <c r="BE235" s="147">
        <f t="shared" si="54"/>
        <v>0</v>
      </c>
      <c r="BF235" s="147">
        <f t="shared" si="55"/>
        <v>0</v>
      </c>
      <c r="BG235" s="147">
        <f t="shared" si="56"/>
        <v>0</v>
      </c>
      <c r="BH235" s="147">
        <f t="shared" si="57"/>
        <v>0</v>
      </c>
      <c r="BI235" s="147">
        <f t="shared" si="58"/>
        <v>0</v>
      </c>
      <c r="BJ235" s="13" t="s">
        <v>186</v>
      </c>
      <c r="BK235" s="147">
        <f t="shared" si="59"/>
        <v>0</v>
      </c>
      <c r="BL235" s="13" t="s">
        <v>205</v>
      </c>
      <c r="BM235" s="146" t="s">
        <v>2097</v>
      </c>
    </row>
    <row r="236" spans="2:65" s="1" customFormat="1" ht="24.15" customHeight="1" x14ac:dyDescent="0.2">
      <c r="B236" s="28"/>
      <c r="C236" s="134" t="s">
        <v>796</v>
      </c>
      <c r="D236" s="134" t="s">
        <v>181</v>
      </c>
      <c r="E236" s="135" t="s">
        <v>2098</v>
      </c>
      <c r="F236" s="136" t="s">
        <v>2099</v>
      </c>
      <c r="G236" s="137" t="s">
        <v>235</v>
      </c>
      <c r="H236" s="138">
        <v>160</v>
      </c>
      <c r="I236" s="139"/>
      <c r="J236" s="140">
        <f t="shared" si="50"/>
        <v>0</v>
      </c>
      <c r="K236" s="141"/>
      <c r="L236" s="28"/>
      <c r="M236" s="142" t="s">
        <v>1</v>
      </c>
      <c r="N236" s="143" t="s">
        <v>38</v>
      </c>
      <c r="P236" s="144">
        <f t="shared" si="51"/>
        <v>0</v>
      </c>
      <c r="Q236" s="144">
        <v>0</v>
      </c>
      <c r="R236" s="144">
        <f t="shared" si="52"/>
        <v>0</v>
      </c>
      <c r="S236" s="144">
        <v>0</v>
      </c>
      <c r="T236" s="145">
        <f t="shared" si="53"/>
        <v>0</v>
      </c>
      <c r="AR236" s="146" t="s">
        <v>201</v>
      </c>
      <c r="AT236" s="146" t="s">
        <v>181</v>
      </c>
      <c r="AU236" s="146" t="s">
        <v>186</v>
      </c>
      <c r="AY236" s="13" t="s">
        <v>179</v>
      </c>
      <c r="BE236" s="147">
        <f t="shared" si="54"/>
        <v>0</v>
      </c>
      <c r="BF236" s="147">
        <f t="shared" si="55"/>
        <v>0</v>
      </c>
      <c r="BG236" s="147">
        <f t="shared" si="56"/>
        <v>0</v>
      </c>
      <c r="BH236" s="147">
        <f t="shared" si="57"/>
        <v>0</v>
      </c>
      <c r="BI236" s="147">
        <f t="shared" si="58"/>
        <v>0</v>
      </c>
      <c r="BJ236" s="13" t="s">
        <v>186</v>
      </c>
      <c r="BK236" s="147">
        <f t="shared" si="59"/>
        <v>0</v>
      </c>
      <c r="BL236" s="13" t="s">
        <v>201</v>
      </c>
      <c r="BM236" s="146" t="s">
        <v>2100</v>
      </c>
    </row>
    <row r="237" spans="2:65" s="1" customFormat="1" ht="24.15" customHeight="1" x14ac:dyDescent="0.2">
      <c r="B237" s="28"/>
      <c r="C237" s="134" t="s">
        <v>800</v>
      </c>
      <c r="D237" s="134" t="s">
        <v>181</v>
      </c>
      <c r="E237" s="135" t="s">
        <v>1523</v>
      </c>
      <c r="F237" s="136" t="s">
        <v>1524</v>
      </c>
      <c r="G237" s="137" t="s">
        <v>235</v>
      </c>
      <c r="H237" s="138">
        <v>31</v>
      </c>
      <c r="I237" s="139"/>
      <c r="J237" s="140">
        <f t="shared" si="50"/>
        <v>0</v>
      </c>
      <c r="K237" s="141"/>
      <c r="L237" s="28"/>
      <c r="M237" s="142" t="s">
        <v>1</v>
      </c>
      <c r="N237" s="143" t="s">
        <v>38</v>
      </c>
      <c r="P237" s="144">
        <f t="shared" si="51"/>
        <v>0</v>
      </c>
      <c r="Q237" s="144">
        <v>0</v>
      </c>
      <c r="R237" s="144">
        <f t="shared" si="52"/>
        <v>0</v>
      </c>
      <c r="S237" s="144">
        <v>0</v>
      </c>
      <c r="T237" s="145">
        <f t="shared" si="53"/>
        <v>0</v>
      </c>
      <c r="AR237" s="146" t="s">
        <v>201</v>
      </c>
      <c r="AT237" s="146" t="s">
        <v>181</v>
      </c>
      <c r="AU237" s="146" t="s">
        <v>186</v>
      </c>
      <c r="AY237" s="13" t="s">
        <v>179</v>
      </c>
      <c r="BE237" s="147">
        <f t="shared" si="54"/>
        <v>0</v>
      </c>
      <c r="BF237" s="147">
        <f t="shared" si="55"/>
        <v>0</v>
      </c>
      <c r="BG237" s="147">
        <f t="shared" si="56"/>
        <v>0</v>
      </c>
      <c r="BH237" s="147">
        <f t="shared" si="57"/>
        <v>0</v>
      </c>
      <c r="BI237" s="147">
        <f t="shared" si="58"/>
        <v>0</v>
      </c>
      <c r="BJ237" s="13" t="s">
        <v>186</v>
      </c>
      <c r="BK237" s="147">
        <f t="shared" si="59"/>
        <v>0</v>
      </c>
      <c r="BL237" s="13" t="s">
        <v>201</v>
      </c>
      <c r="BM237" s="146" t="s">
        <v>2101</v>
      </c>
    </row>
    <row r="238" spans="2:65" s="1" customFormat="1" ht="24.15" customHeight="1" x14ac:dyDescent="0.2">
      <c r="B238" s="28"/>
      <c r="C238" s="134" t="s">
        <v>804</v>
      </c>
      <c r="D238" s="134" t="s">
        <v>181</v>
      </c>
      <c r="E238" s="135" t="s">
        <v>382</v>
      </c>
      <c r="F238" s="136" t="s">
        <v>383</v>
      </c>
      <c r="G238" s="137" t="s">
        <v>235</v>
      </c>
      <c r="H238" s="138">
        <v>1215</v>
      </c>
      <c r="I238" s="139"/>
      <c r="J238" s="140">
        <f t="shared" si="50"/>
        <v>0</v>
      </c>
      <c r="K238" s="141"/>
      <c r="L238" s="28"/>
      <c r="M238" s="142" t="s">
        <v>1</v>
      </c>
      <c r="N238" s="143" t="s">
        <v>38</v>
      </c>
      <c r="P238" s="144">
        <f t="shared" si="51"/>
        <v>0</v>
      </c>
      <c r="Q238" s="144">
        <v>0</v>
      </c>
      <c r="R238" s="144">
        <f t="shared" si="52"/>
        <v>0</v>
      </c>
      <c r="S238" s="144">
        <v>0</v>
      </c>
      <c r="T238" s="145">
        <f t="shared" si="53"/>
        <v>0</v>
      </c>
      <c r="AR238" s="146" t="s">
        <v>201</v>
      </c>
      <c r="AT238" s="146" t="s">
        <v>181</v>
      </c>
      <c r="AU238" s="146" t="s">
        <v>186</v>
      </c>
      <c r="AY238" s="13" t="s">
        <v>179</v>
      </c>
      <c r="BE238" s="147">
        <f t="shared" si="54"/>
        <v>0</v>
      </c>
      <c r="BF238" s="147">
        <f t="shared" si="55"/>
        <v>0</v>
      </c>
      <c r="BG238" s="147">
        <f t="shared" si="56"/>
        <v>0</v>
      </c>
      <c r="BH238" s="147">
        <f t="shared" si="57"/>
        <v>0</v>
      </c>
      <c r="BI238" s="147">
        <f t="shared" si="58"/>
        <v>0</v>
      </c>
      <c r="BJ238" s="13" t="s">
        <v>186</v>
      </c>
      <c r="BK238" s="147">
        <f t="shared" si="59"/>
        <v>0</v>
      </c>
      <c r="BL238" s="13" t="s">
        <v>201</v>
      </c>
      <c r="BM238" s="146" t="s">
        <v>2102</v>
      </c>
    </row>
    <row r="239" spans="2:65" s="1" customFormat="1" ht="16.5" customHeight="1" x14ac:dyDescent="0.2">
      <c r="B239" s="28"/>
      <c r="C239" s="148" t="s">
        <v>808</v>
      </c>
      <c r="D239" s="148" t="s">
        <v>194</v>
      </c>
      <c r="E239" s="149" t="s">
        <v>386</v>
      </c>
      <c r="F239" s="150" t="s">
        <v>387</v>
      </c>
      <c r="G239" s="151" t="s">
        <v>388</v>
      </c>
      <c r="H239" s="152">
        <v>71.016999999999996</v>
      </c>
      <c r="I239" s="153"/>
      <c r="J239" s="154">
        <f t="shared" si="50"/>
        <v>0</v>
      </c>
      <c r="K239" s="155"/>
      <c r="L239" s="156"/>
      <c r="M239" s="157" t="s">
        <v>1</v>
      </c>
      <c r="N239" s="158" t="s">
        <v>38</v>
      </c>
      <c r="P239" s="144">
        <f t="shared" si="51"/>
        <v>0</v>
      </c>
      <c r="Q239" s="144">
        <v>1</v>
      </c>
      <c r="R239" s="144">
        <f t="shared" si="52"/>
        <v>71.016999999999996</v>
      </c>
      <c r="S239" s="144">
        <v>0</v>
      </c>
      <c r="T239" s="145">
        <f t="shared" si="53"/>
        <v>0</v>
      </c>
      <c r="AR239" s="146" t="s">
        <v>1193</v>
      </c>
      <c r="AT239" s="146" t="s">
        <v>194</v>
      </c>
      <c r="AU239" s="146" t="s">
        <v>186</v>
      </c>
      <c r="AY239" s="13" t="s">
        <v>179</v>
      </c>
      <c r="BE239" s="147">
        <f t="shared" si="54"/>
        <v>0</v>
      </c>
      <c r="BF239" s="147">
        <f t="shared" si="55"/>
        <v>0</v>
      </c>
      <c r="BG239" s="147">
        <f t="shared" si="56"/>
        <v>0</v>
      </c>
      <c r="BH239" s="147">
        <f t="shared" si="57"/>
        <v>0</v>
      </c>
      <c r="BI239" s="147">
        <f t="shared" si="58"/>
        <v>0</v>
      </c>
      <c r="BJ239" s="13" t="s">
        <v>186</v>
      </c>
      <c r="BK239" s="147">
        <f t="shared" si="59"/>
        <v>0</v>
      </c>
      <c r="BL239" s="13" t="s">
        <v>201</v>
      </c>
      <c r="BM239" s="146" t="s">
        <v>2103</v>
      </c>
    </row>
    <row r="240" spans="2:65" s="1" customFormat="1" ht="24.15" customHeight="1" x14ac:dyDescent="0.2">
      <c r="B240" s="28"/>
      <c r="C240" s="134" t="s">
        <v>812</v>
      </c>
      <c r="D240" s="134" t="s">
        <v>181</v>
      </c>
      <c r="E240" s="135" t="s">
        <v>1915</v>
      </c>
      <c r="F240" s="136" t="s">
        <v>1916</v>
      </c>
      <c r="G240" s="137" t="s">
        <v>235</v>
      </c>
      <c r="H240" s="138">
        <v>1005</v>
      </c>
      <c r="I240" s="139"/>
      <c r="J240" s="140">
        <f t="shared" si="50"/>
        <v>0</v>
      </c>
      <c r="K240" s="141"/>
      <c r="L240" s="28"/>
      <c r="M240" s="142" t="s">
        <v>1</v>
      </c>
      <c r="N240" s="143" t="s">
        <v>38</v>
      </c>
      <c r="P240" s="144">
        <f t="shared" si="51"/>
        <v>0</v>
      </c>
      <c r="Q240" s="144">
        <v>0</v>
      </c>
      <c r="R240" s="144">
        <f t="shared" si="52"/>
        <v>0</v>
      </c>
      <c r="S240" s="144">
        <v>0</v>
      </c>
      <c r="T240" s="145">
        <f t="shared" si="53"/>
        <v>0</v>
      </c>
      <c r="AR240" s="146" t="s">
        <v>201</v>
      </c>
      <c r="AT240" s="146" t="s">
        <v>181</v>
      </c>
      <c r="AU240" s="146" t="s">
        <v>186</v>
      </c>
      <c r="AY240" s="13" t="s">
        <v>179</v>
      </c>
      <c r="BE240" s="147">
        <f t="shared" si="54"/>
        <v>0</v>
      </c>
      <c r="BF240" s="147">
        <f t="shared" si="55"/>
        <v>0</v>
      </c>
      <c r="BG240" s="147">
        <f t="shared" si="56"/>
        <v>0</v>
      </c>
      <c r="BH240" s="147">
        <f t="shared" si="57"/>
        <v>0</v>
      </c>
      <c r="BI240" s="147">
        <f t="shared" si="58"/>
        <v>0</v>
      </c>
      <c r="BJ240" s="13" t="s">
        <v>186</v>
      </c>
      <c r="BK240" s="147">
        <f t="shared" si="59"/>
        <v>0</v>
      </c>
      <c r="BL240" s="13" t="s">
        <v>201</v>
      </c>
      <c r="BM240" s="146" t="s">
        <v>2104</v>
      </c>
    </row>
    <row r="241" spans="2:65" s="1" customFormat="1" ht="21.75" customHeight="1" x14ac:dyDescent="0.2">
      <c r="B241" s="28"/>
      <c r="C241" s="148" t="s">
        <v>816</v>
      </c>
      <c r="D241" s="148" t="s">
        <v>194</v>
      </c>
      <c r="E241" s="149" t="s">
        <v>1918</v>
      </c>
      <c r="F241" s="150" t="s">
        <v>1919</v>
      </c>
      <c r="G241" s="151" t="s">
        <v>235</v>
      </c>
      <c r="H241" s="152">
        <v>1005</v>
      </c>
      <c r="I241" s="153"/>
      <c r="J241" s="154">
        <f t="shared" si="50"/>
        <v>0</v>
      </c>
      <c r="K241" s="155"/>
      <c r="L241" s="156"/>
      <c r="M241" s="157" t="s">
        <v>1</v>
      </c>
      <c r="N241" s="158" t="s">
        <v>38</v>
      </c>
      <c r="P241" s="144">
        <f t="shared" si="51"/>
        <v>0</v>
      </c>
      <c r="Q241" s="144">
        <v>0</v>
      </c>
      <c r="R241" s="144">
        <f t="shared" si="52"/>
        <v>0</v>
      </c>
      <c r="S241" s="144">
        <v>0</v>
      </c>
      <c r="T241" s="145">
        <f t="shared" si="53"/>
        <v>0</v>
      </c>
      <c r="AR241" s="146" t="s">
        <v>205</v>
      </c>
      <c r="AT241" s="146" t="s">
        <v>194</v>
      </c>
      <c r="AU241" s="146" t="s">
        <v>186</v>
      </c>
      <c r="AY241" s="13" t="s">
        <v>179</v>
      </c>
      <c r="BE241" s="147">
        <f t="shared" si="54"/>
        <v>0</v>
      </c>
      <c r="BF241" s="147">
        <f t="shared" si="55"/>
        <v>0</v>
      </c>
      <c r="BG241" s="147">
        <f t="shared" si="56"/>
        <v>0</v>
      </c>
      <c r="BH241" s="147">
        <f t="shared" si="57"/>
        <v>0</v>
      </c>
      <c r="BI241" s="147">
        <f t="shared" si="58"/>
        <v>0</v>
      </c>
      <c r="BJ241" s="13" t="s">
        <v>186</v>
      </c>
      <c r="BK241" s="147">
        <f t="shared" si="59"/>
        <v>0</v>
      </c>
      <c r="BL241" s="13" t="s">
        <v>205</v>
      </c>
      <c r="BM241" s="146" t="s">
        <v>2105</v>
      </c>
    </row>
    <row r="242" spans="2:65" s="1" customFormat="1" ht="33" customHeight="1" x14ac:dyDescent="0.2">
      <c r="B242" s="28"/>
      <c r="C242" s="134" t="s">
        <v>820</v>
      </c>
      <c r="D242" s="134" t="s">
        <v>181</v>
      </c>
      <c r="E242" s="135" t="s">
        <v>1590</v>
      </c>
      <c r="F242" s="136" t="s">
        <v>1591</v>
      </c>
      <c r="G242" s="137" t="s">
        <v>235</v>
      </c>
      <c r="H242" s="138">
        <v>300</v>
      </c>
      <c r="I242" s="139"/>
      <c r="J242" s="140">
        <f t="shared" si="50"/>
        <v>0</v>
      </c>
      <c r="K242" s="141"/>
      <c r="L242" s="28"/>
      <c r="M242" s="142" t="s">
        <v>1</v>
      </c>
      <c r="N242" s="143" t="s">
        <v>38</v>
      </c>
      <c r="P242" s="144">
        <f t="shared" si="51"/>
        <v>0</v>
      </c>
      <c r="Q242" s="144">
        <v>0</v>
      </c>
      <c r="R242" s="144">
        <f t="shared" si="52"/>
        <v>0</v>
      </c>
      <c r="S242" s="144">
        <v>0</v>
      </c>
      <c r="T242" s="145">
        <f t="shared" si="53"/>
        <v>0</v>
      </c>
      <c r="AR242" s="146" t="s">
        <v>201</v>
      </c>
      <c r="AT242" s="146" t="s">
        <v>181</v>
      </c>
      <c r="AU242" s="146" t="s">
        <v>186</v>
      </c>
      <c r="AY242" s="13" t="s">
        <v>179</v>
      </c>
      <c r="BE242" s="147">
        <f t="shared" si="54"/>
        <v>0</v>
      </c>
      <c r="BF242" s="147">
        <f t="shared" si="55"/>
        <v>0</v>
      </c>
      <c r="BG242" s="147">
        <f t="shared" si="56"/>
        <v>0</v>
      </c>
      <c r="BH242" s="147">
        <f t="shared" si="57"/>
        <v>0</v>
      </c>
      <c r="BI242" s="147">
        <f t="shared" si="58"/>
        <v>0</v>
      </c>
      <c r="BJ242" s="13" t="s">
        <v>186</v>
      </c>
      <c r="BK242" s="147">
        <f t="shared" si="59"/>
        <v>0</v>
      </c>
      <c r="BL242" s="13" t="s">
        <v>201</v>
      </c>
      <c r="BM242" s="146" t="s">
        <v>2106</v>
      </c>
    </row>
    <row r="243" spans="2:65" s="1" customFormat="1" ht="33" customHeight="1" x14ac:dyDescent="0.2">
      <c r="B243" s="28"/>
      <c r="C243" s="134" t="s">
        <v>824</v>
      </c>
      <c r="D243" s="134" t="s">
        <v>181</v>
      </c>
      <c r="E243" s="135" t="s">
        <v>1593</v>
      </c>
      <c r="F243" s="136" t="s">
        <v>1594</v>
      </c>
      <c r="G243" s="137" t="s">
        <v>235</v>
      </c>
      <c r="H243" s="138">
        <v>915</v>
      </c>
      <c r="I243" s="139"/>
      <c r="J243" s="140">
        <f t="shared" si="50"/>
        <v>0</v>
      </c>
      <c r="K243" s="141"/>
      <c r="L243" s="28"/>
      <c r="M243" s="142" t="s">
        <v>1</v>
      </c>
      <c r="N243" s="143" t="s">
        <v>38</v>
      </c>
      <c r="P243" s="144">
        <f t="shared" si="51"/>
        <v>0</v>
      </c>
      <c r="Q243" s="144">
        <v>0</v>
      </c>
      <c r="R243" s="144">
        <f t="shared" si="52"/>
        <v>0</v>
      </c>
      <c r="S243" s="144">
        <v>0</v>
      </c>
      <c r="T243" s="145">
        <f t="shared" si="53"/>
        <v>0</v>
      </c>
      <c r="AR243" s="146" t="s">
        <v>201</v>
      </c>
      <c r="AT243" s="146" t="s">
        <v>181</v>
      </c>
      <c r="AU243" s="146" t="s">
        <v>186</v>
      </c>
      <c r="AY243" s="13" t="s">
        <v>179</v>
      </c>
      <c r="BE243" s="147">
        <f t="shared" si="54"/>
        <v>0</v>
      </c>
      <c r="BF243" s="147">
        <f t="shared" si="55"/>
        <v>0</v>
      </c>
      <c r="BG243" s="147">
        <f t="shared" si="56"/>
        <v>0</v>
      </c>
      <c r="BH243" s="147">
        <f t="shared" si="57"/>
        <v>0</v>
      </c>
      <c r="BI243" s="147">
        <f t="shared" si="58"/>
        <v>0</v>
      </c>
      <c r="BJ243" s="13" t="s">
        <v>186</v>
      </c>
      <c r="BK243" s="147">
        <f t="shared" si="59"/>
        <v>0</v>
      </c>
      <c r="BL243" s="13" t="s">
        <v>201</v>
      </c>
      <c r="BM243" s="146" t="s">
        <v>2107</v>
      </c>
    </row>
    <row r="244" spans="2:65" s="1" customFormat="1" ht="33" customHeight="1" x14ac:dyDescent="0.2">
      <c r="B244" s="28"/>
      <c r="C244" s="134" t="s">
        <v>828</v>
      </c>
      <c r="D244" s="134" t="s">
        <v>181</v>
      </c>
      <c r="E244" s="135" t="s">
        <v>2108</v>
      </c>
      <c r="F244" s="136" t="s">
        <v>2109</v>
      </c>
      <c r="G244" s="137" t="s">
        <v>235</v>
      </c>
      <c r="H244" s="138">
        <v>160</v>
      </c>
      <c r="I244" s="139"/>
      <c r="J244" s="140">
        <f t="shared" si="50"/>
        <v>0</v>
      </c>
      <c r="K244" s="141"/>
      <c r="L244" s="28"/>
      <c r="M244" s="142" t="s">
        <v>1</v>
      </c>
      <c r="N244" s="143" t="s">
        <v>38</v>
      </c>
      <c r="P244" s="144">
        <f t="shared" si="51"/>
        <v>0</v>
      </c>
      <c r="Q244" s="144">
        <v>0</v>
      </c>
      <c r="R244" s="144">
        <f t="shared" si="52"/>
        <v>0</v>
      </c>
      <c r="S244" s="144">
        <v>0</v>
      </c>
      <c r="T244" s="145">
        <f t="shared" si="53"/>
        <v>0</v>
      </c>
      <c r="AR244" s="146" t="s">
        <v>201</v>
      </c>
      <c r="AT244" s="146" t="s">
        <v>181</v>
      </c>
      <c r="AU244" s="146" t="s">
        <v>186</v>
      </c>
      <c r="AY244" s="13" t="s">
        <v>179</v>
      </c>
      <c r="BE244" s="147">
        <f t="shared" si="54"/>
        <v>0</v>
      </c>
      <c r="BF244" s="147">
        <f t="shared" si="55"/>
        <v>0</v>
      </c>
      <c r="BG244" s="147">
        <f t="shared" si="56"/>
        <v>0</v>
      </c>
      <c r="BH244" s="147">
        <f t="shared" si="57"/>
        <v>0</v>
      </c>
      <c r="BI244" s="147">
        <f t="shared" si="58"/>
        <v>0</v>
      </c>
      <c r="BJ244" s="13" t="s">
        <v>186</v>
      </c>
      <c r="BK244" s="147">
        <f t="shared" si="59"/>
        <v>0</v>
      </c>
      <c r="BL244" s="13" t="s">
        <v>201</v>
      </c>
      <c r="BM244" s="146" t="s">
        <v>2110</v>
      </c>
    </row>
    <row r="245" spans="2:65" s="1" customFormat="1" ht="33" customHeight="1" x14ac:dyDescent="0.2">
      <c r="B245" s="28"/>
      <c r="C245" s="134" t="s">
        <v>832</v>
      </c>
      <c r="D245" s="134" t="s">
        <v>181</v>
      </c>
      <c r="E245" s="135" t="s">
        <v>1603</v>
      </c>
      <c r="F245" s="136" t="s">
        <v>1604</v>
      </c>
      <c r="G245" s="137" t="s">
        <v>235</v>
      </c>
      <c r="H245" s="138">
        <v>31</v>
      </c>
      <c r="I245" s="139"/>
      <c r="J245" s="140">
        <f t="shared" si="50"/>
        <v>0</v>
      </c>
      <c r="K245" s="141"/>
      <c r="L245" s="28"/>
      <c r="M245" s="142" t="s">
        <v>1</v>
      </c>
      <c r="N245" s="143" t="s">
        <v>38</v>
      </c>
      <c r="P245" s="144">
        <f t="shared" si="51"/>
        <v>0</v>
      </c>
      <c r="Q245" s="144">
        <v>0</v>
      </c>
      <c r="R245" s="144">
        <f t="shared" si="52"/>
        <v>0</v>
      </c>
      <c r="S245" s="144">
        <v>0</v>
      </c>
      <c r="T245" s="145">
        <f t="shared" si="53"/>
        <v>0</v>
      </c>
      <c r="AR245" s="146" t="s">
        <v>201</v>
      </c>
      <c r="AT245" s="146" t="s">
        <v>181</v>
      </c>
      <c r="AU245" s="146" t="s">
        <v>186</v>
      </c>
      <c r="AY245" s="13" t="s">
        <v>179</v>
      </c>
      <c r="BE245" s="147">
        <f t="shared" si="54"/>
        <v>0</v>
      </c>
      <c r="BF245" s="147">
        <f t="shared" si="55"/>
        <v>0</v>
      </c>
      <c r="BG245" s="147">
        <f t="shared" si="56"/>
        <v>0</v>
      </c>
      <c r="BH245" s="147">
        <f t="shared" si="57"/>
        <v>0</v>
      </c>
      <c r="BI245" s="147">
        <f t="shared" si="58"/>
        <v>0</v>
      </c>
      <c r="BJ245" s="13" t="s">
        <v>186</v>
      </c>
      <c r="BK245" s="147">
        <f t="shared" si="59"/>
        <v>0</v>
      </c>
      <c r="BL245" s="13" t="s">
        <v>201</v>
      </c>
      <c r="BM245" s="146" t="s">
        <v>2111</v>
      </c>
    </row>
    <row r="246" spans="2:65" s="1" customFormat="1" ht="24.15" customHeight="1" x14ac:dyDescent="0.2">
      <c r="B246" s="28"/>
      <c r="C246" s="134" t="s">
        <v>836</v>
      </c>
      <c r="D246" s="134" t="s">
        <v>181</v>
      </c>
      <c r="E246" s="135" t="s">
        <v>1090</v>
      </c>
      <c r="F246" s="136" t="s">
        <v>1091</v>
      </c>
      <c r="G246" s="137" t="s">
        <v>488</v>
      </c>
      <c r="H246" s="138">
        <v>167.75399999999999</v>
      </c>
      <c r="I246" s="139"/>
      <c r="J246" s="140">
        <f t="shared" si="50"/>
        <v>0</v>
      </c>
      <c r="K246" s="141"/>
      <c r="L246" s="28"/>
      <c r="M246" s="142" t="s">
        <v>1</v>
      </c>
      <c r="N246" s="143" t="s">
        <v>38</v>
      </c>
      <c r="P246" s="144">
        <f t="shared" si="51"/>
        <v>0</v>
      </c>
      <c r="Q246" s="144">
        <v>0</v>
      </c>
      <c r="R246" s="144">
        <f t="shared" si="52"/>
        <v>0</v>
      </c>
      <c r="S246" s="144">
        <v>0</v>
      </c>
      <c r="T246" s="145">
        <f t="shared" si="53"/>
        <v>0</v>
      </c>
      <c r="AR246" s="146" t="s">
        <v>201</v>
      </c>
      <c r="AT246" s="146" t="s">
        <v>181</v>
      </c>
      <c r="AU246" s="146" t="s">
        <v>186</v>
      </c>
      <c r="AY246" s="13" t="s">
        <v>179</v>
      </c>
      <c r="BE246" s="147">
        <f t="shared" si="54"/>
        <v>0</v>
      </c>
      <c r="BF246" s="147">
        <f t="shared" si="55"/>
        <v>0</v>
      </c>
      <c r="BG246" s="147">
        <f t="shared" si="56"/>
        <v>0</v>
      </c>
      <c r="BH246" s="147">
        <f t="shared" si="57"/>
        <v>0</v>
      </c>
      <c r="BI246" s="147">
        <f t="shared" si="58"/>
        <v>0</v>
      </c>
      <c r="BJ246" s="13" t="s">
        <v>186</v>
      </c>
      <c r="BK246" s="147">
        <f t="shared" si="59"/>
        <v>0</v>
      </c>
      <c r="BL246" s="13" t="s">
        <v>201</v>
      </c>
      <c r="BM246" s="146" t="s">
        <v>2112</v>
      </c>
    </row>
    <row r="247" spans="2:65" s="1" customFormat="1" ht="24.15" customHeight="1" x14ac:dyDescent="0.2">
      <c r="B247" s="28"/>
      <c r="C247" s="134" t="s">
        <v>840</v>
      </c>
      <c r="D247" s="134" t="s">
        <v>181</v>
      </c>
      <c r="E247" s="135" t="s">
        <v>1093</v>
      </c>
      <c r="F247" s="136" t="s">
        <v>1094</v>
      </c>
      <c r="G247" s="137" t="s">
        <v>488</v>
      </c>
      <c r="H247" s="138">
        <v>3355.08</v>
      </c>
      <c r="I247" s="139"/>
      <c r="J247" s="140">
        <f t="shared" si="50"/>
        <v>0</v>
      </c>
      <c r="K247" s="141"/>
      <c r="L247" s="28"/>
      <c r="M247" s="142" t="s">
        <v>1</v>
      </c>
      <c r="N247" s="143" t="s">
        <v>38</v>
      </c>
      <c r="P247" s="144">
        <f t="shared" si="51"/>
        <v>0</v>
      </c>
      <c r="Q247" s="144">
        <v>0</v>
      </c>
      <c r="R247" s="144">
        <f t="shared" si="52"/>
        <v>0</v>
      </c>
      <c r="S247" s="144">
        <v>0</v>
      </c>
      <c r="T247" s="145">
        <f t="shared" si="53"/>
        <v>0</v>
      </c>
      <c r="AR247" s="146" t="s">
        <v>201</v>
      </c>
      <c r="AT247" s="146" t="s">
        <v>181</v>
      </c>
      <c r="AU247" s="146" t="s">
        <v>186</v>
      </c>
      <c r="AY247" s="13" t="s">
        <v>179</v>
      </c>
      <c r="BE247" s="147">
        <f t="shared" si="54"/>
        <v>0</v>
      </c>
      <c r="BF247" s="147">
        <f t="shared" si="55"/>
        <v>0</v>
      </c>
      <c r="BG247" s="147">
        <f t="shared" si="56"/>
        <v>0</v>
      </c>
      <c r="BH247" s="147">
        <f t="shared" si="57"/>
        <v>0</v>
      </c>
      <c r="BI247" s="147">
        <f t="shared" si="58"/>
        <v>0</v>
      </c>
      <c r="BJ247" s="13" t="s">
        <v>186</v>
      </c>
      <c r="BK247" s="147">
        <f t="shared" si="59"/>
        <v>0</v>
      </c>
      <c r="BL247" s="13" t="s">
        <v>201</v>
      </c>
      <c r="BM247" s="146" t="s">
        <v>2113</v>
      </c>
    </row>
    <row r="248" spans="2:65" s="11" customFormat="1" ht="26" customHeight="1" x14ac:dyDescent="0.35">
      <c r="B248" s="122"/>
      <c r="D248" s="123" t="s">
        <v>71</v>
      </c>
      <c r="E248" s="124" t="s">
        <v>418</v>
      </c>
      <c r="F248" s="124" t="s">
        <v>419</v>
      </c>
      <c r="I248" s="125"/>
      <c r="J248" s="126">
        <f>BK248</f>
        <v>0</v>
      </c>
      <c r="L248" s="122"/>
      <c r="M248" s="127"/>
      <c r="P248" s="128">
        <f>SUM(P249:P251)</f>
        <v>0</v>
      </c>
      <c r="R248" s="128">
        <f>SUM(R249:R251)</f>
        <v>0</v>
      </c>
      <c r="T248" s="129">
        <f>SUM(T249:T251)</f>
        <v>0</v>
      </c>
      <c r="AR248" s="123" t="s">
        <v>185</v>
      </c>
      <c r="AT248" s="130" t="s">
        <v>71</v>
      </c>
      <c r="AU248" s="130" t="s">
        <v>72</v>
      </c>
      <c r="AY248" s="123" t="s">
        <v>179</v>
      </c>
      <c r="BK248" s="131">
        <f>SUM(BK249:BK251)</f>
        <v>0</v>
      </c>
    </row>
    <row r="249" spans="2:65" s="1" customFormat="1" ht="38" customHeight="1" x14ac:dyDescent="0.2">
      <c r="B249" s="28"/>
      <c r="C249" s="134" t="s">
        <v>844</v>
      </c>
      <c r="D249" s="134" t="s">
        <v>181</v>
      </c>
      <c r="E249" s="135" t="s">
        <v>1723</v>
      </c>
      <c r="F249" s="136" t="s">
        <v>1724</v>
      </c>
      <c r="G249" s="137" t="s">
        <v>423</v>
      </c>
      <c r="H249" s="138">
        <v>124</v>
      </c>
      <c r="I249" s="139"/>
      <c r="J249" s="140">
        <f>ROUND(I249*H249,2)</f>
        <v>0</v>
      </c>
      <c r="K249" s="141"/>
      <c r="L249" s="28"/>
      <c r="M249" s="142" t="s">
        <v>1</v>
      </c>
      <c r="N249" s="143" t="s">
        <v>38</v>
      </c>
      <c r="P249" s="144">
        <f>O249*H249</f>
        <v>0</v>
      </c>
      <c r="Q249" s="144">
        <v>0</v>
      </c>
      <c r="R249" s="144">
        <f>Q249*H249</f>
        <v>0</v>
      </c>
      <c r="S249" s="144">
        <v>0</v>
      </c>
      <c r="T249" s="145">
        <f>S249*H249</f>
        <v>0</v>
      </c>
      <c r="AR249" s="146" t="s">
        <v>424</v>
      </c>
      <c r="AT249" s="146" t="s">
        <v>181</v>
      </c>
      <c r="AU249" s="146" t="s">
        <v>80</v>
      </c>
      <c r="AY249" s="13" t="s">
        <v>179</v>
      </c>
      <c r="BE249" s="147">
        <f>IF(N249="základná",J249,0)</f>
        <v>0</v>
      </c>
      <c r="BF249" s="147">
        <f>IF(N249="znížená",J249,0)</f>
        <v>0</v>
      </c>
      <c r="BG249" s="147">
        <f>IF(N249="zákl. prenesená",J249,0)</f>
        <v>0</v>
      </c>
      <c r="BH249" s="147">
        <f>IF(N249="zníž. prenesená",J249,0)</f>
        <v>0</v>
      </c>
      <c r="BI249" s="147">
        <f>IF(N249="nulová",J249,0)</f>
        <v>0</v>
      </c>
      <c r="BJ249" s="13" t="s">
        <v>186</v>
      </c>
      <c r="BK249" s="147">
        <f>ROUND(I249*H249,2)</f>
        <v>0</v>
      </c>
      <c r="BL249" s="13" t="s">
        <v>424</v>
      </c>
      <c r="BM249" s="146" t="s">
        <v>2114</v>
      </c>
    </row>
    <row r="250" spans="2:65" s="1" customFormat="1" ht="38" customHeight="1" x14ac:dyDescent="0.2">
      <c r="B250" s="28"/>
      <c r="C250" s="134" t="s">
        <v>848</v>
      </c>
      <c r="D250" s="134" t="s">
        <v>181</v>
      </c>
      <c r="E250" s="135" t="s">
        <v>1332</v>
      </c>
      <c r="F250" s="136" t="s">
        <v>1333</v>
      </c>
      <c r="G250" s="137" t="s">
        <v>423</v>
      </c>
      <c r="H250" s="138">
        <v>77.5</v>
      </c>
      <c r="I250" s="139"/>
      <c r="J250" s="140">
        <f>ROUND(I250*H250,2)</f>
        <v>0</v>
      </c>
      <c r="K250" s="141"/>
      <c r="L250" s="28"/>
      <c r="M250" s="142" t="s">
        <v>1</v>
      </c>
      <c r="N250" s="143" t="s">
        <v>38</v>
      </c>
      <c r="P250" s="144">
        <f>O250*H250</f>
        <v>0</v>
      </c>
      <c r="Q250" s="144">
        <v>0</v>
      </c>
      <c r="R250" s="144">
        <f>Q250*H250</f>
        <v>0</v>
      </c>
      <c r="S250" s="144">
        <v>0</v>
      </c>
      <c r="T250" s="145">
        <f>S250*H250</f>
        <v>0</v>
      </c>
      <c r="AR250" s="146" t="s">
        <v>424</v>
      </c>
      <c r="AT250" s="146" t="s">
        <v>181</v>
      </c>
      <c r="AU250" s="146" t="s">
        <v>80</v>
      </c>
      <c r="AY250" s="13" t="s">
        <v>179</v>
      </c>
      <c r="BE250" s="147">
        <f>IF(N250="základná",J250,0)</f>
        <v>0</v>
      </c>
      <c r="BF250" s="147">
        <f>IF(N250="znížená",J250,0)</f>
        <v>0</v>
      </c>
      <c r="BG250" s="147">
        <f>IF(N250="zákl. prenesená",J250,0)</f>
        <v>0</v>
      </c>
      <c r="BH250" s="147">
        <f>IF(N250="zníž. prenesená",J250,0)</f>
        <v>0</v>
      </c>
      <c r="BI250" s="147">
        <f>IF(N250="nulová",J250,0)</f>
        <v>0</v>
      </c>
      <c r="BJ250" s="13" t="s">
        <v>186</v>
      </c>
      <c r="BK250" s="147">
        <f>ROUND(I250*H250,2)</f>
        <v>0</v>
      </c>
      <c r="BL250" s="13" t="s">
        <v>424</v>
      </c>
      <c r="BM250" s="146" t="s">
        <v>2115</v>
      </c>
    </row>
    <row r="251" spans="2:65" s="1" customFormat="1" ht="38" customHeight="1" x14ac:dyDescent="0.2">
      <c r="B251" s="28"/>
      <c r="C251" s="134" t="s">
        <v>852</v>
      </c>
      <c r="D251" s="134" t="s">
        <v>181</v>
      </c>
      <c r="E251" s="135" t="s">
        <v>1335</v>
      </c>
      <c r="F251" s="136" t="s">
        <v>1336</v>
      </c>
      <c r="G251" s="137" t="s">
        <v>423</v>
      </c>
      <c r="H251" s="138">
        <v>62</v>
      </c>
      <c r="I251" s="139"/>
      <c r="J251" s="140">
        <f>ROUND(I251*H251,2)</f>
        <v>0</v>
      </c>
      <c r="K251" s="141"/>
      <c r="L251" s="28"/>
      <c r="M251" s="159" t="s">
        <v>1</v>
      </c>
      <c r="N251" s="160" t="s">
        <v>38</v>
      </c>
      <c r="O251" s="161"/>
      <c r="P251" s="162">
        <f>O251*H251</f>
        <v>0</v>
      </c>
      <c r="Q251" s="162">
        <v>0</v>
      </c>
      <c r="R251" s="162">
        <f>Q251*H251</f>
        <v>0</v>
      </c>
      <c r="S251" s="162">
        <v>0</v>
      </c>
      <c r="T251" s="163">
        <f>S251*H251</f>
        <v>0</v>
      </c>
      <c r="AR251" s="146" t="s">
        <v>424</v>
      </c>
      <c r="AT251" s="146" t="s">
        <v>181</v>
      </c>
      <c r="AU251" s="146" t="s">
        <v>80</v>
      </c>
      <c r="AY251" s="13" t="s">
        <v>179</v>
      </c>
      <c r="BE251" s="147">
        <f>IF(N251="základná",J251,0)</f>
        <v>0</v>
      </c>
      <c r="BF251" s="147">
        <f>IF(N251="znížená",J251,0)</f>
        <v>0</v>
      </c>
      <c r="BG251" s="147">
        <f>IF(N251="zákl. prenesená",J251,0)</f>
        <v>0</v>
      </c>
      <c r="BH251" s="147">
        <f>IF(N251="zníž. prenesená",J251,0)</f>
        <v>0</v>
      </c>
      <c r="BI251" s="147">
        <f>IF(N251="nulová",J251,0)</f>
        <v>0</v>
      </c>
      <c r="BJ251" s="13" t="s">
        <v>186</v>
      </c>
      <c r="BK251" s="147">
        <f>ROUND(I251*H251,2)</f>
        <v>0</v>
      </c>
      <c r="BL251" s="13" t="s">
        <v>424</v>
      </c>
      <c r="BM251" s="146" t="s">
        <v>2116</v>
      </c>
    </row>
    <row r="252" spans="2:65" s="1" customFormat="1" ht="6.9" customHeight="1" x14ac:dyDescent="0.2">
      <c r="B252" s="41"/>
      <c r="C252" s="42"/>
      <c r="D252" s="42"/>
      <c r="E252" s="42"/>
      <c r="F252" s="42"/>
      <c r="G252" s="42"/>
      <c r="H252" s="42"/>
      <c r="I252" s="42"/>
      <c r="J252" s="42"/>
      <c r="K252" s="42"/>
      <c r="L252" s="28"/>
    </row>
  </sheetData>
  <sheetProtection algorithmName="SHA-512" hashValue="k7VimFRiBr0r3zcNrW6EWYtJyvXB9fIM/txHDKwRT8qecTwswa/jMTb1BumDQITPX5mFO+7ITTY7Un4nPtNDbQ==" saltValue="yXhS2lO1gr98hic+VLtwsI9gKFWE9ksnXxNHma/oEFCLETkUfQZI1ZVwohJ4kYRYsPXXfhmiicuh+QGHUB7NGw==" spinCount="100000" sheet="1" objects="1" scenarios="1" formatColumns="0" formatRows="0" autoFilter="0"/>
  <autoFilter ref="C126:K251" xr:uid="{00000000-0009-0000-0000-00000D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58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121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2117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151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152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ROUND((SUM(BE124:BE157)),  2)</f>
        <v>0</v>
      </c>
      <c r="G33" s="88"/>
      <c r="H33" s="88"/>
      <c r="I33" s="91">
        <v>0.2</v>
      </c>
      <c r="J33" s="90">
        <f>ROUND(((SUM(BE124:BE157))*I33),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ROUND((SUM(BF124:BF157)),  2)</f>
        <v>0</v>
      </c>
      <c r="G34" s="88"/>
      <c r="H34" s="88"/>
      <c r="I34" s="91">
        <v>0.2</v>
      </c>
      <c r="J34" s="90">
        <f>ROUND(((SUM(BF124:BF157))*I34),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ROUND((SUM(BG124:BG157)),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ROUND((SUM(BH124:BH157)),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ROUND((SUM(BI124:BI157)),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12 - SO 12 Ovládací kábel pre kontajnerovú meniareň Bojnická - 26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40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J124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20" hidden="1" customHeight="1" x14ac:dyDescent="0.2">
      <c r="B98" s="109"/>
      <c r="D98" s="110" t="s">
        <v>1386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20" hidden="1" customHeight="1" x14ac:dyDescent="0.2">
      <c r="B99" s="109"/>
      <c r="D99" s="110" t="s">
        <v>1729</v>
      </c>
      <c r="E99" s="111"/>
      <c r="F99" s="111"/>
      <c r="G99" s="111"/>
      <c r="H99" s="111"/>
      <c r="I99" s="111"/>
      <c r="J99" s="112">
        <f>J131</f>
        <v>0</v>
      </c>
      <c r="L99" s="109"/>
    </row>
    <row r="100" spans="2:12" s="9" customFormat="1" ht="20" hidden="1" customHeight="1" x14ac:dyDescent="0.2">
      <c r="B100" s="109"/>
      <c r="D100" s="110" t="s">
        <v>1173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4.9" hidden="1" customHeight="1" x14ac:dyDescent="0.2">
      <c r="B101" s="105"/>
      <c r="D101" s="106" t="s">
        <v>161</v>
      </c>
      <c r="E101" s="107"/>
      <c r="F101" s="107"/>
      <c r="G101" s="107"/>
      <c r="H101" s="107"/>
      <c r="I101" s="107"/>
      <c r="J101" s="108">
        <f>J134</f>
        <v>0</v>
      </c>
      <c r="L101" s="105"/>
    </row>
    <row r="102" spans="2:12" s="9" customFormat="1" ht="20" hidden="1" customHeight="1" x14ac:dyDescent="0.2">
      <c r="B102" s="109"/>
      <c r="D102" s="110" t="s">
        <v>2118</v>
      </c>
      <c r="E102" s="111"/>
      <c r="F102" s="111"/>
      <c r="G102" s="111"/>
      <c r="H102" s="111"/>
      <c r="I102" s="111"/>
      <c r="J102" s="112">
        <f>J135</f>
        <v>0</v>
      </c>
      <c r="L102" s="109"/>
    </row>
    <row r="103" spans="2:12" s="9" customFormat="1" ht="20" hidden="1" customHeight="1" x14ac:dyDescent="0.2">
      <c r="B103" s="109"/>
      <c r="D103" s="110" t="s">
        <v>978</v>
      </c>
      <c r="E103" s="111"/>
      <c r="F103" s="111"/>
      <c r="G103" s="111"/>
      <c r="H103" s="111"/>
      <c r="I103" s="111"/>
      <c r="J103" s="112">
        <f>J144</f>
        <v>0</v>
      </c>
      <c r="L103" s="109"/>
    </row>
    <row r="104" spans="2:12" s="8" customFormat="1" ht="24.9" hidden="1" customHeight="1" x14ac:dyDescent="0.2">
      <c r="B104" s="105"/>
      <c r="D104" s="106" t="s">
        <v>164</v>
      </c>
      <c r="E104" s="107"/>
      <c r="F104" s="107"/>
      <c r="G104" s="107"/>
      <c r="H104" s="107"/>
      <c r="I104" s="107"/>
      <c r="J104" s="108">
        <f>J154</f>
        <v>0</v>
      </c>
      <c r="L104" s="105"/>
    </row>
    <row r="105" spans="2:12" s="1" customFormat="1" ht="21.75" hidden="1" customHeight="1" x14ac:dyDescent="0.2">
      <c r="B105" s="28"/>
      <c r="L105" s="28"/>
    </row>
    <row r="106" spans="2:12" s="1" customFormat="1" ht="6.9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6.9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4.9" customHeight="1" x14ac:dyDescent="0.2">
      <c r="B111" s="28"/>
      <c r="C111" s="17" t="s">
        <v>165</v>
      </c>
      <c r="L111" s="28"/>
    </row>
    <row r="112" spans="2:12" s="1" customFormat="1" ht="6.9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16.5" customHeight="1" x14ac:dyDescent="0.2">
      <c r="B114" s="28"/>
      <c r="E114" s="263" t="str">
        <f>E7</f>
        <v>2117 NTT Bulharská Galvaniho</v>
      </c>
      <c r="F114" s="264"/>
      <c r="G114" s="264"/>
      <c r="H114" s="264"/>
      <c r="L114" s="28"/>
    </row>
    <row r="115" spans="2:65" s="1" customFormat="1" ht="12" customHeight="1" x14ac:dyDescent="0.2">
      <c r="B115" s="28"/>
      <c r="C115" s="23" t="s">
        <v>148</v>
      </c>
      <c r="L115" s="28"/>
    </row>
    <row r="116" spans="2:65" s="1" customFormat="1" ht="30" customHeight="1" x14ac:dyDescent="0.2">
      <c r="B116" s="28"/>
      <c r="E116" s="215" t="str">
        <f>E9</f>
        <v>SO 12 - SO 12 Ovládací kábel pre kontajnerovú meniareň Bojnická - 26</v>
      </c>
      <c r="F116" s="262"/>
      <c r="G116" s="262"/>
      <c r="H116" s="262"/>
      <c r="L116" s="28"/>
    </row>
    <row r="117" spans="2:65" s="1" customFormat="1" ht="6.9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6.9" customHeight="1" x14ac:dyDescent="0.2">
      <c r="B119" s="28"/>
      <c r="L119" s="28"/>
    </row>
    <row r="120" spans="2:65" s="1" customFormat="1" ht="40.25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r.o., Lužná 12, 851 04 Bratislava</v>
      </c>
      <c r="L120" s="28"/>
    </row>
    <row r="121" spans="2:65" s="1" customFormat="1" ht="15.15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Marta Bútorová</v>
      </c>
      <c r="L121" s="28"/>
    </row>
    <row r="122" spans="2:65" s="1" customFormat="1" ht="10.4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166</v>
      </c>
      <c r="D123" s="115" t="s">
        <v>57</v>
      </c>
      <c r="E123" s="115" t="s">
        <v>53</v>
      </c>
      <c r="F123" s="115" t="s">
        <v>54</v>
      </c>
      <c r="G123" s="115" t="s">
        <v>167</v>
      </c>
      <c r="H123" s="115" t="s">
        <v>168</v>
      </c>
      <c r="I123" s="115" t="s">
        <v>169</v>
      </c>
      <c r="J123" s="116" t="s">
        <v>155</v>
      </c>
      <c r="K123" s="117" t="s">
        <v>170</v>
      </c>
      <c r="L123" s="113"/>
      <c r="M123" s="56" t="s">
        <v>1</v>
      </c>
      <c r="N123" s="57" t="s">
        <v>36</v>
      </c>
      <c r="O123" s="57" t="s">
        <v>171</v>
      </c>
      <c r="P123" s="57" t="s">
        <v>172</v>
      </c>
      <c r="Q123" s="57" t="s">
        <v>173</v>
      </c>
      <c r="R123" s="57" t="s">
        <v>174</v>
      </c>
      <c r="S123" s="57" t="s">
        <v>175</v>
      </c>
      <c r="T123" s="58" t="s">
        <v>176</v>
      </c>
    </row>
    <row r="124" spans="2:65" s="1" customFormat="1" ht="23" customHeight="1" x14ac:dyDescent="0.35">
      <c r="B124" s="28"/>
      <c r="C124" s="61" t="s">
        <v>156</v>
      </c>
      <c r="J124" s="118">
        <f>BK124</f>
        <v>0</v>
      </c>
      <c r="L124" s="28"/>
      <c r="M124" s="59"/>
      <c r="N124" s="50"/>
      <c r="O124" s="50"/>
      <c r="P124" s="119">
        <f>P125+P134+P154</f>
        <v>0</v>
      </c>
      <c r="Q124" s="50"/>
      <c r="R124" s="119">
        <f>R125+R134+R154</f>
        <v>1.1763050000000002</v>
      </c>
      <c r="S124" s="50"/>
      <c r="T124" s="120">
        <f>T125+T134+T154</f>
        <v>0</v>
      </c>
      <c r="AT124" s="13" t="s">
        <v>71</v>
      </c>
      <c r="AU124" s="13" t="s">
        <v>157</v>
      </c>
      <c r="BK124" s="121">
        <f>BK125+BK134+BK154</f>
        <v>0</v>
      </c>
    </row>
    <row r="125" spans="2:65" s="11" customFormat="1" ht="26" customHeight="1" x14ac:dyDescent="0.35">
      <c r="B125" s="122"/>
      <c r="D125" s="123" t="s">
        <v>71</v>
      </c>
      <c r="E125" s="124" t="s">
        <v>177</v>
      </c>
      <c r="F125" s="124" t="s">
        <v>178</v>
      </c>
      <c r="I125" s="125"/>
      <c r="J125" s="126">
        <f>BK125</f>
        <v>0</v>
      </c>
      <c r="L125" s="122"/>
      <c r="M125" s="127"/>
      <c r="P125" s="128">
        <f>P126+P131+P132</f>
        <v>0</v>
      </c>
      <c r="R125" s="128">
        <f>R126+R131+R132</f>
        <v>2.3400000000000001E-2</v>
      </c>
      <c r="T125" s="129">
        <f>T126+T131+T132</f>
        <v>0</v>
      </c>
      <c r="AR125" s="123" t="s">
        <v>80</v>
      </c>
      <c r="AT125" s="130" t="s">
        <v>71</v>
      </c>
      <c r="AU125" s="130" t="s">
        <v>72</v>
      </c>
      <c r="AY125" s="123" t="s">
        <v>179</v>
      </c>
      <c r="BK125" s="131">
        <f>BK126+BK131+BK132</f>
        <v>0</v>
      </c>
    </row>
    <row r="126" spans="2:65" s="11" customFormat="1" ht="23" customHeight="1" x14ac:dyDescent="0.25">
      <c r="B126" s="122"/>
      <c r="D126" s="123" t="s">
        <v>71</v>
      </c>
      <c r="E126" s="132" t="s">
        <v>196</v>
      </c>
      <c r="F126" s="132" t="s">
        <v>1416</v>
      </c>
      <c r="I126" s="125"/>
      <c r="J126" s="133">
        <f>BK126</f>
        <v>0</v>
      </c>
      <c r="L126" s="122"/>
      <c r="M126" s="127"/>
      <c r="P126" s="128">
        <f>SUM(P127:P130)</f>
        <v>0</v>
      </c>
      <c r="R126" s="128">
        <f>SUM(R127:R130)</f>
        <v>2.3400000000000001E-2</v>
      </c>
      <c r="T126" s="129">
        <f>SUM(T127:T130)</f>
        <v>0</v>
      </c>
      <c r="AR126" s="123" t="s">
        <v>80</v>
      </c>
      <c r="AT126" s="130" t="s">
        <v>71</v>
      </c>
      <c r="AU126" s="130" t="s">
        <v>80</v>
      </c>
      <c r="AY126" s="123" t="s">
        <v>179</v>
      </c>
      <c r="BK126" s="131">
        <f>SUM(BK127:BK130)</f>
        <v>0</v>
      </c>
    </row>
    <row r="127" spans="2:65" s="1" customFormat="1" ht="24.15" customHeight="1" x14ac:dyDescent="0.2">
      <c r="B127" s="28"/>
      <c r="C127" s="134" t="s">
        <v>80</v>
      </c>
      <c r="D127" s="134" t="s">
        <v>181</v>
      </c>
      <c r="E127" s="135" t="s">
        <v>1742</v>
      </c>
      <c r="F127" s="136" t="s">
        <v>1743</v>
      </c>
      <c r="G127" s="137" t="s">
        <v>235</v>
      </c>
      <c r="H127" s="138">
        <v>60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185</v>
      </c>
      <c r="AT127" s="146" t="s">
        <v>181</v>
      </c>
      <c r="AU127" s="146" t="s">
        <v>186</v>
      </c>
      <c r="AY127" s="13" t="s">
        <v>179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186</v>
      </c>
      <c r="BK127" s="147">
        <f>ROUND(I127*H127,2)</f>
        <v>0</v>
      </c>
      <c r="BL127" s="13" t="s">
        <v>185</v>
      </c>
      <c r="BM127" s="146" t="s">
        <v>2119</v>
      </c>
    </row>
    <row r="128" spans="2:65" s="1" customFormat="1" ht="24.15" customHeight="1" x14ac:dyDescent="0.2">
      <c r="B128" s="28"/>
      <c r="C128" s="148" t="s">
        <v>186</v>
      </c>
      <c r="D128" s="148" t="s">
        <v>194</v>
      </c>
      <c r="E128" s="149" t="s">
        <v>1951</v>
      </c>
      <c r="F128" s="150" t="s">
        <v>1952</v>
      </c>
      <c r="G128" s="151" t="s">
        <v>235</v>
      </c>
      <c r="H128" s="152">
        <v>60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3.8999999999999999E-4</v>
      </c>
      <c r="R128" s="144">
        <f>Q128*H128</f>
        <v>2.3400000000000001E-2</v>
      </c>
      <c r="S128" s="144">
        <v>0</v>
      </c>
      <c r="T128" s="145">
        <f>S128*H128</f>
        <v>0</v>
      </c>
      <c r="AR128" s="146" t="s">
        <v>219</v>
      </c>
      <c r="AT128" s="146" t="s">
        <v>194</v>
      </c>
      <c r="AU128" s="146" t="s">
        <v>186</v>
      </c>
      <c r="AY128" s="13" t="s">
        <v>179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186</v>
      </c>
      <c r="BK128" s="147">
        <f>ROUND(I128*H128,2)</f>
        <v>0</v>
      </c>
      <c r="BL128" s="13" t="s">
        <v>185</v>
      </c>
      <c r="BM128" s="146" t="s">
        <v>2120</v>
      </c>
    </row>
    <row r="129" spans="2:65" s="1" customFormat="1" ht="16.5" customHeight="1" x14ac:dyDescent="0.2">
      <c r="B129" s="28"/>
      <c r="C129" s="134" t="s">
        <v>196</v>
      </c>
      <c r="D129" s="134" t="s">
        <v>181</v>
      </c>
      <c r="E129" s="135" t="s">
        <v>1748</v>
      </c>
      <c r="F129" s="136" t="s">
        <v>1749</v>
      </c>
      <c r="G129" s="137" t="s">
        <v>1750</v>
      </c>
      <c r="H129" s="138">
        <v>1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185</v>
      </c>
      <c r="AT129" s="146" t="s">
        <v>181</v>
      </c>
      <c r="AU129" s="146" t="s">
        <v>186</v>
      </c>
      <c r="AY129" s="13" t="s">
        <v>179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186</v>
      </c>
      <c r="BK129" s="147">
        <f>ROUND(I129*H129,2)</f>
        <v>0</v>
      </c>
      <c r="BL129" s="13" t="s">
        <v>185</v>
      </c>
      <c r="BM129" s="146" t="s">
        <v>2121</v>
      </c>
    </row>
    <row r="130" spans="2:65" s="1" customFormat="1" ht="16.5" customHeight="1" x14ac:dyDescent="0.2">
      <c r="B130" s="28"/>
      <c r="C130" s="134" t="s">
        <v>185</v>
      </c>
      <c r="D130" s="134" t="s">
        <v>181</v>
      </c>
      <c r="E130" s="135" t="s">
        <v>1752</v>
      </c>
      <c r="F130" s="136" t="s">
        <v>1753</v>
      </c>
      <c r="G130" s="137" t="s">
        <v>1750</v>
      </c>
      <c r="H130" s="138">
        <v>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185</v>
      </c>
      <c r="AT130" s="146" t="s">
        <v>181</v>
      </c>
      <c r="AU130" s="146" t="s">
        <v>186</v>
      </c>
      <c r="AY130" s="13" t="s">
        <v>179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186</v>
      </c>
      <c r="BK130" s="147">
        <f>ROUND(I130*H130,2)</f>
        <v>0</v>
      </c>
      <c r="BL130" s="13" t="s">
        <v>185</v>
      </c>
      <c r="BM130" s="146" t="s">
        <v>2122</v>
      </c>
    </row>
    <row r="131" spans="2:65" s="11" customFormat="1" ht="23" customHeight="1" x14ac:dyDescent="0.25">
      <c r="B131" s="122"/>
      <c r="D131" s="123" t="s">
        <v>71</v>
      </c>
      <c r="E131" s="132" t="s">
        <v>219</v>
      </c>
      <c r="F131" s="132" t="s">
        <v>1773</v>
      </c>
      <c r="I131" s="125"/>
      <c r="J131" s="133">
        <f>BK131</f>
        <v>0</v>
      </c>
      <c r="L131" s="122"/>
      <c r="M131" s="127"/>
      <c r="P131" s="128">
        <v>0</v>
      </c>
      <c r="R131" s="128">
        <v>0</v>
      </c>
      <c r="T131" s="129">
        <v>0</v>
      </c>
      <c r="AR131" s="123" t="s">
        <v>80</v>
      </c>
      <c r="AT131" s="130" t="s">
        <v>71</v>
      </c>
      <c r="AU131" s="130" t="s">
        <v>80</v>
      </c>
      <c r="AY131" s="123" t="s">
        <v>179</v>
      </c>
      <c r="BK131" s="131">
        <v>0</v>
      </c>
    </row>
    <row r="132" spans="2:65" s="11" customFormat="1" ht="23" customHeight="1" x14ac:dyDescent="0.25">
      <c r="B132" s="122"/>
      <c r="D132" s="123" t="s">
        <v>71</v>
      </c>
      <c r="E132" s="132" t="s">
        <v>796</v>
      </c>
      <c r="F132" s="132" t="s">
        <v>1181</v>
      </c>
      <c r="I132" s="125"/>
      <c r="J132" s="133">
        <f>BK132</f>
        <v>0</v>
      </c>
      <c r="L132" s="122"/>
      <c r="M132" s="127"/>
      <c r="P132" s="128">
        <f>P133</f>
        <v>0</v>
      </c>
      <c r="R132" s="128">
        <f>R133</f>
        <v>0</v>
      </c>
      <c r="T132" s="129">
        <f>T133</f>
        <v>0</v>
      </c>
      <c r="AR132" s="123" t="s">
        <v>80</v>
      </c>
      <c r="AT132" s="130" t="s">
        <v>71</v>
      </c>
      <c r="AU132" s="130" t="s">
        <v>80</v>
      </c>
      <c r="AY132" s="123" t="s">
        <v>179</v>
      </c>
      <c r="BK132" s="131">
        <f>BK133</f>
        <v>0</v>
      </c>
    </row>
    <row r="133" spans="2:65" s="1" customFormat="1" ht="24.15" customHeight="1" x14ac:dyDescent="0.2">
      <c r="B133" s="28"/>
      <c r="C133" s="134" t="s">
        <v>207</v>
      </c>
      <c r="D133" s="134" t="s">
        <v>181</v>
      </c>
      <c r="E133" s="135" t="s">
        <v>1797</v>
      </c>
      <c r="F133" s="136" t="s">
        <v>1798</v>
      </c>
      <c r="G133" s="137" t="s">
        <v>388</v>
      </c>
      <c r="H133" s="138">
        <v>2.7E-2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185</v>
      </c>
      <c r="AT133" s="146" t="s">
        <v>181</v>
      </c>
      <c r="AU133" s="146" t="s">
        <v>186</v>
      </c>
      <c r="AY133" s="13" t="s">
        <v>179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186</v>
      </c>
      <c r="BK133" s="147">
        <f>ROUND(I133*H133,2)</f>
        <v>0</v>
      </c>
      <c r="BL133" s="13" t="s">
        <v>185</v>
      </c>
      <c r="BM133" s="146" t="s">
        <v>2123</v>
      </c>
    </row>
    <row r="134" spans="2:65" s="11" customFormat="1" ht="26" customHeight="1" x14ac:dyDescent="0.35">
      <c r="B134" s="122"/>
      <c r="D134" s="123" t="s">
        <v>71</v>
      </c>
      <c r="E134" s="124" t="s">
        <v>194</v>
      </c>
      <c r="F134" s="124" t="s">
        <v>195</v>
      </c>
      <c r="I134" s="125"/>
      <c r="J134" s="126">
        <f>BK134</f>
        <v>0</v>
      </c>
      <c r="L134" s="122"/>
      <c r="M134" s="127"/>
      <c r="P134" s="128">
        <f>P135+P144</f>
        <v>0</v>
      </c>
      <c r="R134" s="128">
        <f>R135+R144</f>
        <v>1.1529050000000001</v>
      </c>
      <c r="T134" s="129">
        <f>T135+T144</f>
        <v>0</v>
      </c>
      <c r="AR134" s="123" t="s">
        <v>196</v>
      </c>
      <c r="AT134" s="130" t="s">
        <v>71</v>
      </c>
      <c r="AU134" s="130" t="s">
        <v>72</v>
      </c>
      <c r="AY134" s="123" t="s">
        <v>179</v>
      </c>
      <c r="BK134" s="131">
        <f>BK135+BK144</f>
        <v>0</v>
      </c>
    </row>
    <row r="135" spans="2:65" s="11" customFormat="1" ht="23" customHeight="1" x14ac:dyDescent="0.25">
      <c r="B135" s="122"/>
      <c r="D135" s="123" t="s">
        <v>71</v>
      </c>
      <c r="E135" s="132" t="s">
        <v>2124</v>
      </c>
      <c r="F135" s="132" t="s">
        <v>2125</v>
      </c>
      <c r="I135" s="125"/>
      <c r="J135" s="133">
        <f>BK135</f>
        <v>0</v>
      </c>
      <c r="L135" s="122"/>
      <c r="M135" s="127"/>
      <c r="P135" s="128">
        <f>SUM(P136:P143)</f>
        <v>0</v>
      </c>
      <c r="R135" s="128">
        <f>SUM(R136:R143)</f>
        <v>3.2000000000000002E-3</v>
      </c>
      <c r="T135" s="129">
        <f>SUM(T136:T143)</f>
        <v>0</v>
      </c>
      <c r="AR135" s="123" t="s">
        <v>196</v>
      </c>
      <c r="AT135" s="130" t="s">
        <v>71</v>
      </c>
      <c r="AU135" s="130" t="s">
        <v>80</v>
      </c>
      <c r="AY135" s="123" t="s">
        <v>179</v>
      </c>
      <c r="BK135" s="131">
        <f>SUM(BK136:BK143)</f>
        <v>0</v>
      </c>
    </row>
    <row r="136" spans="2:65" s="1" customFormat="1" ht="38" customHeight="1" x14ac:dyDescent="0.2">
      <c r="B136" s="28"/>
      <c r="C136" s="134" t="s">
        <v>211</v>
      </c>
      <c r="D136" s="134" t="s">
        <v>181</v>
      </c>
      <c r="E136" s="135" t="s">
        <v>1723</v>
      </c>
      <c r="F136" s="136" t="s">
        <v>1724</v>
      </c>
      <c r="G136" s="137" t="s">
        <v>423</v>
      </c>
      <c r="H136" s="138">
        <v>80</v>
      </c>
      <c r="I136" s="139"/>
      <c r="J136" s="140">
        <f t="shared" ref="J136:J143" si="0">ROUND(I136*H136,2)</f>
        <v>0</v>
      </c>
      <c r="K136" s="141"/>
      <c r="L136" s="28"/>
      <c r="M136" s="142" t="s">
        <v>1</v>
      </c>
      <c r="N136" s="143" t="s">
        <v>38</v>
      </c>
      <c r="P136" s="144">
        <f t="shared" ref="P136:P143" si="1">O136*H136</f>
        <v>0</v>
      </c>
      <c r="Q136" s="144">
        <v>0</v>
      </c>
      <c r="R136" s="144">
        <f t="shared" ref="R136:R143" si="2">Q136*H136</f>
        <v>0</v>
      </c>
      <c r="S136" s="144">
        <v>0</v>
      </c>
      <c r="T136" s="145">
        <f t="shared" ref="T136:T143" si="3">S136*H136</f>
        <v>0</v>
      </c>
      <c r="AR136" s="146" t="s">
        <v>201</v>
      </c>
      <c r="AT136" s="146" t="s">
        <v>181</v>
      </c>
      <c r="AU136" s="146" t="s">
        <v>186</v>
      </c>
      <c r="AY136" s="13" t="s">
        <v>179</v>
      </c>
      <c r="BE136" s="147">
        <f t="shared" ref="BE136:BE143" si="4">IF(N136="základná",J136,0)</f>
        <v>0</v>
      </c>
      <c r="BF136" s="147">
        <f t="shared" ref="BF136:BF143" si="5">IF(N136="znížená",J136,0)</f>
        <v>0</v>
      </c>
      <c r="BG136" s="147">
        <f t="shared" ref="BG136:BG143" si="6">IF(N136="zákl. prenesená",J136,0)</f>
        <v>0</v>
      </c>
      <c r="BH136" s="147">
        <f t="shared" ref="BH136:BH143" si="7">IF(N136="zníž. prenesená",J136,0)</f>
        <v>0</v>
      </c>
      <c r="BI136" s="147">
        <f t="shared" ref="BI136:BI143" si="8">IF(N136="nulová",J136,0)</f>
        <v>0</v>
      </c>
      <c r="BJ136" s="13" t="s">
        <v>186</v>
      </c>
      <c r="BK136" s="147">
        <f t="shared" ref="BK136:BK143" si="9">ROUND(I136*H136,2)</f>
        <v>0</v>
      </c>
      <c r="BL136" s="13" t="s">
        <v>201</v>
      </c>
      <c r="BM136" s="146" t="s">
        <v>2126</v>
      </c>
    </row>
    <row r="137" spans="2:65" s="1" customFormat="1" ht="24.15" customHeight="1" x14ac:dyDescent="0.2">
      <c r="B137" s="28"/>
      <c r="C137" s="148" t="s">
        <v>215</v>
      </c>
      <c r="D137" s="148" t="s">
        <v>194</v>
      </c>
      <c r="E137" s="149" t="s">
        <v>2127</v>
      </c>
      <c r="F137" s="150" t="s">
        <v>2128</v>
      </c>
      <c r="G137" s="151" t="s">
        <v>235</v>
      </c>
      <c r="H137" s="152">
        <v>80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4.0000000000000003E-5</v>
      </c>
      <c r="R137" s="144">
        <f t="shared" si="2"/>
        <v>3.2000000000000002E-3</v>
      </c>
      <c r="S137" s="144">
        <v>0</v>
      </c>
      <c r="T137" s="145">
        <f t="shared" si="3"/>
        <v>0</v>
      </c>
      <c r="AR137" s="146" t="s">
        <v>219</v>
      </c>
      <c r="AT137" s="146" t="s">
        <v>194</v>
      </c>
      <c r="AU137" s="146" t="s">
        <v>186</v>
      </c>
      <c r="AY137" s="13" t="s">
        <v>179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186</v>
      </c>
      <c r="BK137" s="147">
        <f t="shared" si="9"/>
        <v>0</v>
      </c>
      <c r="BL137" s="13" t="s">
        <v>185</v>
      </c>
      <c r="BM137" s="146" t="s">
        <v>2129</v>
      </c>
    </row>
    <row r="138" spans="2:65" s="1" customFormat="1" ht="38" customHeight="1" x14ac:dyDescent="0.2">
      <c r="B138" s="28"/>
      <c r="C138" s="134" t="s">
        <v>219</v>
      </c>
      <c r="D138" s="134" t="s">
        <v>181</v>
      </c>
      <c r="E138" s="135" t="s">
        <v>2130</v>
      </c>
      <c r="F138" s="136" t="s">
        <v>2131</v>
      </c>
      <c r="G138" s="137" t="s">
        <v>192</v>
      </c>
      <c r="H138" s="138">
        <v>1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201</v>
      </c>
      <c r="AT138" s="146" t="s">
        <v>181</v>
      </c>
      <c r="AU138" s="146" t="s">
        <v>186</v>
      </c>
      <c r="AY138" s="13" t="s">
        <v>179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186</v>
      </c>
      <c r="BK138" s="147">
        <f t="shared" si="9"/>
        <v>0</v>
      </c>
      <c r="BL138" s="13" t="s">
        <v>201</v>
      </c>
      <c r="BM138" s="146" t="s">
        <v>2132</v>
      </c>
    </row>
    <row r="139" spans="2:65" s="1" customFormat="1" ht="21.75" customHeight="1" x14ac:dyDescent="0.2">
      <c r="B139" s="28"/>
      <c r="C139" s="134" t="s">
        <v>188</v>
      </c>
      <c r="D139" s="134" t="s">
        <v>181</v>
      </c>
      <c r="E139" s="135" t="s">
        <v>458</v>
      </c>
      <c r="F139" s="136" t="s">
        <v>2133</v>
      </c>
      <c r="G139" s="137" t="s">
        <v>192</v>
      </c>
      <c r="H139" s="138">
        <v>12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201</v>
      </c>
      <c r="AT139" s="146" t="s">
        <v>181</v>
      </c>
      <c r="AU139" s="146" t="s">
        <v>186</v>
      </c>
      <c r="AY139" s="13" t="s">
        <v>179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186</v>
      </c>
      <c r="BK139" s="147">
        <f t="shared" si="9"/>
        <v>0</v>
      </c>
      <c r="BL139" s="13" t="s">
        <v>201</v>
      </c>
      <c r="BM139" s="146" t="s">
        <v>2134</v>
      </c>
    </row>
    <row r="140" spans="2:65" s="1" customFormat="1" ht="33" customHeight="1" x14ac:dyDescent="0.2">
      <c r="B140" s="28"/>
      <c r="C140" s="134" t="s">
        <v>224</v>
      </c>
      <c r="D140" s="134" t="s">
        <v>181</v>
      </c>
      <c r="E140" s="135" t="s">
        <v>461</v>
      </c>
      <c r="F140" s="136" t="s">
        <v>2135</v>
      </c>
      <c r="G140" s="137" t="s">
        <v>192</v>
      </c>
      <c r="H140" s="138">
        <v>48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201</v>
      </c>
      <c r="AT140" s="146" t="s">
        <v>181</v>
      </c>
      <c r="AU140" s="146" t="s">
        <v>186</v>
      </c>
      <c r="AY140" s="13" t="s">
        <v>179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186</v>
      </c>
      <c r="BK140" s="147">
        <f t="shared" si="9"/>
        <v>0</v>
      </c>
      <c r="BL140" s="13" t="s">
        <v>201</v>
      </c>
      <c r="BM140" s="146" t="s">
        <v>2136</v>
      </c>
    </row>
    <row r="141" spans="2:65" s="1" customFormat="1" ht="16.5" customHeight="1" x14ac:dyDescent="0.2">
      <c r="B141" s="28"/>
      <c r="C141" s="134" t="s">
        <v>228</v>
      </c>
      <c r="D141" s="134" t="s">
        <v>181</v>
      </c>
      <c r="E141" s="135" t="s">
        <v>2137</v>
      </c>
      <c r="F141" s="136" t="s">
        <v>2138</v>
      </c>
      <c r="G141" s="137" t="s">
        <v>192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201</v>
      </c>
      <c r="AT141" s="146" t="s">
        <v>181</v>
      </c>
      <c r="AU141" s="146" t="s">
        <v>186</v>
      </c>
      <c r="AY141" s="13" t="s">
        <v>179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186</v>
      </c>
      <c r="BK141" s="147">
        <f t="shared" si="9"/>
        <v>0</v>
      </c>
      <c r="BL141" s="13" t="s">
        <v>201</v>
      </c>
      <c r="BM141" s="146" t="s">
        <v>2139</v>
      </c>
    </row>
    <row r="142" spans="2:65" s="1" customFormat="1" ht="24.15" customHeight="1" x14ac:dyDescent="0.2">
      <c r="B142" s="28"/>
      <c r="C142" s="134" t="s">
        <v>232</v>
      </c>
      <c r="D142" s="134" t="s">
        <v>181</v>
      </c>
      <c r="E142" s="135" t="s">
        <v>1777</v>
      </c>
      <c r="F142" s="136" t="s">
        <v>2140</v>
      </c>
      <c r="G142" s="137" t="s">
        <v>192</v>
      </c>
      <c r="H142" s="138">
        <v>2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201</v>
      </c>
      <c r="AT142" s="146" t="s">
        <v>181</v>
      </c>
      <c r="AU142" s="146" t="s">
        <v>186</v>
      </c>
      <c r="AY142" s="13" t="s">
        <v>179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186</v>
      </c>
      <c r="BK142" s="147">
        <f t="shared" si="9"/>
        <v>0</v>
      </c>
      <c r="BL142" s="13" t="s">
        <v>201</v>
      </c>
      <c r="BM142" s="146" t="s">
        <v>2141</v>
      </c>
    </row>
    <row r="143" spans="2:65" s="1" customFormat="1" ht="16.5" customHeight="1" x14ac:dyDescent="0.2">
      <c r="B143" s="28"/>
      <c r="C143" s="134" t="s">
        <v>237</v>
      </c>
      <c r="D143" s="134" t="s">
        <v>181</v>
      </c>
      <c r="E143" s="135" t="s">
        <v>2142</v>
      </c>
      <c r="F143" s="136" t="s">
        <v>2143</v>
      </c>
      <c r="G143" s="137" t="s">
        <v>192</v>
      </c>
      <c r="H143" s="138">
        <v>24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201</v>
      </c>
      <c r="AT143" s="146" t="s">
        <v>181</v>
      </c>
      <c r="AU143" s="146" t="s">
        <v>186</v>
      </c>
      <c r="AY143" s="13" t="s">
        <v>179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186</v>
      </c>
      <c r="BK143" s="147">
        <f t="shared" si="9"/>
        <v>0</v>
      </c>
      <c r="BL143" s="13" t="s">
        <v>201</v>
      </c>
      <c r="BM143" s="146" t="s">
        <v>2144</v>
      </c>
    </row>
    <row r="144" spans="2:65" s="11" customFormat="1" ht="23" customHeight="1" x14ac:dyDescent="0.25">
      <c r="B144" s="122"/>
      <c r="D144" s="123" t="s">
        <v>71</v>
      </c>
      <c r="E144" s="132" t="s">
        <v>367</v>
      </c>
      <c r="F144" s="132" t="s">
        <v>1080</v>
      </c>
      <c r="I144" s="125"/>
      <c r="J144" s="133">
        <f>BK144</f>
        <v>0</v>
      </c>
      <c r="L144" s="122"/>
      <c r="M144" s="127"/>
      <c r="P144" s="128">
        <f>SUM(P145:P153)</f>
        <v>0</v>
      </c>
      <c r="R144" s="128">
        <f>SUM(R145:R153)</f>
        <v>1.149705</v>
      </c>
      <c r="T144" s="129">
        <f>SUM(T145:T153)</f>
        <v>0</v>
      </c>
      <c r="AR144" s="123" t="s">
        <v>196</v>
      </c>
      <c r="AT144" s="130" t="s">
        <v>71</v>
      </c>
      <c r="AU144" s="130" t="s">
        <v>80</v>
      </c>
      <c r="AY144" s="123" t="s">
        <v>179</v>
      </c>
      <c r="BK144" s="131">
        <f>SUM(BK145:BK153)</f>
        <v>0</v>
      </c>
    </row>
    <row r="145" spans="2:65" s="1" customFormat="1" ht="24.15" customHeight="1" x14ac:dyDescent="0.2">
      <c r="B145" s="28"/>
      <c r="C145" s="134" t="s">
        <v>242</v>
      </c>
      <c r="D145" s="134" t="s">
        <v>181</v>
      </c>
      <c r="E145" s="135" t="s">
        <v>374</v>
      </c>
      <c r="F145" s="136" t="s">
        <v>375</v>
      </c>
      <c r="G145" s="137" t="s">
        <v>235</v>
      </c>
      <c r="H145" s="138">
        <v>10</v>
      </c>
      <c r="I145" s="139"/>
      <c r="J145" s="140">
        <f t="shared" ref="J145:J153" si="10">ROUND(I145*H145,2)</f>
        <v>0</v>
      </c>
      <c r="K145" s="141"/>
      <c r="L145" s="28"/>
      <c r="M145" s="142" t="s">
        <v>1</v>
      </c>
      <c r="N145" s="143" t="s">
        <v>38</v>
      </c>
      <c r="P145" s="144">
        <f t="shared" ref="P145:P153" si="11">O145*H145</f>
        <v>0</v>
      </c>
      <c r="Q145" s="144">
        <v>0</v>
      </c>
      <c r="R145" s="144">
        <f t="shared" ref="R145:R153" si="12">Q145*H145</f>
        <v>0</v>
      </c>
      <c r="S145" s="144">
        <v>0</v>
      </c>
      <c r="T145" s="145">
        <f t="shared" ref="T145:T153" si="13">S145*H145</f>
        <v>0</v>
      </c>
      <c r="AR145" s="146" t="s">
        <v>201</v>
      </c>
      <c r="AT145" s="146" t="s">
        <v>181</v>
      </c>
      <c r="AU145" s="146" t="s">
        <v>186</v>
      </c>
      <c r="AY145" s="13" t="s">
        <v>179</v>
      </c>
      <c r="BE145" s="147">
        <f t="shared" ref="BE145:BE153" si="14">IF(N145="základná",J145,0)</f>
        <v>0</v>
      </c>
      <c r="BF145" s="147">
        <f t="shared" ref="BF145:BF153" si="15">IF(N145="znížená",J145,0)</f>
        <v>0</v>
      </c>
      <c r="BG145" s="147">
        <f t="shared" ref="BG145:BG153" si="16">IF(N145="zákl. prenesená",J145,0)</f>
        <v>0</v>
      </c>
      <c r="BH145" s="147">
        <f t="shared" ref="BH145:BH153" si="17">IF(N145="zníž. prenesená",J145,0)</f>
        <v>0</v>
      </c>
      <c r="BI145" s="147">
        <f t="shared" ref="BI145:BI153" si="18">IF(N145="nulová",J145,0)</f>
        <v>0</v>
      </c>
      <c r="BJ145" s="13" t="s">
        <v>186</v>
      </c>
      <c r="BK145" s="147">
        <f t="shared" ref="BK145:BK153" si="19">ROUND(I145*H145,2)</f>
        <v>0</v>
      </c>
      <c r="BL145" s="13" t="s">
        <v>201</v>
      </c>
      <c r="BM145" s="146" t="s">
        <v>2145</v>
      </c>
    </row>
    <row r="146" spans="2:65" s="1" customFormat="1" ht="33" customHeight="1" x14ac:dyDescent="0.2">
      <c r="B146" s="28"/>
      <c r="C146" s="134" t="s">
        <v>246</v>
      </c>
      <c r="D146" s="134" t="s">
        <v>181</v>
      </c>
      <c r="E146" s="135" t="s">
        <v>2146</v>
      </c>
      <c r="F146" s="136" t="s">
        <v>2147</v>
      </c>
      <c r="G146" s="137" t="s">
        <v>235</v>
      </c>
      <c r="H146" s="138">
        <v>10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201</v>
      </c>
      <c r="AT146" s="146" t="s">
        <v>181</v>
      </c>
      <c r="AU146" s="146" t="s">
        <v>186</v>
      </c>
      <c r="AY146" s="13" t="s">
        <v>179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186</v>
      </c>
      <c r="BK146" s="147">
        <f t="shared" si="19"/>
        <v>0</v>
      </c>
      <c r="BL146" s="13" t="s">
        <v>201</v>
      </c>
      <c r="BM146" s="146" t="s">
        <v>2148</v>
      </c>
    </row>
    <row r="147" spans="2:65" s="1" customFormat="1" ht="24.15" customHeight="1" x14ac:dyDescent="0.2">
      <c r="B147" s="28"/>
      <c r="C147" s="148" t="s">
        <v>250</v>
      </c>
      <c r="D147" s="148" t="s">
        <v>194</v>
      </c>
      <c r="E147" s="149" t="s">
        <v>1304</v>
      </c>
      <c r="F147" s="150" t="s">
        <v>1305</v>
      </c>
      <c r="G147" s="151" t="s">
        <v>192</v>
      </c>
      <c r="H147" s="152">
        <v>75</v>
      </c>
      <c r="I147" s="153"/>
      <c r="J147" s="154">
        <f t="shared" si="10"/>
        <v>0</v>
      </c>
      <c r="K147" s="155"/>
      <c r="L147" s="156"/>
      <c r="M147" s="157" t="s">
        <v>1</v>
      </c>
      <c r="N147" s="158" t="s">
        <v>38</v>
      </c>
      <c r="P147" s="144">
        <f t="shared" si="11"/>
        <v>0</v>
      </c>
      <c r="Q147" s="144">
        <v>4.1000000000000003E-3</v>
      </c>
      <c r="R147" s="144">
        <f t="shared" si="12"/>
        <v>0.30750000000000005</v>
      </c>
      <c r="S147" s="144">
        <v>0</v>
      </c>
      <c r="T147" s="145">
        <f t="shared" si="13"/>
        <v>0</v>
      </c>
      <c r="AR147" s="146" t="s">
        <v>205</v>
      </c>
      <c r="AT147" s="146" t="s">
        <v>194</v>
      </c>
      <c r="AU147" s="146" t="s">
        <v>186</v>
      </c>
      <c r="AY147" s="13" t="s">
        <v>179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186</v>
      </c>
      <c r="BK147" s="147">
        <f t="shared" si="19"/>
        <v>0</v>
      </c>
      <c r="BL147" s="13" t="s">
        <v>205</v>
      </c>
      <c r="BM147" s="146" t="s">
        <v>2149</v>
      </c>
    </row>
    <row r="148" spans="2:65" s="1" customFormat="1" ht="16.5" customHeight="1" x14ac:dyDescent="0.2">
      <c r="B148" s="28"/>
      <c r="C148" s="148" t="s">
        <v>254</v>
      </c>
      <c r="D148" s="148" t="s">
        <v>194</v>
      </c>
      <c r="E148" s="149" t="s">
        <v>2150</v>
      </c>
      <c r="F148" s="150" t="s">
        <v>2151</v>
      </c>
      <c r="G148" s="151" t="s">
        <v>388</v>
      </c>
      <c r="H148" s="152">
        <v>0.84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1</v>
      </c>
      <c r="R148" s="144">
        <f t="shared" si="12"/>
        <v>0.84</v>
      </c>
      <c r="S148" s="144">
        <v>0</v>
      </c>
      <c r="T148" s="145">
        <f t="shared" si="13"/>
        <v>0</v>
      </c>
      <c r="AR148" s="146" t="s">
        <v>205</v>
      </c>
      <c r="AT148" s="146" t="s">
        <v>194</v>
      </c>
      <c r="AU148" s="146" t="s">
        <v>186</v>
      </c>
      <c r="AY148" s="13" t="s">
        <v>179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186</v>
      </c>
      <c r="BK148" s="147">
        <f t="shared" si="19"/>
        <v>0</v>
      </c>
      <c r="BL148" s="13" t="s">
        <v>205</v>
      </c>
      <c r="BM148" s="146" t="s">
        <v>2152</v>
      </c>
    </row>
    <row r="149" spans="2:65" s="1" customFormat="1" ht="24.15" customHeight="1" x14ac:dyDescent="0.2">
      <c r="B149" s="28"/>
      <c r="C149" s="134" t="s">
        <v>258</v>
      </c>
      <c r="D149" s="134" t="s">
        <v>181</v>
      </c>
      <c r="E149" s="135" t="s">
        <v>1570</v>
      </c>
      <c r="F149" s="136" t="s">
        <v>1571</v>
      </c>
      <c r="G149" s="137" t="s">
        <v>235</v>
      </c>
      <c r="H149" s="138">
        <v>10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201</v>
      </c>
      <c r="AT149" s="146" t="s">
        <v>181</v>
      </c>
      <c r="AU149" s="146" t="s">
        <v>186</v>
      </c>
      <c r="AY149" s="13" t="s">
        <v>179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186</v>
      </c>
      <c r="BK149" s="147">
        <f t="shared" si="19"/>
        <v>0</v>
      </c>
      <c r="BL149" s="13" t="s">
        <v>201</v>
      </c>
      <c r="BM149" s="146" t="s">
        <v>2153</v>
      </c>
    </row>
    <row r="150" spans="2:65" s="1" customFormat="1" ht="16.5" customHeight="1" x14ac:dyDescent="0.2">
      <c r="B150" s="28"/>
      <c r="C150" s="148" t="s">
        <v>262</v>
      </c>
      <c r="D150" s="148" t="s">
        <v>194</v>
      </c>
      <c r="E150" s="149" t="s">
        <v>1691</v>
      </c>
      <c r="F150" s="150" t="s">
        <v>1692</v>
      </c>
      <c r="G150" s="151" t="s">
        <v>235</v>
      </c>
      <c r="H150" s="152">
        <v>10.5</v>
      </c>
      <c r="I150" s="153"/>
      <c r="J150" s="154">
        <f t="shared" si="10"/>
        <v>0</v>
      </c>
      <c r="K150" s="155"/>
      <c r="L150" s="156"/>
      <c r="M150" s="157" t="s">
        <v>1</v>
      </c>
      <c r="N150" s="158" t="s">
        <v>38</v>
      </c>
      <c r="P150" s="144">
        <f t="shared" si="11"/>
        <v>0</v>
      </c>
      <c r="Q150" s="144">
        <v>2.1000000000000001E-4</v>
      </c>
      <c r="R150" s="144">
        <f t="shared" si="12"/>
        <v>2.2049999999999999E-3</v>
      </c>
      <c r="S150" s="144">
        <v>0</v>
      </c>
      <c r="T150" s="145">
        <f t="shared" si="13"/>
        <v>0</v>
      </c>
      <c r="AR150" s="146" t="s">
        <v>205</v>
      </c>
      <c r="AT150" s="146" t="s">
        <v>194</v>
      </c>
      <c r="AU150" s="146" t="s">
        <v>186</v>
      </c>
      <c r="AY150" s="13" t="s">
        <v>179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186</v>
      </c>
      <c r="BK150" s="147">
        <f t="shared" si="19"/>
        <v>0</v>
      </c>
      <c r="BL150" s="13" t="s">
        <v>205</v>
      </c>
      <c r="BM150" s="146" t="s">
        <v>2154</v>
      </c>
    </row>
    <row r="151" spans="2:65" s="1" customFormat="1" ht="33" customHeight="1" x14ac:dyDescent="0.2">
      <c r="B151" s="28"/>
      <c r="C151" s="134" t="s">
        <v>7</v>
      </c>
      <c r="D151" s="134" t="s">
        <v>181</v>
      </c>
      <c r="E151" s="135" t="s">
        <v>411</v>
      </c>
      <c r="F151" s="136" t="s">
        <v>412</v>
      </c>
      <c r="G151" s="137" t="s">
        <v>235</v>
      </c>
      <c r="H151" s="138">
        <v>10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201</v>
      </c>
      <c r="AT151" s="146" t="s">
        <v>181</v>
      </c>
      <c r="AU151" s="146" t="s">
        <v>186</v>
      </c>
      <c r="AY151" s="13" t="s">
        <v>179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186</v>
      </c>
      <c r="BK151" s="147">
        <f t="shared" si="19"/>
        <v>0</v>
      </c>
      <c r="BL151" s="13" t="s">
        <v>201</v>
      </c>
      <c r="BM151" s="146" t="s">
        <v>2155</v>
      </c>
    </row>
    <row r="152" spans="2:65" s="1" customFormat="1" ht="24.15" customHeight="1" x14ac:dyDescent="0.2">
      <c r="B152" s="28"/>
      <c r="C152" s="134" t="s">
        <v>269</v>
      </c>
      <c r="D152" s="134" t="s">
        <v>181</v>
      </c>
      <c r="E152" s="135" t="s">
        <v>1090</v>
      </c>
      <c r="F152" s="136" t="s">
        <v>1091</v>
      </c>
      <c r="G152" s="137" t="s">
        <v>488</v>
      </c>
      <c r="H152" s="138">
        <v>0.52500000000000002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201</v>
      </c>
      <c r="AT152" s="146" t="s">
        <v>181</v>
      </c>
      <c r="AU152" s="146" t="s">
        <v>186</v>
      </c>
      <c r="AY152" s="13" t="s">
        <v>179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186</v>
      </c>
      <c r="BK152" s="147">
        <f t="shared" si="19"/>
        <v>0</v>
      </c>
      <c r="BL152" s="13" t="s">
        <v>201</v>
      </c>
      <c r="BM152" s="146" t="s">
        <v>2156</v>
      </c>
    </row>
    <row r="153" spans="2:65" s="1" customFormat="1" ht="24.15" customHeight="1" x14ac:dyDescent="0.2">
      <c r="B153" s="28"/>
      <c r="C153" s="134" t="s">
        <v>273</v>
      </c>
      <c r="D153" s="134" t="s">
        <v>181</v>
      </c>
      <c r="E153" s="135" t="s">
        <v>1093</v>
      </c>
      <c r="F153" s="136" t="s">
        <v>1094</v>
      </c>
      <c r="G153" s="137" t="s">
        <v>488</v>
      </c>
      <c r="H153" s="138">
        <v>10.5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201</v>
      </c>
      <c r="AT153" s="146" t="s">
        <v>181</v>
      </c>
      <c r="AU153" s="146" t="s">
        <v>186</v>
      </c>
      <c r="AY153" s="13" t="s">
        <v>179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186</v>
      </c>
      <c r="BK153" s="147">
        <f t="shared" si="19"/>
        <v>0</v>
      </c>
      <c r="BL153" s="13" t="s">
        <v>201</v>
      </c>
      <c r="BM153" s="146" t="s">
        <v>2157</v>
      </c>
    </row>
    <row r="154" spans="2:65" s="11" customFormat="1" ht="26" customHeight="1" x14ac:dyDescent="0.35">
      <c r="B154" s="122"/>
      <c r="D154" s="123" t="s">
        <v>71</v>
      </c>
      <c r="E154" s="124" t="s">
        <v>418</v>
      </c>
      <c r="F154" s="124" t="s">
        <v>419</v>
      </c>
      <c r="I154" s="125"/>
      <c r="J154" s="126">
        <f>BK154</f>
        <v>0</v>
      </c>
      <c r="L154" s="122"/>
      <c r="M154" s="127"/>
      <c r="P154" s="128">
        <f>SUM(P155:P157)</f>
        <v>0</v>
      </c>
      <c r="R154" s="128">
        <f>SUM(R155:R157)</f>
        <v>0</v>
      </c>
      <c r="T154" s="129">
        <f>SUM(T155:T157)</f>
        <v>0</v>
      </c>
      <c r="AR154" s="123" t="s">
        <v>185</v>
      </c>
      <c r="AT154" s="130" t="s">
        <v>71</v>
      </c>
      <c r="AU154" s="130" t="s">
        <v>72</v>
      </c>
      <c r="AY154" s="123" t="s">
        <v>179</v>
      </c>
      <c r="BK154" s="131">
        <f>SUM(BK155:BK157)</f>
        <v>0</v>
      </c>
    </row>
    <row r="155" spans="2:65" s="1" customFormat="1" ht="38" customHeight="1" x14ac:dyDescent="0.2">
      <c r="B155" s="28"/>
      <c r="C155" s="134" t="s">
        <v>277</v>
      </c>
      <c r="D155" s="134" t="s">
        <v>181</v>
      </c>
      <c r="E155" s="135" t="s">
        <v>1723</v>
      </c>
      <c r="F155" s="136" t="s">
        <v>1724</v>
      </c>
      <c r="G155" s="137" t="s">
        <v>423</v>
      </c>
      <c r="H155" s="138">
        <v>6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424</v>
      </c>
      <c r="AT155" s="146" t="s">
        <v>181</v>
      </c>
      <c r="AU155" s="146" t="s">
        <v>80</v>
      </c>
      <c r="AY155" s="13" t="s">
        <v>179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186</v>
      </c>
      <c r="BK155" s="147">
        <f>ROUND(I155*H155,2)</f>
        <v>0</v>
      </c>
      <c r="BL155" s="13" t="s">
        <v>424</v>
      </c>
      <c r="BM155" s="146" t="s">
        <v>2158</v>
      </c>
    </row>
    <row r="156" spans="2:65" s="1" customFormat="1" ht="38" customHeight="1" x14ac:dyDescent="0.2">
      <c r="B156" s="28"/>
      <c r="C156" s="134" t="s">
        <v>281</v>
      </c>
      <c r="D156" s="134" t="s">
        <v>181</v>
      </c>
      <c r="E156" s="135" t="s">
        <v>1332</v>
      </c>
      <c r="F156" s="136" t="s">
        <v>1333</v>
      </c>
      <c r="G156" s="137" t="s">
        <v>423</v>
      </c>
      <c r="H156" s="138">
        <v>6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424</v>
      </c>
      <c r="AT156" s="146" t="s">
        <v>181</v>
      </c>
      <c r="AU156" s="146" t="s">
        <v>80</v>
      </c>
      <c r="AY156" s="13" t="s">
        <v>179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186</v>
      </c>
      <c r="BK156" s="147">
        <f>ROUND(I156*H156,2)</f>
        <v>0</v>
      </c>
      <c r="BL156" s="13" t="s">
        <v>424</v>
      </c>
      <c r="BM156" s="146" t="s">
        <v>2159</v>
      </c>
    </row>
    <row r="157" spans="2:65" s="1" customFormat="1" ht="38" customHeight="1" x14ac:dyDescent="0.2">
      <c r="B157" s="28"/>
      <c r="C157" s="134" t="s">
        <v>285</v>
      </c>
      <c r="D157" s="134" t="s">
        <v>181</v>
      </c>
      <c r="E157" s="135" t="s">
        <v>1335</v>
      </c>
      <c r="F157" s="136" t="s">
        <v>1336</v>
      </c>
      <c r="G157" s="137" t="s">
        <v>423</v>
      </c>
      <c r="H157" s="138">
        <v>6</v>
      </c>
      <c r="I157" s="139"/>
      <c r="J157" s="140">
        <f>ROUND(I157*H157,2)</f>
        <v>0</v>
      </c>
      <c r="K157" s="141"/>
      <c r="L157" s="28"/>
      <c r="M157" s="159" t="s">
        <v>1</v>
      </c>
      <c r="N157" s="160" t="s">
        <v>38</v>
      </c>
      <c r="O157" s="161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AR157" s="146" t="s">
        <v>424</v>
      </c>
      <c r="AT157" s="146" t="s">
        <v>181</v>
      </c>
      <c r="AU157" s="146" t="s">
        <v>80</v>
      </c>
      <c r="AY157" s="13" t="s">
        <v>179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186</v>
      </c>
      <c r="BK157" s="147">
        <f>ROUND(I157*H157,2)</f>
        <v>0</v>
      </c>
      <c r="BL157" s="13" t="s">
        <v>424</v>
      </c>
      <c r="BM157" s="146" t="s">
        <v>2160</v>
      </c>
    </row>
    <row r="158" spans="2:65" s="1" customFormat="1" ht="6.9" customHeight="1" x14ac:dyDescent="0.2">
      <c r="B158" s="41"/>
      <c r="C158" s="42"/>
      <c r="D158" s="42"/>
      <c r="E158" s="42"/>
      <c r="F158" s="42"/>
      <c r="G158" s="42"/>
      <c r="H158" s="42"/>
      <c r="I158" s="42"/>
      <c r="J158" s="42"/>
      <c r="K158" s="42"/>
      <c r="L158" s="28"/>
    </row>
  </sheetData>
  <sheetProtection algorithmName="SHA-512" hashValue="o7w/7DHawT3g43l4Y2MrLNYgQtaqrhCI8B5AMDrkqK1rwjBBk5/cxJCF2BFFMrJKAEA1vbl11eEKa3RGP1qDKQ==" saltValue="k7slX1REY06bZSDCgAahk/K+IrwLdIyHWJIQThG3WgM6YOg1tWiNZ4BAMjv0BQxGbFhJi5sDnmlJwkCV5EmFRQ==" spinCount="100000" sheet="1" objects="1" scenarios="1" formatColumns="0" formatRows="0" autoFilter="0"/>
  <autoFilter ref="C123:K157" xr:uid="{00000000-0009-0000-0000-00000E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54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124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16.5" hidden="1" customHeight="1" x14ac:dyDescent="0.2">
      <c r="B9" s="28"/>
      <c r="E9" s="215" t="s">
        <v>2161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151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152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ROUND(J120,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ROUND((SUM(BE120:BE153)),  2)</f>
        <v>0</v>
      </c>
      <c r="G33" s="88"/>
      <c r="H33" s="88"/>
      <c r="I33" s="91">
        <v>0.2</v>
      </c>
      <c r="J33" s="90">
        <f>ROUND(((SUM(BE120:BE153))*I33),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ROUND((SUM(BF120:BF153)),  2)</f>
        <v>0</v>
      </c>
      <c r="G34" s="88"/>
      <c r="H34" s="88"/>
      <c r="I34" s="91">
        <v>0.2</v>
      </c>
      <c r="J34" s="90">
        <f>ROUND(((SUM(BF120:BF153))*I34),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ROUND((SUM(BG120:BG153)),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ROUND((SUM(BH120:BH153)),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ROUND((SUM(BI120:BI153)),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16.5" hidden="1" customHeight="1" x14ac:dyDescent="0.2">
      <c r="B87" s="28"/>
      <c r="E87" s="215" t="str">
        <f>E9</f>
        <v>SO 13 - SO 12 Optická trasa pre DPB, a.s.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40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J120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20" hidden="1" customHeight="1" x14ac:dyDescent="0.2">
      <c r="B98" s="109"/>
      <c r="D98" s="110" t="s">
        <v>1386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20" hidden="1" customHeight="1" x14ac:dyDescent="0.2">
      <c r="B99" s="109"/>
      <c r="D99" s="110" t="s">
        <v>1729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20" hidden="1" customHeight="1" x14ac:dyDescent="0.2">
      <c r="B100" s="109"/>
      <c r="D100" s="110" t="s">
        <v>978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1" customFormat="1" ht="21.75" hidden="1" customHeight="1" x14ac:dyDescent="0.2">
      <c r="B101" s="28"/>
      <c r="L101" s="28"/>
    </row>
    <row r="102" spans="2:12" s="1" customFormat="1" ht="6.9" hidden="1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 x14ac:dyDescent="0.2"/>
    <row r="104" spans="2:12" hidden="1" x14ac:dyDescent="0.2"/>
    <row r="105" spans="2:12" hidden="1" x14ac:dyDescent="0.2"/>
    <row r="106" spans="2:12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4.9" customHeight="1" x14ac:dyDescent="0.2">
      <c r="B107" s="28"/>
      <c r="C107" s="17" t="s">
        <v>165</v>
      </c>
      <c r="L107" s="28"/>
    </row>
    <row r="108" spans="2:12" s="1" customFormat="1" ht="6.9" customHeight="1" x14ac:dyDescent="0.2">
      <c r="B108" s="28"/>
      <c r="L108" s="28"/>
    </row>
    <row r="109" spans="2:12" s="1" customFormat="1" ht="12" customHeight="1" x14ac:dyDescent="0.2">
      <c r="B109" s="28"/>
      <c r="C109" s="23" t="s">
        <v>15</v>
      </c>
      <c r="L109" s="28"/>
    </row>
    <row r="110" spans="2:12" s="1" customFormat="1" ht="16.5" customHeight="1" x14ac:dyDescent="0.2">
      <c r="B110" s="28"/>
      <c r="E110" s="263" t="str">
        <f>E7</f>
        <v>2117 NTT Bulharská Galvaniho</v>
      </c>
      <c r="F110" s="264"/>
      <c r="G110" s="264"/>
      <c r="H110" s="264"/>
      <c r="L110" s="28"/>
    </row>
    <row r="111" spans="2:12" s="1" customFormat="1" ht="12" customHeight="1" x14ac:dyDescent="0.2">
      <c r="B111" s="28"/>
      <c r="C111" s="23" t="s">
        <v>148</v>
      </c>
      <c r="L111" s="28"/>
    </row>
    <row r="112" spans="2:12" s="1" customFormat="1" ht="16.5" customHeight="1" x14ac:dyDescent="0.2">
      <c r="B112" s="28"/>
      <c r="E112" s="215" t="str">
        <f>E9</f>
        <v>SO 13 - SO 12 Optická trasa pre DPB, a.s.</v>
      </c>
      <c r="F112" s="262"/>
      <c r="G112" s="262"/>
      <c r="H112" s="262"/>
      <c r="L112" s="28"/>
    </row>
    <row r="113" spans="2:65" s="1" customFormat="1" ht="6.9" customHeight="1" x14ac:dyDescent="0.2">
      <c r="B113" s="28"/>
      <c r="L113" s="28"/>
    </row>
    <row r="114" spans="2:65" s="1" customFormat="1" ht="12" customHeight="1" x14ac:dyDescent="0.2">
      <c r="B114" s="28"/>
      <c r="C114" s="23" t="s">
        <v>19</v>
      </c>
      <c r="F114" s="21" t="str">
        <f>F12</f>
        <v>Bratislava</v>
      </c>
      <c r="I114" s="23" t="s">
        <v>21</v>
      </c>
      <c r="J114" s="49" t="str">
        <f>IF(J12="","",J12)</f>
        <v>12. 12. 2024</v>
      </c>
      <c r="L114" s="28"/>
    </row>
    <row r="115" spans="2:65" s="1" customFormat="1" ht="6.9" customHeight="1" x14ac:dyDescent="0.2">
      <c r="B115" s="28"/>
      <c r="L115" s="28"/>
    </row>
    <row r="116" spans="2:65" s="1" customFormat="1" ht="40.25" customHeight="1" x14ac:dyDescent="0.2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>DELTES spol. s r.o., Lužná 12, 851 04 Bratislava</v>
      </c>
      <c r="L116" s="28"/>
    </row>
    <row r="117" spans="2:65" s="1" customFormat="1" ht="15.15" customHeight="1" x14ac:dyDescent="0.2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>Ing. Marta Bútorová</v>
      </c>
      <c r="L117" s="28"/>
    </row>
    <row r="118" spans="2:65" s="1" customFormat="1" ht="10.4" customHeight="1" x14ac:dyDescent="0.2">
      <c r="B118" s="28"/>
      <c r="L118" s="28"/>
    </row>
    <row r="119" spans="2:65" s="10" customFormat="1" ht="29.25" customHeight="1" x14ac:dyDescent="0.2">
      <c r="B119" s="113"/>
      <c r="C119" s="114" t="s">
        <v>166</v>
      </c>
      <c r="D119" s="115" t="s">
        <v>57</v>
      </c>
      <c r="E119" s="115" t="s">
        <v>53</v>
      </c>
      <c r="F119" s="115" t="s">
        <v>54</v>
      </c>
      <c r="G119" s="115" t="s">
        <v>167</v>
      </c>
      <c r="H119" s="115" t="s">
        <v>168</v>
      </c>
      <c r="I119" s="115" t="s">
        <v>169</v>
      </c>
      <c r="J119" s="116" t="s">
        <v>155</v>
      </c>
      <c r="K119" s="117" t="s">
        <v>170</v>
      </c>
      <c r="L119" s="113"/>
      <c r="M119" s="56" t="s">
        <v>1</v>
      </c>
      <c r="N119" s="57" t="s">
        <v>36</v>
      </c>
      <c r="O119" s="57" t="s">
        <v>171</v>
      </c>
      <c r="P119" s="57" t="s">
        <v>172</v>
      </c>
      <c r="Q119" s="57" t="s">
        <v>173</v>
      </c>
      <c r="R119" s="57" t="s">
        <v>174</v>
      </c>
      <c r="S119" s="57" t="s">
        <v>175</v>
      </c>
      <c r="T119" s="58" t="s">
        <v>176</v>
      </c>
    </row>
    <row r="120" spans="2:65" s="1" customFormat="1" ht="23" customHeight="1" x14ac:dyDescent="0.35">
      <c r="B120" s="28"/>
      <c r="C120" s="61" t="s">
        <v>156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44.904199999999996</v>
      </c>
      <c r="S120" s="50"/>
      <c r="T120" s="120">
        <f>T121</f>
        <v>0</v>
      </c>
      <c r="AT120" s="13" t="s">
        <v>71</v>
      </c>
      <c r="AU120" s="13" t="s">
        <v>157</v>
      </c>
      <c r="BK120" s="121">
        <f>BK121</f>
        <v>0</v>
      </c>
    </row>
    <row r="121" spans="2:65" s="11" customFormat="1" ht="26" customHeight="1" x14ac:dyDescent="0.35">
      <c r="B121" s="122"/>
      <c r="D121" s="123" t="s">
        <v>71</v>
      </c>
      <c r="E121" s="124" t="s">
        <v>177</v>
      </c>
      <c r="F121" s="124" t="s">
        <v>178</v>
      </c>
      <c r="I121" s="125"/>
      <c r="J121" s="126">
        <f>BK121</f>
        <v>0</v>
      </c>
      <c r="L121" s="122"/>
      <c r="M121" s="127"/>
      <c r="P121" s="128">
        <f>P122+P133+P138</f>
        <v>0</v>
      </c>
      <c r="R121" s="128">
        <f>R122+R133+R138</f>
        <v>44.904199999999996</v>
      </c>
      <c r="T121" s="129">
        <f>T122+T133+T138</f>
        <v>0</v>
      </c>
      <c r="AR121" s="123" t="s">
        <v>80</v>
      </c>
      <c r="AT121" s="130" t="s">
        <v>71</v>
      </c>
      <c r="AU121" s="130" t="s">
        <v>72</v>
      </c>
      <c r="AY121" s="123" t="s">
        <v>179</v>
      </c>
      <c r="BK121" s="131">
        <f>BK122+BK133+BK138</f>
        <v>0</v>
      </c>
    </row>
    <row r="122" spans="2:65" s="11" customFormat="1" ht="23" customHeight="1" x14ac:dyDescent="0.25">
      <c r="B122" s="122"/>
      <c r="D122" s="123" t="s">
        <v>71</v>
      </c>
      <c r="E122" s="132" t="s">
        <v>196</v>
      </c>
      <c r="F122" s="132" t="s">
        <v>1416</v>
      </c>
      <c r="I122" s="125"/>
      <c r="J122" s="133">
        <f>BK122</f>
        <v>0</v>
      </c>
      <c r="L122" s="122"/>
      <c r="M122" s="127"/>
      <c r="P122" s="128">
        <f>SUM(P123:P132)</f>
        <v>0</v>
      </c>
      <c r="R122" s="128">
        <f>SUM(R123:R132)</f>
        <v>1.1271</v>
      </c>
      <c r="T122" s="129">
        <f>SUM(T123:T132)</f>
        <v>0</v>
      </c>
      <c r="AR122" s="123" t="s">
        <v>80</v>
      </c>
      <c r="AT122" s="130" t="s">
        <v>71</v>
      </c>
      <c r="AU122" s="130" t="s">
        <v>80</v>
      </c>
      <c r="AY122" s="123" t="s">
        <v>179</v>
      </c>
      <c r="BK122" s="131">
        <f>SUM(BK123:BK132)</f>
        <v>0</v>
      </c>
    </row>
    <row r="123" spans="2:65" s="1" customFormat="1" ht="24.15" customHeight="1" x14ac:dyDescent="0.2">
      <c r="B123" s="28"/>
      <c r="C123" s="134" t="s">
        <v>80</v>
      </c>
      <c r="D123" s="134" t="s">
        <v>181</v>
      </c>
      <c r="E123" s="135" t="s">
        <v>1742</v>
      </c>
      <c r="F123" s="136" t="s">
        <v>1743</v>
      </c>
      <c r="G123" s="137" t="s">
        <v>235</v>
      </c>
      <c r="H123" s="138">
        <v>2890</v>
      </c>
      <c r="I123" s="139"/>
      <c r="J123" s="140">
        <f t="shared" ref="J123:J132" si="0">ROUND(I123*H123,2)</f>
        <v>0</v>
      </c>
      <c r="K123" s="141"/>
      <c r="L123" s="28"/>
      <c r="M123" s="142" t="s">
        <v>1</v>
      </c>
      <c r="N123" s="143" t="s">
        <v>38</v>
      </c>
      <c r="P123" s="144">
        <f t="shared" ref="P123:P132" si="1">O123*H123</f>
        <v>0</v>
      </c>
      <c r="Q123" s="144">
        <v>0</v>
      </c>
      <c r="R123" s="144">
        <f t="shared" ref="R123:R132" si="2">Q123*H123</f>
        <v>0</v>
      </c>
      <c r="S123" s="144">
        <v>0</v>
      </c>
      <c r="T123" s="145">
        <f t="shared" ref="T123:T132" si="3">S123*H123</f>
        <v>0</v>
      </c>
      <c r="AR123" s="146" t="s">
        <v>185</v>
      </c>
      <c r="AT123" s="146" t="s">
        <v>181</v>
      </c>
      <c r="AU123" s="146" t="s">
        <v>186</v>
      </c>
      <c r="AY123" s="13" t="s">
        <v>179</v>
      </c>
      <c r="BE123" s="147">
        <f t="shared" ref="BE123:BE132" si="4">IF(N123="základná",J123,0)</f>
        <v>0</v>
      </c>
      <c r="BF123" s="147">
        <f t="shared" ref="BF123:BF132" si="5">IF(N123="znížená",J123,0)</f>
        <v>0</v>
      </c>
      <c r="BG123" s="147">
        <f t="shared" ref="BG123:BG132" si="6">IF(N123="zákl. prenesená",J123,0)</f>
        <v>0</v>
      </c>
      <c r="BH123" s="147">
        <f t="shared" ref="BH123:BH132" si="7">IF(N123="zníž. prenesená",J123,0)</f>
        <v>0</v>
      </c>
      <c r="BI123" s="147">
        <f t="shared" ref="BI123:BI132" si="8">IF(N123="nulová",J123,0)</f>
        <v>0</v>
      </c>
      <c r="BJ123" s="13" t="s">
        <v>186</v>
      </c>
      <c r="BK123" s="147">
        <f t="shared" ref="BK123:BK132" si="9">ROUND(I123*H123,2)</f>
        <v>0</v>
      </c>
      <c r="BL123" s="13" t="s">
        <v>185</v>
      </c>
      <c r="BM123" s="146" t="s">
        <v>2162</v>
      </c>
    </row>
    <row r="124" spans="2:65" s="1" customFormat="1" ht="24.15" customHeight="1" x14ac:dyDescent="0.2">
      <c r="B124" s="28"/>
      <c r="C124" s="148" t="s">
        <v>186</v>
      </c>
      <c r="D124" s="148" t="s">
        <v>194</v>
      </c>
      <c r="E124" s="149" t="s">
        <v>1951</v>
      </c>
      <c r="F124" s="150" t="s">
        <v>1952</v>
      </c>
      <c r="G124" s="151" t="s">
        <v>235</v>
      </c>
      <c r="H124" s="152">
        <v>2890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3.8999999999999999E-4</v>
      </c>
      <c r="R124" s="144">
        <f t="shared" si="2"/>
        <v>1.1271</v>
      </c>
      <c r="S124" s="144">
        <v>0</v>
      </c>
      <c r="T124" s="145">
        <f t="shared" si="3"/>
        <v>0</v>
      </c>
      <c r="AR124" s="146" t="s">
        <v>219</v>
      </c>
      <c r="AT124" s="146" t="s">
        <v>194</v>
      </c>
      <c r="AU124" s="146" t="s">
        <v>186</v>
      </c>
      <c r="AY124" s="13" t="s">
        <v>179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186</v>
      </c>
      <c r="BK124" s="147">
        <f t="shared" si="9"/>
        <v>0</v>
      </c>
      <c r="BL124" s="13" t="s">
        <v>185</v>
      </c>
      <c r="BM124" s="146" t="s">
        <v>2163</v>
      </c>
    </row>
    <row r="125" spans="2:65" s="1" customFormat="1" ht="21.75" customHeight="1" x14ac:dyDescent="0.2">
      <c r="B125" s="28"/>
      <c r="C125" s="134" t="s">
        <v>196</v>
      </c>
      <c r="D125" s="134" t="s">
        <v>181</v>
      </c>
      <c r="E125" s="135" t="s">
        <v>1755</v>
      </c>
      <c r="F125" s="136" t="s">
        <v>1756</v>
      </c>
      <c r="G125" s="137" t="s">
        <v>192</v>
      </c>
      <c r="H125" s="138">
        <v>40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185</v>
      </c>
      <c r="AT125" s="146" t="s">
        <v>181</v>
      </c>
      <c r="AU125" s="146" t="s">
        <v>186</v>
      </c>
      <c r="AY125" s="13" t="s">
        <v>179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186</v>
      </c>
      <c r="BK125" s="147">
        <f t="shared" si="9"/>
        <v>0</v>
      </c>
      <c r="BL125" s="13" t="s">
        <v>185</v>
      </c>
      <c r="BM125" s="146" t="s">
        <v>2164</v>
      </c>
    </row>
    <row r="126" spans="2:65" s="1" customFormat="1" ht="16.5" customHeight="1" x14ac:dyDescent="0.2">
      <c r="B126" s="28"/>
      <c r="C126" s="134" t="s">
        <v>185</v>
      </c>
      <c r="D126" s="134" t="s">
        <v>181</v>
      </c>
      <c r="E126" s="135" t="s">
        <v>1758</v>
      </c>
      <c r="F126" s="136" t="s">
        <v>1759</v>
      </c>
      <c r="G126" s="137" t="s">
        <v>192</v>
      </c>
      <c r="H126" s="138">
        <v>40</v>
      </c>
      <c r="I126" s="139"/>
      <c r="J126" s="140">
        <f t="shared" si="0"/>
        <v>0</v>
      </c>
      <c r="K126" s="141"/>
      <c r="L126" s="28"/>
      <c r="M126" s="142" t="s">
        <v>1</v>
      </c>
      <c r="N126" s="143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424</v>
      </c>
      <c r="AT126" s="146" t="s">
        <v>181</v>
      </c>
      <c r="AU126" s="146" t="s">
        <v>186</v>
      </c>
      <c r="AY126" s="13" t="s">
        <v>179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186</v>
      </c>
      <c r="BK126" s="147">
        <f t="shared" si="9"/>
        <v>0</v>
      </c>
      <c r="BL126" s="13" t="s">
        <v>424</v>
      </c>
      <c r="BM126" s="146" t="s">
        <v>2165</v>
      </c>
    </row>
    <row r="127" spans="2:65" s="1" customFormat="1" ht="16.5" customHeight="1" x14ac:dyDescent="0.2">
      <c r="B127" s="28"/>
      <c r="C127" s="134" t="s">
        <v>207</v>
      </c>
      <c r="D127" s="134" t="s">
        <v>181</v>
      </c>
      <c r="E127" s="135" t="s">
        <v>1761</v>
      </c>
      <c r="F127" s="136" t="s">
        <v>1762</v>
      </c>
      <c r="G127" s="137" t="s">
        <v>192</v>
      </c>
      <c r="H127" s="138">
        <v>5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185</v>
      </c>
      <c r="AT127" s="146" t="s">
        <v>181</v>
      </c>
      <c r="AU127" s="146" t="s">
        <v>186</v>
      </c>
      <c r="AY127" s="13" t="s">
        <v>179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186</v>
      </c>
      <c r="BK127" s="147">
        <f t="shared" si="9"/>
        <v>0</v>
      </c>
      <c r="BL127" s="13" t="s">
        <v>185</v>
      </c>
      <c r="BM127" s="146" t="s">
        <v>2166</v>
      </c>
    </row>
    <row r="128" spans="2:65" s="1" customFormat="1" ht="24.15" customHeight="1" x14ac:dyDescent="0.2">
      <c r="B128" s="28"/>
      <c r="C128" s="134" t="s">
        <v>211</v>
      </c>
      <c r="D128" s="134" t="s">
        <v>181</v>
      </c>
      <c r="E128" s="135" t="s">
        <v>1764</v>
      </c>
      <c r="F128" s="136" t="s">
        <v>1765</v>
      </c>
      <c r="G128" s="137" t="s">
        <v>192</v>
      </c>
      <c r="H128" s="138">
        <v>5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424</v>
      </c>
      <c r="AT128" s="146" t="s">
        <v>181</v>
      </c>
      <c r="AU128" s="146" t="s">
        <v>186</v>
      </c>
      <c r="AY128" s="13" t="s">
        <v>179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186</v>
      </c>
      <c r="BK128" s="147">
        <f t="shared" si="9"/>
        <v>0</v>
      </c>
      <c r="BL128" s="13" t="s">
        <v>424</v>
      </c>
      <c r="BM128" s="146" t="s">
        <v>2167</v>
      </c>
    </row>
    <row r="129" spans="2:65" s="1" customFormat="1" ht="16.5" customHeight="1" x14ac:dyDescent="0.2">
      <c r="B129" s="28"/>
      <c r="C129" s="134" t="s">
        <v>215</v>
      </c>
      <c r="D129" s="134" t="s">
        <v>181</v>
      </c>
      <c r="E129" s="135" t="s">
        <v>1767</v>
      </c>
      <c r="F129" s="136" t="s">
        <v>1768</v>
      </c>
      <c r="G129" s="137" t="s">
        <v>192</v>
      </c>
      <c r="H129" s="138">
        <v>35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185</v>
      </c>
      <c r="AT129" s="146" t="s">
        <v>181</v>
      </c>
      <c r="AU129" s="146" t="s">
        <v>186</v>
      </c>
      <c r="AY129" s="13" t="s">
        <v>179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186</v>
      </c>
      <c r="BK129" s="147">
        <f t="shared" si="9"/>
        <v>0</v>
      </c>
      <c r="BL129" s="13" t="s">
        <v>185</v>
      </c>
      <c r="BM129" s="146" t="s">
        <v>2168</v>
      </c>
    </row>
    <row r="130" spans="2:65" s="1" customFormat="1" ht="16.5" customHeight="1" x14ac:dyDescent="0.2">
      <c r="B130" s="28"/>
      <c r="C130" s="134" t="s">
        <v>219</v>
      </c>
      <c r="D130" s="134" t="s">
        <v>181</v>
      </c>
      <c r="E130" s="135" t="s">
        <v>1770</v>
      </c>
      <c r="F130" s="136" t="s">
        <v>1771</v>
      </c>
      <c r="G130" s="137" t="s">
        <v>192</v>
      </c>
      <c r="H130" s="138">
        <v>35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424</v>
      </c>
      <c r="AT130" s="146" t="s">
        <v>181</v>
      </c>
      <c r="AU130" s="146" t="s">
        <v>186</v>
      </c>
      <c r="AY130" s="13" t="s">
        <v>179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186</v>
      </c>
      <c r="BK130" s="147">
        <f t="shared" si="9"/>
        <v>0</v>
      </c>
      <c r="BL130" s="13" t="s">
        <v>424</v>
      </c>
      <c r="BM130" s="146" t="s">
        <v>2169</v>
      </c>
    </row>
    <row r="131" spans="2:65" s="1" customFormat="1" ht="16.5" customHeight="1" x14ac:dyDescent="0.2">
      <c r="B131" s="28"/>
      <c r="C131" s="134" t="s">
        <v>188</v>
      </c>
      <c r="D131" s="134" t="s">
        <v>181</v>
      </c>
      <c r="E131" s="135" t="s">
        <v>2170</v>
      </c>
      <c r="F131" s="136" t="s">
        <v>1749</v>
      </c>
      <c r="G131" s="137" t="s">
        <v>1750</v>
      </c>
      <c r="H131" s="138">
        <v>20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186</v>
      </c>
      <c r="BK131" s="147">
        <f t="shared" si="9"/>
        <v>0</v>
      </c>
      <c r="BL131" s="13" t="s">
        <v>185</v>
      </c>
      <c r="BM131" s="146" t="s">
        <v>2171</v>
      </c>
    </row>
    <row r="132" spans="2:65" s="1" customFormat="1" ht="16.5" customHeight="1" x14ac:dyDescent="0.2">
      <c r="B132" s="28"/>
      <c r="C132" s="134" t="s">
        <v>224</v>
      </c>
      <c r="D132" s="134" t="s">
        <v>181</v>
      </c>
      <c r="E132" s="135" t="s">
        <v>2172</v>
      </c>
      <c r="F132" s="136" t="s">
        <v>1753</v>
      </c>
      <c r="G132" s="137" t="s">
        <v>1750</v>
      </c>
      <c r="H132" s="138">
        <v>20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185</v>
      </c>
      <c r="BM132" s="146" t="s">
        <v>2173</v>
      </c>
    </row>
    <row r="133" spans="2:65" s="11" customFormat="1" ht="23" customHeight="1" x14ac:dyDescent="0.25">
      <c r="B133" s="122"/>
      <c r="D133" s="123" t="s">
        <v>71</v>
      </c>
      <c r="E133" s="132" t="s">
        <v>219</v>
      </c>
      <c r="F133" s="132" t="s">
        <v>1773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3.5249999999999999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179</v>
      </c>
      <c r="BK133" s="131">
        <f>SUM(BK134:BK137)</f>
        <v>0</v>
      </c>
    </row>
    <row r="134" spans="2:65" s="1" customFormat="1" ht="24.15" customHeight="1" x14ac:dyDescent="0.2">
      <c r="B134" s="28"/>
      <c r="C134" s="134" t="s">
        <v>228</v>
      </c>
      <c r="D134" s="134" t="s">
        <v>181</v>
      </c>
      <c r="E134" s="135" t="s">
        <v>1774</v>
      </c>
      <c r="F134" s="136" t="s">
        <v>1775</v>
      </c>
      <c r="G134" s="137" t="s">
        <v>192</v>
      </c>
      <c r="H134" s="138">
        <v>47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7.4999999999999997E-2</v>
      </c>
      <c r="R134" s="144">
        <f>Q134*H134</f>
        <v>3.5249999999999999</v>
      </c>
      <c r="S134" s="144">
        <v>0</v>
      </c>
      <c r="T134" s="145">
        <f>S134*H134</f>
        <v>0</v>
      </c>
      <c r="AR134" s="146" t="s">
        <v>80</v>
      </c>
      <c r="AT134" s="146" t="s">
        <v>181</v>
      </c>
      <c r="AU134" s="146" t="s">
        <v>186</v>
      </c>
      <c r="AY134" s="13" t="s">
        <v>179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186</v>
      </c>
      <c r="BK134" s="147">
        <f>ROUND(I134*H134,2)</f>
        <v>0</v>
      </c>
      <c r="BL134" s="13" t="s">
        <v>80</v>
      </c>
      <c r="BM134" s="146" t="s">
        <v>2174</v>
      </c>
    </row>
    <row r="135" spans="2:65" s="1" customFormat="1" ht="16.5" customHeight="1" x14ac:dyDescent="0.2">
      <c r="B135" s="28"/>
      <c r="C135" s="134" t="s">
        <v>232</v>
      </c>
      <c r="D135" s="134" t="s">
        <v>181</v>
      </c>
      <c r="E135" s="135" t="s">
        <v>1777</v>
      </c>
      <c r="F135" s="136" t="s">
        <v>1778</v>
      </c>
      <c r="G135" s="137" t="s">
        <v>192</v>
      </c>
      <c r="H135" s="138">
        <v>46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201</v>
      </c>
      <c r="AT135" s="146" t="s">
        <v>181</v>
      </c>
      <c r="AU135" s="146" t="s">
        <v>186</v>
      </c>
      <c r="AY135" s="13" t="s">
        <v>179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186</v>
      </c>
      <c r="BK135" s="147">
        <f>ROUND(I135*H135,2)</f>
        <v>0</v>
      </c>
      <c r="BL135" s="13" t="s">
        <v>201</v>
      </c>
      <c r="BM135" s="146" t="s">
        <v>2175</v>
      </c>
    </row>
    <row r="136" spans="2:65" s="1" customFormat="1" ht="21.75" customHeight="1" x14ac:dyDescent="0.2">
      <c r="B136" s="28"/>
      <c r="C136" s="134" t="s">
        <v>237</v>
      </c>
      <c r="D136" s="134" t="s">
        <v>181</v>
      </c>
      <c r="E136" s="135" t="s">
        <v>2142</v>
      </c>
      <c r="F136" s="136" t="s">
        <v>2176</v>
      </c>
      <c r="G136" s="137" t="s">
        <v>192</v>
      </c>
      <c r="H136" s="138">
        <v>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201</v>
      </c>
      <c r="AT136" s="146" t="s">
        <v>181</v>
      </c>
      <c r="AU136" s="146" t="s">
        <v>186</v>
      </c>
      <c r="AY136" s="13" t="s">
        <v>179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186</v>
      </c>
      <c r="BK136" s="147">
        <f>ROUND(I136*H136,2)</f>
        <v>0</v>
      </c>
      <c r="BL136" s="13" t="s">
        <v>201</v>
      </c>
      <c r="BM136" s="146" t="s">
        <v>2177</v>
      </c>
    </row>
    <row r="137" spans="2:65" s="1" customFormat="1" ht="24.15" customHeight="1" x14ac:dyDescent="0.2">
      <c r="B137" s="28"/>
      <c r="C137" s="134" t="s">
        <v>242</v>
      </c>
      <c r="D137" s="134" t="s">
        <v>181</v>
      </c>
      <c r="E137" s="135" t="s">
        <v>1780</v>
      </c>
      <c r="F137" s="136" t="s">
        <v>1781</v>
      </c>
      <c r="G137" s="137" t="s">
        <v>192</v>
      </c>
      <c r="H137" s="138">
        <v>47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201</v>
      </c>
      <c r="AT137" s="146" t="s">
        <v>181</v>
      </c>
      <c r="AU137" s="146" t="s">
        <v>186</v>
      </c>
      <c r="AY137" s="13" t="s">
        <v>179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186</v>
      </c>
      <c r="BK137" s="147">
        <f>ROUND(I137*H137,2)</f>
        <v>0</v>
      </c>
      <c r="BL137" s="13" t="s">
        <v>201</v>
      </c>
      <c r="BM137" s="146" t="s">
        <v>2178</v>
      </c>
    </row>
    <row r="138" spans="2:65" s="11" customFormat="1" ht="23" customHeight="1" x14ac:dyDescent="0.25">
      <c r="B138" s="122"/>
      <c r="D138" s="123" t="s">
        <v>71</v>
      </c>
      <c r="E138" s="132" t="s">
        <v>367</v>
      </c>
      <c r="F138" s="132" t="s">
        <v>1080</v>
      </c>
      <c r="I138" s="125"/>
      <c r="J138" s="133">
        <f>BK138</f>
        <v>0</v>
      </c>
      <c r="L138" s="122"/>
      <c r="M138" s="127"/>
      <c r="P138" s="128">
        <f>SUM(P139:P153)</f>
        <v>0</v>
      </c>
      <c r="R138" s="128">
        <f>SUM(R139:R153)</f>
        <v>40.252099999999999</v>
      </c>
      <c r="T138" s="129">
        <f>SUM(T139:T153)</f>
        <v>0</v>
      </c>
      <c r="AR138" s="123" t="s">
        <v>196</v>
      </c>
      <c r="AT138" s="130" t="s">
        <v>71</v>
      </c>
      <c r="AU138" s="130" t="s">
        <v>80</v>
      </c>
      <c r="AY138" s="123" t="s">
        <v>179</v>
      </c>
      <c r="BK138" s="131">
        <f>SUM(BK139:BK153)</f>
        <v>0</v>
      </c>
    </row>
    <row r="139" spans="2:65" s="1" customFormat="1" ht="24.15" customHeight="1" x14ac:dyDescent="0.2">
      <c r="B139" s="28"/>
      <c r="C139" s="134" t="s">
        <v>246</v>
      </c>
      <c r="D139" s="134" t="s">
        <v>181</v>
      </c>
      <c r="E139" s="135" t="s">
        <v>1081</v>
      </c>
      <c r="F139" s="136" t="s">
        <v>1082</v>
      </c>
      <c r="G139" s="137" t="s">
        <v>488</v>
      </c>
      <c r="H139" s="138">
        <v>47</v>
      </c>
      <c r="I139" s="139"/>
      <c r="J139" s="140">
        <f t="shared" ref="J139:J153" si="10">ROUND(I139*H139,2)</f>
        <v>0</v>
      </c>
      <c r="K139" s="141"/>
      <c r="L139" s="28"/>
      <c r="M139" s="142" t="s">
        <v>1</v>
      </c>
      <c r="N139" s="143" t="s">
        <v>38</v>
      </c>
      <c r="P139" s="144">
        <f t="shared" ref="P139:P153" si="11">O139*H139</f>
        <v>0</v>
      </c>
      <c r="Q139" s="144">
        <v>0</v>
      </c>
      <c r="R139" s="144">
        <f t="shared" ref="R139:R153" si="12">Q139*H139</f>
        <v>0</v>
      </c>
      <c r="S139" s="144">
        <v>0</v>
      </c>
      <c r="T139" s="145">
        <f t="shared" ref="T139:T153" si="13">S139*H139</f>
        <v>0</v>
      </c>
      <c r="AR139" s="146" t="s">
        <v>80</v>
      </c>
      <c r="AT139" s="146" t="s">
        <v>181</v>
      </c>
      <c r="AU139" s="146" t="s">
        <v>186</v>
      </c>
      <c r="AY139" s="13" t="s">
        <v>179</v>
      </c>
      <c r="BE139" s="147">
        <f t="shared" ref="BE139:BE153" si="14">IF(N139="základná",J139,0)</f>
        <v>0</v>
      </c>
      <c r="BF139" s="147">
        <f t="shared" ref="BF139:BF153" si="15">IF(N139="znížená",J139,0)</f>
        <v>0</v>
      </c>
      <c r="BG139" s="147">
        <f t="shared" ref="BG139:BG153" si="16">IF(N139="zákl. prenesená",J139,0)</f>
        <v>0</v>
      </c>
      <c r="BH139" s="147">
        <f t="shared" ref="BH139:BH153" si="17">IF(N139="zníž. prenesená",J139,0)</f>
        <v>0</v>
      </c>
      <c r="BI139" s="147">
        <f t="shared" ref="BI139:BI153" si="18">IF(N139="nulová",J139,0)</f>
        <v>0</v>
      </c>
      <c r="BJ139" s="13" t="s">
        <v>186</v>
      </c>
      <c r="BK139" s="147">
        <f t="shared" ref="BK139:BK153" si="19">ROUND(I139*H139,2)</f>
        <v>0</v>
      </c>
      <c r="BL139" s="13" t="s">
        <v>80</v>
      </c>
      <c r="BM139" s="146" t="s">
        <v>2179</v>
      </c>
    </row>
    <row r="140" spans="2:65" s="1" customFormat="1" ht="24.15" customHeight="1" x14ac:dyDescent="0.2">
      <c r="B140" s="28"/>
      <c r="C140" s="134" t="s">
        <v>250</v>
      </c>
      <c r="D140" s="134" t="s">
        <v>181</v>
      </c>
      <c r="E140" s="135" t="s">
        <v>374</v>
      </c>
      <c r="F140" s="136" t="s">
        <v>375</v>
      </c>
      <c r="G140" s="137" t="s">
        <v>235</v>
      </c>
      <c r="H140" s="138">
        <v>10</v>
      </c>
      <c r="I140" s="139"/>
      <c r="J140" s="140">
        <f t="shared" si="10"/>
        <v>0</v>
      </c>
      <c r="K140" s="141"/>
      <c r="L140" s="28"/>
      <c r="M140" s="142" t="s">
        <v>1</v>
      </c>
      <c r="N140" s="143" t="s">
        <v>38</v>
      </c>
      <c r="P140" s="144">
        <f t="shared" si="11"/>
        <v>0</v>
      </c>
      <c r="Q140" s="144">
        <v>0</v>
      </c>
      <c r="R140" s="144">
        <f t="shared" si="12"/>
        <v>0</v>
      </c>
      <c r="S140" s="144">
        <v>0</v>
      </c>
      <c r="T140" s="145">
        <f t="shared" si="13"/>
        <v>0</v>
      </c>
      <c r="AR140" s="146" t="s">
        <v>201</v>
      </c>
      <c r="AT140" s="146" t="s">
        <v>181</v>
      </c>
      <c r="AU140" s="146" t="s">
        <v>186</v>
      </c>
      <c r="AY140" s="13" t="s">
        <v>179</v>
      </c>
      <c r="BE140" s="147">
        <f t="shared" si="14"/>
        <v>0</v>
      </c>
      <c r="BF140" s="147">
        <f t="shared" si="15"/>
        <v>0</v>
      </c>
      <c r="BG140" s="147">
        <f t="shared" si="16"/>
        <v>0</v>
      </c>
      <c r="BH140" s="147">
        <f t="shared" si="17"/>
        <v>0</v>
      </c>
      <c r="BI140" s="147">
        <f t="shared" si="18"/>
        <v>0</v>
      </c>
      <c r="BJ140" s="13" t="s">
        <v>186</v>
      </c>
      <c r="BK140" s="147">
        <f t="shared" si="19"/>
        <v>0</v>
      </c>
      <c r="BL140" s="13" t="s">
        <v>201</v>
      </c>
      <c r="BM140" s="146" t="s">
        <v>2180</v>
      </c>
    </row>
    <row r="141" spans="2:65" s="1" customFormat="1" ht="24.15" customHeight="1" x14ac:dyDescent="0.2">
      <c r="B141" s="28"/>
      <c r="C141" s="134" t="s">
        <v>254</v>
      </c>
      <c r="D141" s="134" t="s">
        <v>181</v>
      </c>
      <c r="E141" s="135" t="s">
        <v>382</v>
      </c>
      <c r="F141" s="136" t="s">
        <v>383</v>
      </c>
      <c r="G141" s="137" t="s">
        <v>235</v>
      </c>
      <c r="H141" s="138">
        <v>10</v>
      </c>
      <c r="I141" s="139"/>
      <c r="J141" s="140">
        <f t="shared" si="10"/>
        <v>0</v>
      </c>
      <c r="K141" s="141"/>
      <c r="L141" s="28"/>
      <c r="M141" s="142" t="s">
        <v>1</v>
      </c>
      <c r="N141" s="143" t="s">
        <v>38</v>
      </c>
      <c r="P141" s="144">
        <f t="shared" si="11"/>
        <v>0</v>
      </c>
      <c r="Q141" s="144">
        <v>0</v>
      </c>
      <c r="R141" s="144">
        <f t="shared" si="12"/>
        <v>0</v>
      </c>
      <c r="S141" s="144">
        <v>0</v>
      </c>
      <c r="T141" s="145">
        <f t="shared" si="13"/>
        <v>0</v>
      </c>
      <c r="AR141" s="146" t="s">
        <v>201</v>
      </c>
      <c r="AT141" s="146" t="s">
        <v>181</v>
      </c>
      <c r="AU141" s="146" t="s">
        <v>186</v>
      </c>
      <c r="AY141" s="13" t="s">
        <v>179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186</v>
      </c>
      <c r="BK141" s="147">
        <f t="shared" si="19"/>
        <v>0</v>
      </c>
      <c r="BL141" s="13" t="s">
        <v>201</v>
      </c>
      <c r="BM141" s="146" t="s">
        <v>2181</v>
      </c>
    </row>
    <row r="142" spans="2:65" s="1" customFormat="1" ht="16.5" customHeight="1" x14ac:dyDescent="0.2">
      <c r="B142" s="28"/>
      <c r="C142" s="148" t="s">
        <v>258</v>
      </c>
      <c r="D142" s="148" t="s">
        <v>194</v>
      </c>
      <c r="E142" s="149" t="s">
        <v>386</v>
      </c>
      <c r="F142" s="150" t="s">
        <v>387</v>
      </c>
      <c r="G142" s="151" t="s">
        <v>388</v>
      </c>
      <c r="H142" s="152">
        <v>0.17499999999999999</v>
      </c>
      <c r="I142" s="153"/>
      <c r="J142" s="154">
        <f t="shared" si="10"/>
        <v>0</v>
      </c>
      <c r="K142" s="155"/>
      <c r="L142" s="156"/>
      <c r="M142" s="157" t="s">
        <v>1</v>
      </c>
      <c r="N142" s="158" t="s">
        <v>38</v>
      </c>
      <c r="P142" s="144">
        <f t="shared" si="11"/>
        <v>0</v>
      </c>
      <c r="Q142" s="144">
        <v>1</v>
      </c>
      <c r="R142" s="144">
        <f t="shared" si="12"/>
        <v>0.17499999999999999</v>
      </c>
      <c r="S142" s="144">
        <v>0</v>
      </c>
      <c r="T142" s="145">
        <f t="shared" si="13"/>
        <v>0</v>
      </c>
      <c r="AR142" s="146" t="s">
        <v>205</v>
      </c>
      <c r="AT142" s="146" t="s">
        <v>194</v>
      </c>
      <c r="AU142" s="146" t="s">
        <v>186</v>
      </c>
      <c r="AY142" s="13" t="s">
        <v>179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186</v>
      </c>
      <c r="BK142" s="147">
        <f t="shared" si="19"/>
        <v>0</v>
      </c>
      <c r="BL142" s="13" t="s">
        <v>205</v>
      </c>
      <c r="BM142" s="146" t="s">
        <v>2182</v>
      </c>
    </row>
    <row r="143" spans="2:65" s="1" customFormat="1" ht="24.15" customHeight="1" x14ac:dyDescent="0.2">
      <c r="B143" s="28"/>
      <c r="C143" s="148" t="s">
        <v>262</v>
      </c>
      <c r="D143" s="148" t="s">
        <v>194</v>
      </c>
      <c r="E143" s="149" t="s">
        <v>1304</v>
      </c>
      <c r="F143" s="150" t="s">
        <v>1305</v>
      </c>
      <c r="G143" s="151" t="s">
        <v>192</v>
      </c>
      <c r="H143" s="152">
        <v>70</v>
      </c>
      <c r="I143" s="153"/>
      <c r="J143" s="154">
        <f t="shared" si="10"/>
        <v>0</v>
      </c>
      <c r="K143" s="155"/>
      <c r="L143" s="156"/>
      <c r="M143" s="157" t="s">
        <v>1</v>
      </c>
      <c r="N143" s="158" t="s">
        <v>38</v>
      </c>
      <c r="P143" s="144">
        <f t="shared" si="11"/>
        <v>0</v>
      </c>
      <c r="Q143" s="144">
        <v>5.0000000000000001E-3</v>
      </c>
      <c r="R143" s="144">
        <f t="shared" si="12"/>
        <v>0.35000000000000003</v>
      </c>
      <c r="S143" s="144">
        <v>0</v>
      </c>
      <c r="T143" s="145">
        <f t="shared" si="13"/>
        <v>0</v>
      </c>
      <c r="AR143" s="146" t="s">
        <v>205</v>
      </c>
      <c r="AT143" s="146" t="s">
        <v>194</v>
      </c>
      <c r="AU143" s="146" t="s">
        <v>186</v>
      </c>
      <c r="AY143" s="13" t="s">
        <v>179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186</v>
      </c>
      <c r="BK143" s="147">
        <f t="shared" si="19"/>
        <v>0</v>
      </c>
      <c r="BL143" s="13" t="s">
        <v>205</v>
      </c>
      <c r="BM143" s="146" t="s">
        <v>2183</v>
      </c>
    </row>
    <row r="144" spans="2:65" s="1" customFormat="1" ht="24.15" customHeight="1" x14ac:dyDescent="0.2">
      <c r="B144" s="28"/>
      <c r="C144" s="134" t="s">
        <v>7</v>
      </c>
      <c r="D144" s="134" t="s">
        <v>181</v>
      </c>
      <c r="E144" s="135" t="s">
        <v>382</v>
      </c>
      <c r="F144" s="136" t="s">
        <v>383</v>
      </c>
      <c r="G144" s="137" t="s">
        <v>235</v>
      </c>
      <c r="H144" s="138">
        <v>2270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201</v>
      </c>
      <c r="AT144" s="146" t="s">
        <v>181</v>
      </c>
      <c r="AU144" s="146" t="s">
        <v>186</v>
      </c>
      <c r="AY144" s="13" t="s">
        <v>179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186</v>
      </c>
      <c r="BK144" s="147">
        <f t="shared" si="19"/>
        <v>0</v>
      </c>
      <c r="BL144" s="13" t="s">
        <v>201</v>
      </c>
      <c r="BM144" s="146" t="s">
        <v>2184</v>
      </c>
    </row>
    <row r="145" spans="2:65" s="1" customFormat="1" ht="16.5" customHeight="1" x14ac:dyDescent="0.2">
      <c r="B145" s="28"/>
      <c r="C145" s="148" t="s">
        <v>269</v>
      </c>
      <c r="D145" s="148" t="s">
        <v>194</v>
      </c>
      <c r="E145" s="149" t="s">
        <v>386</v>
      </c>
      <c r="F145" s="150" t="s">
        <v>387</v>
      </c>
      <c r="G145" s="151" t="s">
        <v>388</v>
      </c>
      <c r="H145" s="152">
        <v>39.725000000000001</v>
      </c>
      <c r="I145" s="153"/>
      <c r="J145" s="154">
        <f t="shared" si="10"/>
        <v>0</v>
      </c>
      <c r="K145" s="155"/>
      <c r="L145" s="156"/>
      <c r="M145" s="157" t="s">
        <v>1</v>
      </c>
      <c r="N145" s="158" t="s">
        <v>38</v>
      </c>
      <c r="P145" s="144">
        <f t="shared" si="11"/>
        <v>0</v>
      </c>
      <c r="Q145" s="144">
        <v>1</v>
      </c>
      <c r="R145" s="144">
        <f t="shared" si="12"/>
        <v>39.725000000000001</v>
      </c>
      <c r="S145" s="144">
        <v>0</v>
      </c>
      <c r="T145" s="145">
        <f t="shared" si="13"/>
        <v>0</v>
      </c>
      <c r="AR145" s="146" t="s">
        <v>205</v>
      </c>
      <c r="AT145" s="146" t="s">
        <v>194</v>
      </c>
      <c r="AU145" s="146" t="s">
        <v>186</v>
      </c>
      <c r="AY145" s="13" t="s">
        <v>179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186</v>
      </c>
      <c r="BK145" s="147">
        <f t="shared" si="19"/>
        <v>0</v>
      </c>
      <c r="BL145" s="13" t="s">
        <v>205</v>
      </c>
      <c r="BM145" s="146" t="s">
        <v>2185</v>
      </c>
    </row>
    <row r="146" spans="2:65" s="1" customFormat="1" ht="24.15" customHeight="1" x14ac:dyDescent="0.2">
      <c r="B146" s="28"/>
      <c r="C146" s="134" t="s">
        <v>273</v>
      </c>
      <c r="D146" s="134" t="s">
        <v>181</v>
      </c>
      <c r="E146" s="135" t="s">
        <v>391</v>
      </c>
      <c r="F146" s="136" t="s">
        <v>392</v>
      </c>
      <c r="G146" s="137" t="s">
        <v>235</v>
      </c>
      <c r="H146" s="138">
        <v>2280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201</v>
      </c>
      <c r="AT146" s="146" t="s">
        <v>181</v>
      </c>
      <c r="AU146" s="146" t="s">
        <v>186</v>
      </c>
      <c r="AY146" s="13" t="s">
        <v>179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186</v>
      </c>
      <c r="BK146" s="147">
        <f t="shared" si="19"/>
        <v>0</v>
      </c>
      <c r="BL146" s="13" t="s">
        <v>201</v>
      </c>
      <c r="BM146" s="146" t="s">
        <v>2186</v>
      </c>
    </row>
    <row r="147" spans="2:65" s="1" customFormat="1" ht="16.5" customHeight="1" x14ac:dyDescent="0.2">
      <c r="B147" s="28"/>
      <c r="C147" s="148" t="s">
        <v>277</v>
      </c>
      <c r="D147" s="148" t="s">
        <v>194</v>
      </c>
      <c r="E147" s="149" t="s">
        <v>1691</v>
      </c>
      <c r="F147" s="150" t="s">
        <v>1692</v>
      </c>
      <c r="G147" s="151" t="s">
        <v>235</v>
      </c>
      <c r="H147" s="152">
        <v>10</v>
      </c>
      <c r="I147" s="153"/>
      <c r="J147" s="154">
        <f t="shared" si="10"/>
        <v>0</v>
      </c>
      <c r="K147" s="155"/>
      <c r="L147" s="156"/>
      <c r="M147" s="157" t="s">
        <v>1</v>
      </c>
      <c r="N147" s="158" t="s">
        <v>38</v>
      </c>
      <c r="P147" s="144">
        <f t="shared" si="11"/>
        <v>0</v>
      </c>
      <c r="Q147" s="144">
        <v>2.1000000000000001E-4</v>
      </c>
      <c r="R147" s="144">
        <f t="shared" si="12"/>
        <v>2.1000000000000003E-3</v>
      </c>
      <c r="S147" s="144">
        <v>0</v>
      </c>
      <c r="T147" s="145">
        <f t="shared" si="13"/>
        <v>0</v>
      </c>
      <c r="AR147" s="146" t="s">
        <v>205</v>
      </c>
      <c r="AT147" s="146" t="s">
        <v>194</v>
      </c>
      <c r="AU147" s="146" t="s">
        <v>186</v>
      </c>
      <c r="AY147" s="13" t="s">
        <v>179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186</v>
      </c>
      <c r="BK147" s="147">
        <f t="shared" si="19"/>
        <v>0</v>
      </c>
      <c r="BL147" s="13" t="s">
        <v>205</v>
      </c>
      <c r="BM147" s="146" t="s">
        <v>2187</v>
      </c>
    </row>
    <row r="148" spans="2:65" s="1" customFormat="1" ht="21.75" customHeight="1" x14ac:dyDescent="0.2">
      <c r="B148" s="28"/>
      <c r="C148" s="148" t="s">
        <v>281</v>
      </c>
      <c r="D148" s="148" t="s">
        <v>194</v>
      </c>
      <c r="E148" s="149" t="s">
        <v>2188</v>
      </c>
      <c r="F148" s="150" t="s">
        <v>2189</v>
      </c>
      <c r="G148" s="151" t="s">
        <v>235</v>
      </c>
      <c r="H148" s="152">
        <v>2270</v>
      </c>
      <c r="I148" s="153"/>
      <c r="J148" s="154">
        <f t="shared" si="10"/>
        <v>0</v>
      </c>
      <c r="K148" s="155"/>
      <c r="L148" s="156"/>
      <c r="M148" s="157" t="s">
        <v>1</v>
      </c>
      <c r="N148" s="158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205</v>
      </c>
      <c r="AT148" s="146" t="s">
        <v>194</v>
      </c>
      <c r="AU148" s="146" t="s">
        <v>186</v>
      </c>
      <c r="AY148" s="13" t="s">
        <v>179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186</v>
      </c>
      <c r="BK148" s="147">
        <f t="shared" si="19"/>
        <v>0</v>
      </c>
      <c r="BL148" s="13" t="s">
        <v>205</v>
      </c>
      <c r="BM148" s="146" t="s">
        <v>2190</v>
      </c>
    </row>
    <row r="149" spans="2:65" s="1" customFormat="1" ht="21.75" customHeight="1" x14ac:dyDescent="0.2">
      <c r="B149" s="28"/>
      <c r="C149" s="148" t="s">
        <v>285</v>
      </c>
      <c r="D149" s="148" t="s">
        <v>194</v>
      </c>
      <c r="E149" s="149" t="s">
        <v>2191</v>
      </c>
      <c r="F149" s="150" t="s">
        <v>2192</v>
      </c>
      <c r="G149" s="151" t="s">
        <v>235</v>
      </c>
      <c r="H149" s="152">
        <v>1</v>
      </c>
      <c r="I149" s="153"/>
      <c r="J149" s="154">
        <f t="shared" si="10"/>
        <v>0</v>
      </c>
      <c r="K149" s="155"/>
      <c r="L149" s="156"/>
      <c r="M149" s="157" t="s">
        <v>1</v>
      </c>
      <c r="N149" s="158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205</v>
      </c>
      <c r="AT149" s="146" t="s">
        <v>194</v>
      </c>
      <c r="AU149" s="146" t="s">
        <v>186</v>
      </c>
      <c r="AY149" s="13" t="s">
        <v>179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186</v>
      </c>
      <c r="BK149" s="147">
        <f t="shared" si="19"/>
        <v>0</v>
      </c>
      <c r="BL149" s="13" t="s">
        <v>205</v>
      </c>
      <c r="BM149" s="146" t="s">
        <v>2193</v>
      </c>
    </row>
    <row r="150" spans="2:65" s="1" customFormat="1" ht="24.15" customHeight="1" x14ac:dyDescent="0.2">
      <c r="B150" s="28"/>
      <c r="C150" s="134" t="s">
        <v>289</v>
      </c>
      <c r="D150" s="134" t="s">
        <v>181</v>
      </c>
      <c r="E150" s="135" t="s">
        <v>1084</v>
      </c>
      <c r="F150" s="136" t="s">
        <v>1085</v>
      </c>
      <c r="G150" s="137" t="s">
        <v>488</v>
      </c>
      <c r="H150" s="138">
        <v>6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80</v>
      </c>
      <c r="AT150" s="146" t="s">
        <v>181</v>
      </c>
      <c r="AU150" s="146" t="s">
        <v>186</v>
      </c>
      <c r="AY150" s="13" t="s">
        <v>179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186</v>
      </c>
      <c r="BK150" s="147">
        <f t="shared" si="19"/>
        <v>0</v>
      </c>
      <c r="BL150" s="13" t="s">
        <v>80</v>
      </c>
      <c r="BM150" s="146" t="s">
        <v>2194</v>
      </c>
    </row>
    <row r="151" spans="2:65" s="1" customFormat="1" ht="33" customHeight="1" x14ac:dyDescent="0.2">
      <c r="B151" s="28"/>
      <c r="C151" s="134" t="s">
        <v>293</v>
      </c>
      <c r="D151" s="134" t="s">
        <v>181</v>
      </c>
      <c r="E151" s="135" t="s">
        <v>1590</v>
      </c>
      <c r="F151" s="136" t="s">
        <v>1591</v>
      </c>
      <c r="G151" s="137" t="s">
        <v>235</v>
      </c>
      <c r="H151" s="138">
        <v>20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201</v>
      </c>
      <c r="AT151" s="146" t="s">
        <v>181</v>
      </c>
      <c r="AU151" s="146" t="s">
        <v>186</v>
      </c>
      <c r="AY151" s="13" t="s">
        <v>179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186</v>
      </c>
      <c r="BK151" s="147">
        <f t="shared" si="19"/>
        <v>0</v>
      </c>
      <c r="BL151" s="13" t="s">
        <v>201</v>
      </c>
      <c r="BM151" s="146" t="s">
        <v>2195</v>
      </c>
    </row>
    <row r="152" spans="2:65" s="1" customFormat="1" ht="24.15" customHeight="1" x14ac:dyDescent="0.2">
      <c r="B152" s="28"/>
      <c r="C152" s="134" t="s">
        <v>297</v>
      </c>
      <c r="D152" s="134" t="s">
        <v>181</v>
      </c>
      <c r="E152" s="135" t="s">
        <v>1090</v>
      </c>
      <c r="F152" s="136" t="s">
        <v>1091</v>
      </c>
      <c r="G152" s="137" t="s">
        <v>488</v>
      </c>
      <c r="H152" s="138">
        <v>0.35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201</v>
      </c>
      <c r="AT152" s="146" t="s">
        <v>181</v>
      </c>
      <c r="AU152" s="146" t="s">
        <v>186</v>
      </c>
      <c r="AY152" s="13" t="s">
        <v>179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186</v>
      </c>
      <c r="BK152" s="147">
        <f t="shared" si="19"/>
        <v>0</v>
      </c>
      <c r="BL152" s="13" t="s">
        <v>201</v>
      </c>
      <c r="BM152" s="146" t="s">
        <v>2196</v>
      </c>
    </row>
    <row r="153" spans="2:65" s="1" customFormat="1" ht="24.15" customHeight="1" x14ac:dyDescent="0.2">
      <c r="B153" s="28"/>
      <c r="C153" s="134" t="s">
        <v>301</v>
      </c>
      <c r="D153" s="134" t="s">
        <v>181</v>
      </c>
      <c r="E153" s="135" t="s">
        <v>1093</v>
      </c>
      <c r="F153" s="136" t="s">
        <v>1094</v>
      </c>
      <c r="G153" s="137" t="s">
        <v>488</v>
      </c>
      <c r="H153" s="138">
        <v>7</v>
      </c>
      <c r="I153" s="139"/>
      <c r="J153" s="140">
        <f t="shared" si="10"/>
        <v>0</v>
      </c>
      <c r="K153" s="141"/>
      <c r="L153" s="28"/>
      <c r="M153" s="159" t="s">
        <v>1</v>
      </c>
      <c r="N153" s="160" t="s">
        <v>38</v>
      </c>
      <c r="O153" s="161"/>
      <c r="P153" s="162">
        <f t="shared" si="11"/>
        <v>0</v>
      </c>
      <c r="Q153" s="162">
        <v>0</v>
      </c>
      <c r="R153" s="162">
        <f t="shared" si="12"/>
        <v>0</v>
      </c>
      <c r="S153" s="162">
        <v>0</v>
      </c>
      <c r="T153" s="163">
        <f t="shared" si="13"/>
        <v>0</v>
      </c>
      <c r="AR153" s="146" t="s">
        <v>201</v>
      </c>
      <c r="AT153" s="146" t="s">
        <v>181</v>
      </c>
      <c r="AU153" s="146" t="s">
        <v>186</v>
      </c>
      <c r="AY153" s="13" t="s">
        <v>179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186</v>
      </c>
      <c r="BK153" s="147">
        <f t="shared" si="19"/>
        <v>0</v>
      </c>
      <c r="BL153" s="13" t="s">
        <v>201</v>
      </c>
      <c r="BM153" s="146" t="s">
        <v>2197</v>
      </c>
    </row>
    <row r="154" spans="2:65" s="1" customFormat="1" ht="6.9" customHeight="1" x14ac:dyDescent="0.2">
      <c r="B154" s="41"/>
      <c r="C154" s="42"/>
      <c r="D154" s="42"/>
      <c r="E154" s="42"/>
      <c r="F154" s="42"/>
      <c r="G154" s="42"/>
      <c r="H154" s="42"/>
      <c r="I154" s="42"/>
      <c r="J154" s="42"/>
      <c r="K154" s="42"/>
      <c r="L154" s="28"/>
    </row>
  </sheetData>
  <sheetProtection algorithmName="SHA-512" hashValue="0KSF2INSnyq4qWbd3nsoBxEUIhqybLWX14oHghOZXuln88zrzS0/DeUME7aut9Xko08FZcFAnGtHwAw8K+AxPQ==" saltValue="vN6nlM16bN2dTJz0QBXUNZ3leRY6d8t6xDTZBBrqDg99uM1C8zhFv4dIw07jUlr9MzmKUsyNoOdXjp8s6ULk/g==" spinCount="100000" sheet="1" objects="1" scenarios="1" formatColumns="0" formatRows="0" autoFilter="0"/>
  <autoFilter ref="C119:K153" xr:uid="{00000000-0009-0000-0000-00000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45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127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16.5" hidden="1" customHeight="1" x14ac:dyDescent="0.2">
      <c r="B9" s="28"/>
      <c r="E9" s="215" t="s">
        <v>2198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ROUND(J123,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ROUND((SUM(BE123:BE144)),  2)</f>
        <v>0</v>
      </c>
      <c r="G33" s="88"/>
      <c r="H33" s="88"/>
      <c r="I33" s="91">
        <v>0.2</v>
      </c>
      <c r="J33" s="90">
        <f>ROUND(((SUM(BE123:BE144))*I33),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ROUND((SUM(BF123:BF144)),  2)</f>
        <v>0</v>
      </c>
      <c r="G34" s="88"/>
      <c r="H34" s="88"/>
      <c r="I34" s="91">
        <v>0.2</v>
      </c>
      <c r="J34" s="90">
        <f>ROUND(((SUM(BF123:BF144))*I34),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ROUND((SUM(BG123:BG144)),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ROUND((SUM(BH123:BH144)),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ROUND((SUM(BI123:BI144)),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16.5" hidden="1" customHeight="1" x14ac:dyDescent="0.2">
      <c r="B87" s="28"/>
      <c r="E87" s="215" t="str">
        <f>E9</f>
        <v xml:space="preserve">SO 14 - SO 14 Kontajnerová meniareň STAV - prepočty 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J123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20" hidden="1" customHeight="1" x14ac:dyDescent="0.2">
      <c r="B98" s="109"/>
      <c r="D98" s="110" t="s">
        <v>159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20" hidden="1" customHeight="1" x14ac:dyDescent="0.2">
      <c r="B99" s="109"/>
      <c r="D99" s="110" t="s">
        <v>976</v>
      </c>
      <c r="E99" s="111"/>
      <c r="F99" s="111"/>
      <c r="G99" s="111"/>
      <c r="H99" s="111"/>
      <c r="I99" s="111"/>
      <c r="J99" s="112">
        <f>J128</f>
        <v>0</v>
      </c>
      <c r="L99" s="109"/>
    </row>
    <row r="100" spans="2:12" s="9" customFormat="1" ht="20" hidden="1" customHeight="1" x14ac:dyDescent="0.2">
      <c r="B100" s="109"/>
      <c r="D100" s="110" t="s">
        <v>977</v>
      </c>
      <c r="E100" s="111"/>
      <c r="F100" s="111"/>
      <c r="G100" s="111"/>
      <c r="H100" s="111"/>
      <c r="I100" s="111"/>
      <c r="J100" s="112">
        <f>J130</f>
        <v>0</v>
      </c>
      <c r="L100" s="109"/>
    </row>
    <row r="101" spans="2:12" s="9" customFormat="1" ht="20" hidden="1" customHeight="1" x14ac:dyDescent="0.2">
      <c r="B101" s="109"/>
      <c r="D101" s="110" t="s">
        <v>160</v>
      </c>
      <c r="E101" s="111"/>
      <c r="F101" s="111"/>
      <c r="G101" s="111"/>
      <c r="H101" s="111"/>
      <c r="I101" s="111"/>
      <c r="J101" s="112">
        <f>J135</f>
        <v>0</v>
      </c>
      <c r="L101" s="109"/>
    </row>
    <row r="102" spans="2:12" s="8" customFormat="1" ht="24.9" hidden="1" customHeight="1" x14ac:dyDescent="0.2">
      <c r="B102" s="105"/>
      <c r="D102" s="106" t="s">
        <v>2199</v>
      </c>
      <c r="E102" s="107"/>
      <c r="F102" s="107"/>
      <c r="G102" s="107"/>
      <c r="H102" s="107"/>
      <c r="I102" s="107"/>
      <c r="J102" s="108">
        <f>J140</f>
        <v>0</v>
      </c>
      <c r="L102" s="105"/>
    </row>
    <row r="103" spans="2:12" s="9" customFormat="1" ht="20" hidden="1" customHeight="1" x14ac:dyDescent="0.2">
      <c r="B103" s="109"/>
      <c r="D103" s="110" t="s">
        <v>2200</v>
      </c>
      <c r="E103" s="111"/>
      <c r="F103" s="111"/>
      <c r="G103" s="111"/>
      <c r="H103" s="111"/>
      <c r="I103" s="111"/>
      <c r="J103" s="112">
        <f>J141</f>
        <v>0</v>
      </c>
      <c r="L103" s="109"/>
    </row>
    <row r="104" spans="2:12" s="1" customFormat="1" ht="21.75" hidden="1" customHeight="1" x14ac:dyDescent="0.2">
      <c r="B104" s="28"/>
      <c r="L104" s="28"/>
    </row>
    <row r="105" spans="2:12" s="1" customFormat="1" ht="6.9" hidden="1" customHeight="1" x14ac:dyDescent="0.2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 x14ac:dyDescent="0.2"/>
    <row r="107" spans="2:12" hidden="1" x14ac:dyDescent="0.2"/>
    <row r="108" spans="2:12" hidden="1" x14ac:dyDescent="0.2"/>
    <row r="109" spans="2:12" s="1" customFormat="1" ht="6.9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4.9" customHeight="1" x14ac:dyDescent="0.2">
      <c r="B110" s="28"/>
      <c r="C110" s="17" t="s">
        <v>165</v>
      </c>
      <c r="L110" s="28"/>
    </row>
    <row r="111" spans="2:12" s="1" customFormat="1" ht="6.9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16.5" customHeight="1" x14ac:dyDescent="0.2">
      <c r="B113" s="28"/>
      <c r="E113" s="263" t="str">
        <f>E7</f>
        <v>2117 NTT Bulharská Galvaniho</v>
      </c>
      <c r="F113" s="264"/>
      <c r="G113" s="264"/>
      <c r="H113" s="264"/>
      <c r="L113" s="28"/>
    </row>
    <row r="114" spans="2:65" s="1" customFormat="1" ht="12" customHeight="1" x14ac:dyDescent="0.2">
      <c r="B114" s="28"/>
      <c r="C114" s="23" t="s">
        <v>148</v>
      </c>
      <c r="L114" s="28"/>
    </row>
    <row r="115" spans="2:65" s="1" customFormat="1" ht="16.5" customHeight="1" x14ac:dyDescent="0.2">
      <c r="B115" s="28"/>
      <c r="E115" s="215" t="str">
        <f>E9</f>
        <v xml:space="preserve">SO 14 - SO 14 Kontajnerová meniareň STAV - prepočty </v>
      </c>
      <c r="F115" s="262"/>
      <c r="G115" s="262"/>
      <c r="H115" s="262"/>
      <c r="L115" s="28"/>
    </row>
    <row r="116" spans="2:65" s="1" customFormat="1" ht="6.9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 xml:space="preserve"> </v>
      </c>
      <c r="I117" s="23" t="s">
        <v>21</v>
      </c>
      <c r="J117" s="49" t="str">
        <f>IF(J12="","",J12)</f>
        <v>12. 12. 2024</v>
      </c>
      <c r="L117" s="28"/>
    </row>
    <row r="118" spans="2:65" s="1" customFormat="1" ht="6.9" customHeight="1" x14ac:dyDescent="0.2">
      <c r="B118" s="28"/>
      <c r="L118" s="28"/>
    </row>
    <row r="119" spans="2:65" s="1" customFormat="1" ht="15.15" customHeight="1" x14ac:dyDescent="0.2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 xml:space="preserve"> </v>
      </c>
      <c r="L119" s="28"/>
    </row>
    <row r="120" spans="2:65" s="1" customFormat="1" ht="15.15" customHeight="1" x14ac:dyDescent="0.2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 xml:space="preserve"> </v>
      </c>
      <c r="L120" s="28"/>
    </row>
    <row r="121" spans="2:65" s="1" customFormat="1" ht="10.4" customHeight="1" x14ac:dyDescent="0.2">
      <c r="B121" s="28"/>
      <c r="L121" s="28"/>
    </row>
    <row r="122" spans="2:65" s="10" customFormat="1" ht="29.25" customHeight="1" x14ac:dyDescent="0.2">
      <c r="B122" s="113"/>
      <c r="C122" s="114" t="s">
        <v>166</v>
      </c>
      <c r="D122" s="115" t="s">
        <v>57</v>
      </c>
      <c r="E122" s="115" t="s">
        <v>53</v>
      </c>
      <c r="F122" s="115" t="s">
        <v>54</v>
      </c>
      <c r="G122" s="115" t="s">
        <v>167</v>
      </c>
      <c r="H122" s="115" t="s">
        <v>168</v>
      </c>
      <c r="I122" s="115" t="s">
        <v>169</v>
      </c>
      <c r="J122" s="116" t="s">
        <v>155</v>
      </c>
      <c r="K122" s="117" t="s">
        <v>170</v>
      </c>
      <c r="L122" s="113"/>
      <c r="M122" s="56" t="s">
        <v>1</v>
      </c>
      <c r="N122" s="57" t="s">
        <v>36</v>
      </c>
      <c r="O122" s="57" t="s">
        <v>171</v>
      </c>
      <c r="P122" s="57" t="s">
        <v>172</v>
      </c>
      <c r="Q122" s="57" t="s">
        <v>173</v>
      </c>
      <c r="R122" s="57" t="s">
        <v>174</v>
      </c>
      <c r="S122" s="57" t="s">
        <v>175</v>
      </c>
      <c r="T122" s="58" t="s">
        <v>176</v>
      </c>
    </row>
    <row r="123" spans="2:65" s="1" customFormat="1" ht="23" customHeight="1" x14ac:dyDescent="0.35">
      <c r="B123" s="28"/>
      <c r="C123" s="61" t="s">
        <v>156</v>
      </c>
      <c r="J123" s="118">
        <f>BK123</f>
        <v>0</v>
      </c>
      <c r="L123" s="28"/>
      <c r="M123" s="59"/>
      <c r="N123" s="50"/>
      <c r="O123" s="50"/>
      <c r="P123" s="119">
        <f>P124+P140</f>
        <v>0</v>
      </c>
      <c r="Q123" s="50"/>
      <c r="R123" s="119">
        <f>R124+R140</f>
        <v>262.56411000000003</v>
      </c>
      <c r="S123" s="50"/>
      <c r="T123" s="120">
        <f>T124+T140</f>
        <v>233.71109999999996</v>
      </c>
      <c r="AT123" s="13" t="s">
        <v>71</v>
      </c>
      <c r="AU123" s="13" t="s">
        <v>157</v>
      </c>
      <c r="BK123" s="121">
        <f>BK124+BK140</f>
        <v>0</v>
      </c>
    </row>
    <row r="124" spans="2:65" s="11" customFormat="1" ht="26" customHeight="1" x14ac:dyDescent="0.35">
      <c r="B124" s="122"/>
      <c r="D124" s="123" t="s">
        <v>71</v>
      </c>
      <c r="E124" s="124" t="s">
        <v>177</v>
      </c>
      <c r="F124" s="124" t="s">
        <v>178</v>
      </c>
      <c r="I124" s="125"/>
      <c r="J124" s="126">
        <f>BK124</f>
        <v>0</v>
      </c>
      <c r="L124" s="122"/>
      <c r="M124" s="127"/>
      <c r="P124" s="128">
        <f>P125+P128+P130+P135</f>
        <v>0</v>
      </c>
      <c r="R124" s="128">
        <f>R125+R128+R130+R135</f>
        <v>262.56411000000003</v>
      </c>
      <c r="T124" s="129">
        <f>T125+T128+T130+T135</f>
        <v>232.21919999999997</v>
      </c>
      <c r="AR124" s="123" t="s">
        <v>80</v>
      </c>
      <c r="AT124" s="130" t="s">
        <v>71</v>
      </c>
      <c r="AU124" s="130" t="s">
        <v>72</v>
      </c>
      <c r="AY124" s="123" t="s">
        <v>179</v>
      </c>
      <c r="BK124" s="131">
        <f>BK125+BK128+BK130+BK135</f>
        <v>0</v>
      </c>
    </row>
    <row r="125" spans="2:65" s="11" customFormat="1" ht="23" customHeight="1" x14ac:dyDescent="0.25">
      <c r="B125" s="122"/>
      <c r="D125" s="123" t="s">
        <v>71</v>
      </c>
      <c r="E125" s="132" t="s">
        <v>80</v>
      </c>
      <c r="F125" s="132" t="s">
        <v>180</v>
      </c>
      <c r="I125" s="125"/>
      <c r="J125" s="133">
        <f>BK125</f>
        <v>0</v>
      </c>
      <c r="L125" s="122"/>
      <c r="M125" s="127"/>
      <c r="P125" s="128">
        <f>SUM(P126:P127)</f>
        <v>0</v>
      </c>
      <c r="R125" s="128">
        <f>SUM(R126:R127)</f>
        <v>0</v>
      </c>
      <c r="T125" s="129">
        <f>SUM(T126:T127)</f>
        <v>223.00799999999998</v>
      </c>
      <c r="AR125" s="123" t="s">
        <v>80</v>
      </c>
      <c r="AT125" s="130" t="s">
        <v>71</v>
      </c>
      <c r="AU125" s="130" t="s">
        <v>80</v>
      </c>
      <c r="AY125" s="123" t="s">
        <v>179</v>
      </c>
      <c r="BK125" s="131">
        <f>SUM(BK126:BK127)</f>
        <v>0</v>
      </c>
    </row>
    <row r="126" spans="2:65" s="1" customFormat="1" ht="38" customHeight="1" x14ac:dyDescent="0.2">
      <c r="B126" s="28"/>
      <c r="C126" s="134" t="s">
        <v>80</v>
      </c>
      <c r="D126" s="134" t="s">
        <v>181</v>
      </c>
      <c r="E126" s="135" t="s">
        <v>2201</v>
      </c>
      <c r="F126" s="136" t="s">
        <v>2202</v>
      </c>
      <c r="G126" s="137" t="s">
        <v>184</v>
      </c>
      <c r="H126" s="138">
        <v>276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0.40799999999999997</v>
      </c>
      <c r="T126" s="145">
        <f>S126*H126</f>
        <v>112.60799999999999</v>
      </c>
      <c r="AR126" s="146" t="s">
        <v>185</v>
      </c>
      <c r="AT126" s="146" t="s">
        <v>181</v>
      </c>
      <c r="AU126" s="146" t="s">
        <v>186</v>
      </c>
      <c r="AY126" s="13" t="s">
        <v>179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186</v>
      </c>
      <c r="BK126" s="147">
        <f>ROUND(I126*H126,2)</f>
        <v>0</v>
      </c>
      <c r="BL126" s="13" t="s">
        <v>185</v>
      </c>
      <c r="BM126" s="146" t="s">
        <v>2203</v>
      </c>
    </row>
    <row r="127" spans="2:65" s="1" customFormat="1" ht="33" customHeight="1" x14ac:dyDescent="0.2">
      <c r="B127" s="28"/>
      <c r="C127" s="134" t="s">
        <v>186</v>
      </c>
      <c r="D127" s="134" t="s">
        <v>181</v>
      </c>
      <c r="E127" s="135" t="s">
        <v>2204</v>
      </c>
      <c r="F127" s="136" t="s">
        <v>2205</v>
      </c>
      <c r="G127" s="137" t="s">
        <v>184</v>
      </c>
      <c r="H127" s="138">
        <v>276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0.4</v>
      </c>
      <c r="T127" s="145">
        <f>S127*H127</f>
        <v>110.4</v>
      </c>
      <c r="AR127" s="146" t="s">
        <v>185</v>
      </c>
      <c r="AT127" s="146" t="s">
        <v>181</v>
      </c>
      <c r="AU127" s="146" t="s">
        <v>186</v>
      </c>
      <c r="AY127" s="13" t="s">
        <v>179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186</v>
      </c>
      <c r="BK127" s="147">
        <f>ROUND(I127*H127,2)</f>
        <v>0</v>
      </c>
      <c r="BL127" s="13" t="s">
        <v>185</v>
      </c>
      <c r="BM127" s="146" t="s">
        <v>2206</v>
      </c>
    </row>
    <row r="128" spans="2:65" s="11" customFormat="1" ht="23" customHeight="1" x14ac:dyDescent="0.25">
      <c r="B128" s="122"/>
      <c r="D128" s="123" t="s">
        <v>71</v>
      </c>
      <c r="E128" s="132" t="s">
        <v>186</v>
      </c>
      <c r="F128" s="132" t="s">
        <v>985</v>
      </c>
      <c r="I128" s="125"/>
      <c r="J128" s="133">
        <f>BK128</f>
        <v>0</v>
      </c>
      <c r="L128" s="122"/>
      <c r="M128" s="127"/>
      <c r="P128" s="128">
        <f>P129</f>
        <v>0</v>
      </c>
      <c r="R128" s="128">
        <f>R129</f>
        <v>43.704359999999994</v>
      </c>
      <c r="T128" s="129">
        <f>T129</f>
        <v>0</v>
      </c>
      <c r="AR128" s="123" t="s">
        <v>80</v>
      </c>
      <c r="AT128" s="130" t="s">
        <v>71</v>
      </c>
      <c r="AU128" s="130" t="s">
        <v>80</v>
      </c>
      <c r="AY128" s="123" t="s">
        <v>179</v>
      </c>
      <c r="BK128" s="131">
        <f>BK129</f>
        <v>0</v>
      </c>
    </row>
    <row r="129" spans="2:65" s="1" customFormat="1" ht="16.5" customHeight="1" x14ac:dyDescent="0.2">
      <c r="B129" s="28"/>
      <c r="C129" s="134" t="s">
        <v>196</v>
      </c>
      <c r="D129" s="134" t="s">
        <v>181</v>
      </c>
      <c r="E129" s="135" t="s">
        <v>2207</v>
      </c>
      <c r="F129" s="136" t="s">
        <v>2208</v>
      </c>
      <c r="G129" s="137" t="s">
        <v>488</v>
      </c>
      <c r="H129" s="138">
        <v>21.15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2.0663999999999998</v>
      </c>
      <c r="R129" s="144">
        <f>Q129*H129</f>
        <v>43.704359999999994</v>
      </c>
      <c r="S129" s="144">
        <v>0</v>
      </c>
      <c r="T129" s="145">
        <f>S129*H129</f>
        <v>0</v>
      </c>
      <c r="AR129" s="146" t="s">
        <v>185</v>
      </c>
      <c r="AT129" s="146" t="s">
        <v>181</v>
      </c>
      <c r="AU129" s="146" t="s">
        <v>186</v>
      </c>
      <c r="AY129" s="13" t="s">
        <v>179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186</v>
      </c>
      <c r="BK129" s="147">
        <f>ROUND(I129*H129,2)</f>
        <v>0</v>
      </c>
      <c r="BL129" s="13" t="s">
        <v>185</v>
      </c>
      <c r="BM129" s="146" t="s">
        <v>2209</v>
      </c>
    </row>
    <row r="130" spans="2:65" s="11" customFormat="1" ht="23" customHeight="1" x14ac:dyDescent="0.25">
      <c r="B130" s="122"/>
      <c r="D130" s="123" t="s">
        <v>71</v>
      </c>
      <c r="E130" s="132" t="s">
        <v>207</v>
      </c>
      <c r="F130" s="132" t="s">
        <v>998</v>
      </c>
      <c r="I130" s="125"/>
      <c r="J130" s="133">
        <f>BK130</f>
        <v>0</v>
      </c>
      <c r="L130" s="122"/>
      <c r="M130" s="127"/>
      <c r="P130" s="128">
        <f>SUM(P131:P134)</f>
        <v>0</v>
      </c>
      <c r="R130" s="128">
        <f>SUM(R131:R134)</f>
        <v>218.85975000000002</v>
      </c>
      <c r="T130" s="129">
        <f>SUM(T131:T134)</f>
        <v>0</v>
      </c>
      <c r="AR130" s="123" t="s">
        <v>80</v>
      </c>
      <c r="AT130" s="130" t="s">
        <v>71</v>
      </c>
      <c r="AU130" s="130" t="s">
        <v>80</v>
      </c>
      <c r="AY130" s="123" t="s">
        <v>179</v>
      </c>
      <c r="BK130" s="131">
        <f>SUM(BK131:BK134)</f>
        <v>0</v>
      </c>
    </row>
    <row r="131" spans="2:65" s="1" customFormat="1" ht="33" customHeight="1" x14ac:dyDescent="0.2">
      <c r="B131" s="28"/>
      <c r="C131" s="134" t="s">
        <v>185</v>
      </c>
      <c r="D131" s="134" t="s">
        <v>181</v>
      </c>
      <c r="E131" s="135" t="s">
        <v>2210</v>
      </c>
      <c r="F131" s="136" t="s">
        <v>2211</v>
      </c>
      <c r="G131" s="137" t="s">
        <v>184</v>
      </c>
      <c r="H131" s="138">
        <v>276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0.50600000000000001</v>
      </c>
      <c r="R131" s="144">
        <f>Q131*H131</f>
        <v>139.65600000000001</v>
      </c>
      <c r="S131" s="144">
        <v>0</v>
      </c>
      <c r="T131" s="145">
        <f>S131*H131</f>
        <v>0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186</v>
      </c>
      <c r="BK131" s="147">
        <f>ROUND(I131*H131,2)</f>
        <v>0</v>
      </c>
      <c r="BL131" s="13" t="s">
        <v>185</v>
      </c>
      <c r="BM131" s="146" t="s">
        <v>2212</v>
      </c>
    </row>
    <row r="132" spans="2:65" s="1" customFormat="1" ht="24.15" customHeight="1" x14ac:dyDescent="0.2">
      <c r="B132" s="28"/>
      <c r="C132" s="134" t="s">
        <v>207</v>
      </c>
      <c r="D132" s="134" t="s">
        <v>181</v>
      </c>
      <c r="E132" s="135" t="s">
        <v>2213</v>
      </c>
      <c r="F132" s="136" t="s">
        <v>2214</v>
      </c>
      <c r="G132" s="137" t="s">
        <v>488</v>
      </c>
      <c r="H132" s="138">
        <v>19.8</v>
      </c>
      <c r="I132" s="139"/>
      <c r="J132" s="140">
        <f>ROUND(I132*H132,2)</f>
        <v>0</v>
      </c>
      <c r="K132" s="141"/>
      <c r="L132" s="28"/>
      <c r="M132" s="142" t="s">
        <v>1</v>
      </c>
      <c r="N132" s="143" t="s">
        <v>38</v>
      </c>
      <c r="P132" s="144">
        <f>O132*H132</f>
        <v>0</v>
      </c>
      <c r="Q132" s="144">
        <v>1.9312499999999999</v>
      </c>
      <c r="R132" s="144">
        <f>Q132*H132</f>
        <v>38.238750000000003</v>
      </c>
      <c r="S132" s="144">
        <v>0</v>
      </c>
      <c r="T132" s="145">
        <f>S132*H132</f>
        <v>0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186</v>
      </c>
      <c r="BK132" s="147">
        <f>ROUND(I132*H132,2)</f>
        <v>0</v>
      </c>
      <c r="BL132" s="13" t="s">
        <v>185</v>
      </c>
      <c r="BM132" s="146" t="s">
        <v>2215</v>
      </c>
    </row>
    <row r="133" spans="2:65" s="1" customFormat="1" ht="33" customHeight="1" x14ac:dyDescent="0.2">
      <c r="B133" s="28"/>
      <c r="C133" s="134" t="s">
        <v>211</v>
      </c>
      <c r="D133" s="134" t="s">
        <v>181</v>
      </c>
      <c r="E133" s="135" t="s">
        <v>2216</v>
      </c>
      <c r="F133" s="136" t="s">
        <v>2217</v>
      </c>
      <c r="G133" s="137" t="s">
        <v>184</v>
      </c>
      <c r="H133" s="138">
        <v>90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8.3500000000000005E-2</v>
      </c>
      <c r="R133" s="144">
        <f>Q133*H133</f>
        <v>7.5150000000000006</v>
      </c>
      <c r="S133" s="144">
        <v>0</v>
      </c>
      <c r="T133" s="145">
        <f>S133*H133</f>
        <v>0</v>
      </c>
      <c r="AR133" s="146" t="s">
        <v>185</v>
      </c>
      <c r="AT133" s="146" t="s">
        <v>181</v>
      </c>
      <c r="AU133" s="146" t="s">
        <v>186</v>
      </c>
      <c r="AY133" s="13" t="s">
        <v>179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186</v>
      </c>
      <c r="BK133" s="147">
        <f>ROUND(I133*H133,2)</f>
        <v>0</v>
      </c>
      <c r="BL133" s="13" t="s">
        <v>185</v>
      </c>
      <c r="BM133" s="146" t="s">
        <v>2218</v>
      </c>
    </row>
    <row r="134" spans="2:65" s="1" customFormat="1" ht="24.15" customHeight="1" x14ac:dyDescent="0.2">
      <c r="B134" s="28"/>
      <c r="C134" s="148" t="s">
        <v>215</v>
      </c>
      <c r="D134" s="148" t="s">
        <v>194</v>
      </c>
      <c r="E134" s="149" t="s">
        <v>2219</v>
      </c>
      <c r="F134" s="150" t="s">
        <v>2220</v>
      </c>
      <c r="G134" s="151" t="s">
        <v>192</v>
      </c>
      <c r="H134" s="152">
        <v>30</v>
      </c>
      <c r="I134" s="153"/>
      <c r="J134" s="154">
        <f>ROUND(I134*H134,2)</f>
        <v>0</v>
      </c>
      <c r="K134" s="155"/>
      <c r="L134" s="156"/>
      <c r="M134" s="157" t="s">
        <v>1</v>
      </c>
      <c r="N134" s="158" t="s">
        <v>38</v>
      </c>
      <c r="P134" s="144">
        <f>O134*H134</f>
        <v>0</v>
      </c>
      <c r="Q134" s="144">
        <v>1.115</v>
      </c>
      <c r="R134" s="144">
        <f>Q134*H134</f>
        <v>33.450000000000003</v>
      </c>
      <c r="S134" s="144">
        <v>0</v>
      </c>
      <c r="T134" s="145">
        <f>S134*H134</f>
        <v>0</v>
      </c>
      <c r="AR134" s="146" t="s">
        <v>219</v>
      </c>
      <c r="AT134" s="146" t="s">
        <v>194</v>
      </c>
      <c r="AU134" s="146" t="s">
        <v>186</v>
      </c>
      <c r="AY134" s="13" t="s">
        <v>179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186</v>
      </c>
      <c r="BK134" s="147">
        <f>ROUND(I134*H134,2)</f>
        <v>0</v>
      </c>
      <c r="BL134" s="13" t="s">
        <v>185</v>
      </c>
      <c r="BM134" s="146" t="s">
        <v>2221</v>
      </c>
    </row>
    <row r="135" spans="2:65" s="11" customFormat="1" ht="23" customHeight="1" x14ac:dyDescent="0.25">
      <c r="B135" s="122"/>
      <c r="D135" s="123" t="s">
        <v>71</v>
      </c>
      <c r="E135" s="132" t="s">
        <v>188</v>
      </c>
      <c r="F135" s="132" t="s">
        <v>189</v>
      </c>
      <c r="I135" s="125"/>
      <c r="J135" s="133">
        <f>BK135</f>
        <v>0</v>
      </c>
      <c r="L135" s="122"/>
      <c r="M135" s="127"/>
      <c r="P135" s="128">
        <f>SUM(P136:P139)</f>
        <v>0</v>
      </c>
      <c r="R135" s="128">
        <f>SUM(R136:R139)</f>
        <v>0</v>
      </c>
      <c r="T135" s="129">
        <f>SUM(T136:T139)</f>
        <v>9.2111999999999998</v>
      </c>
      <c r="AR135" s="123" t="s">
        <v>80</v>
      </c>
      <c r="AT135" s="130" t="s">
        <v>71</v>
      </c>
      <c r="AU135" s="130" t="s">
        <v>80</v>
      </c>
      <c r="AY135" s="123" t="s">
        <v>179</v>
      </c>
      <c r="BK135" s="131">
        <f>SUM(BK136:BK139)</f>
        <v>0</v>
      </c>
    </row>
    <row r="136" spans="2:65" s="1" customFormat="1" ht="33" customHeight="1" x14ac:dyDescent="0.2">
      <c r="B136" s="28"/>
      <c r="C136" s="134" t="s">
        <v>219</v>
      </c>
      <c r="D136" s="134" t="s">
        <v>181</v>
      </c>
      <c r="E136" s="135" t="s">
        <v>2222</v>
      </c>
      <c r="F136" s="136" t="s">
        <v>2223</v>
      </c>
      <c r="G136" s="137" t="s">
        <v>488</v>
      </c>
      <c r="H136" s="138">
        <v>3.8380000000000001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0</v>
      </c>
      <c r="R136" s="144">
        <f>Q136*H136</f>
        <v>0</v>
      </c>
      <c r="S136" s="144">
        <v>2.4</v>
      </c>
      <c r="T136" s="145">
        <f>S136*H136</f>
        <v>9.2111999999999998</v>
      </c>
      <c r="AR136" s="146" t="s">
        <v>185</v>
      </c>
      <c r="AT136" s="146" t="s">
        <v>181</v>
      </c>
      <c r="AU136" s="146" t="s">
        <v>186</v>
      </c>
      <c r="AY136" s="13" t="s">
        <v>179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186</v>
      </c>
      <c r="BK136" s="147">
        <f>ROUND(I136*H136,2)</f>
        <v>0</v>
      </c>
      <c r="BL136" s="13" t="s">
        <v>185</v>
      </c>
      <c r="BM136" s="146" t="s">
        <v>2224</v>
      </c>
    </row>
    <row r="137" spans="2:65" s="1" customFormat="1" ht="21.75" customHeight="1" x14ac:dyDescent="0.2">
      <c r="B137" s="28"/>
      <c r="C137" s="134" t="s">
        <v>188</v>
      </c>
      <c r="D137" s="134" t="s">
        <v>181</v>
      </c>
      <c r="E137" s="135" t="s">
        <v>2225</v>
      </c>
      <c r="F137" s="136" t="s">
        <v>2226</v>
      </c>
      <c r="G137" s="137" t="s">
        <v>388</v>
      </c>
      <c r="H137" s="138">
        <v>110.4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185</v>
      </c>
      <c r="AT137" s="146" t="s">
        <v>181</v>
      </c>
      <c r="AU137" s="146" t="s">
        <v>186</v>
      </c>
      <c r="AY137" s="13" t="s">
        <v>179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186</v>
      </c>
      <c r="BK137" s="147">
        <f>ROUND(I137*H137,2)</f>
        <v>0</v>
      </c>
      <c r="BL137" s="13" t="s">
        <v>185</v>
      </c>
      <c r="BM137" s="146" t="s">
        <v>2227</v>
      </c>
    </row>
    <row r="138" spans="2:65" s="1" customFormat="1" ht="24.15" customHeight="1" x14ac:dyDescent="0.2">
      <c r="B138" s="28"/>
      <c r="C138" s="134" t="s">
        <v>224</v>
      </c>
      <c r="D138" s="134" t="s">
        <v>181</v>
      </c>
      <c r="E138" s="135" t="s">
        <v>2228</v>
      </c>
      <c r="F138" s="136" t="s">
        <v>2229</v>
      </c>
      <c r="G138" s="137" t="s">
        <v>388</v>
      </c>
      <c r="H138" s="138">
        <v>3201.6</v>
      </c>
      <c r="I138" s="139"/>
      <c r="J138" s="140">
        <f>ROUND(I138*H138,2)</f>
        <v>0</v>
      </c>
      <c r="K138" s="141"/>
      <c r="L138" s="28"/>
      <c r="M138" s="142" t="s">
        <v>1</v>
      </c>
      <c r="N138" s="143" t="s">
        <v>38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185</v>
      </c>
      <c r="AT138" s="146" t="s">
        <v>181</v>
      </c>
      <c r="AU138" s="146" t="s">
        <v>186</v>
      </c>
      <c r="AY138" s="13" t="s">
        <v>179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186</v>
      </c>
      <c r="BK138" s="147">
        <f>ROUND(I138*H138,2)</f>
        <v>0</v>
      </c>
      <c r="BL138" s="13" t="s">
        <v>185</v>
      </c>
      <c r="BM138" s="146" t="s">
        <v>2230</v>
      </c>
    </row>
    <row r="139" spans="2:65" s="1" customFormat="1" ht="24.15" customHeight="1" x14ac:dyDescent="0.2">
      <c r="B139" s="28"/>
      <c r="C139" s="134" t="s">
        <v>228</v>
      </c>
      <c r="D139" s="134" t="s">
        <v>181</v>
      </c>
      <c r="E139" s="135" t="s">
        <v>502</v>
      </c>
      <c r="F139" s="136" t="s">
        <v>503</v>
      </c>
      <c r="G139" s="137" t="s">
        <v>388</v>
      </c>
      <c r="H139" s="138">
        <v>110.4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185</v>
      </c>
      <c r="AT139" s="146" t="s">
        <v>181</v>
      </c>
      <c r="AU139" s="146" t="s">
        <v>186</v>
      </c>
      <c r="AY139" s="13" t="s">
        <v>179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186</v>
      </c>
      <c r="BK139" s="147">
        <f>ROUND(I139*H139,2)</f>
        <v>0</v>
      </c>
      <c r="BL139" s="13" t="s">
        <v>185</v>
      </c>
      <c r="BM139" s="146" t="s">
        <v>2231</v>
      </c>
    </row>
    <row r="140" spans="2:65" s="11" customFormat="1" ht="26" customHeight="1" x14ac:dyDescent="0.35">
      <c r="B140" s="122"/>
      <c r="D140" s="123" t="s">
        <v>71</v>
      </c>
      <c r="E140" s="124" t="s">
        <v>2232</v>
      </c>
      <c r="F140" s="124" t="s">
        <v>2233</v>
      </c>
      <c r="I140" s="125"/>
      <c r="J140" s="126">
        <f>BK140</f>
        <v>0</v>
      </c>
      <c r="L140" s="122"/>
      <c r="M140" s="127"/>
      <c r="P140" s="128">
        <f>P141</f>
        <v>0</v>
      </c>
      <c r="R140" s="128">
        <f>R141</f>
        <v>0</v>
      </c>
      <c r="T140" s="129">
        <f>T141</f>
        <v>1.4919</v>
      </c>
      <c r="AR140" s="123" t="s">
        <v>186</v>
      </c>
      <c r="AT140" s="130" t="s">
        <v>71</v>
      </c>
      <c r="AU140" s="130" t="s">
        <v>72</v>
      </c>
      <c r="AY140" s="123" t="s">
        <v>179</v>
      </c>
      <c r="BK140" s="131">
        <f>BK141</f>
        <v>0</v>
      </c>
    </row>
    <row r="141" spans="2:65" s="11" customFormat="1" ht="23" customHeight="1" x14ac:dyDescent="0.25">
      <c r="B141" s="122"/>
      <c r="D141" s="123" t="s">
        <v>71</v>
      </c>
      <c r="E141" s="132" t="s">
        <v>2234</v>
      </c>
      <c r="F141" s="132" t="s">
        <v>2235</v>
      </c>
      <c r="I141" s="125"/>
      <c r="J141" s="133">
        <f>BK141</f>
        <v>0</v>
      </c>
      <c r="L141" s="122"/>
      <c r="M141" s="127"/>
      <c r="P141" s="128">
        <f>SUM(P142:P144)</f>
        <v>0</v>
      </c>
      <c r="R141" s="128">
        <f>SUM(R142:R144)</f>
        <v>0</v>
      </c>
      <c r="T141" s="129">
        <f>SUM(T142:T144)</f>
        <v>1.4919</v>
      </c>
      <c r="AR141" s="123" t="s">
        <v>186</v>
      </c>
      <c r="AT141" s="130" t="s">
        <v>71</v>
      </c>
      <c r="AU141" s="130" t="s">
        <v>80</v>
      </c>
      <c r="AY141" s="123" t="s">
        <v>179</v>
      </c>
      <c r="BK141" s="131">
        <f>SUM(BK142:BK144)</f>
        <v>0</v>
      </c>
    </row>
    <row r="142" spans="2:65" s="1" customFormat="1" ht="24.15" customHeight="1" x14ac:dyDescent="0.2">
      <c r="B142" s="28"/>
      <c r="C142" s="134" t="s">
        <v>232</v>
      </c>
      <c r="D142" s="134" t="s">
        <v>181</v>
      </c>
      <c r="E142" s="135" t="s">
        <v>2236</v>
      </c>
      <c r="F142" s="136" t="s">
        <v>2237</v>
      </c>
      <c r="G142" s="137" t="s">
        <v>184</v>
      </c>
      <c r="H142" s="138">
        <v>51.7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1.7999999999999999E-2</v>
      </c>
      <c r="T142" s="145">
        <f>S142*H142</f>
        <v>0.93059999999999998</v>
      </c>
      <c r="AR142" s="146" t="s">
        <v>250</v>
      </c>
      <c r="AT142" s="146" t="s">
        <v>181</v>
      </c>
      <c r="AU142" s="146" t="s">
        <v>186</v>
      </c>
      <c r="AY142" s="13" t="s">
        <v>179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186</v>
      </c>
      <c r="BK142" s="147">
        <f>ROUND(I142*H142,2)</f>
        <v>0</v>
      </c>
      <c r="BL142" s="13" t="s">
        <v>250</v>
      </c>
      <c r="BM142" s="146" t="s">
        <v>2238</v>
      </c>
    </row>
    <row r="143" spans="2:65" s="1" customFormat="1" ht="24.15" customHeight="1" x14ac:dyDescent="0.2">
      <c r="B143" s="28"/>
      <c r="C143" s="134" t="s">
        <v>237</v>
      </c>
      <c r="D143" s="134" t="s">
        <v>181</v>
      </c>
      <c r="E143" s="135" t="s">
        <v>2239</v>
      </c>
      <c r="F143" s="136" t="s">
        <v>2240</v>
      </c>
      <c r="G143" s="137" t="s">
        <v>235</v>
      </c>
      <c r="H143" s="138">
        <v>30.7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0</v>
      </c>
      <c r="R143" s="144">
        <f>Q143*H143</f>
        <v>0</v>
      </c>
      <c r="S143" s="144">
        <v>8.9999999999999993E-3</v>
      </c>
      <c r="T143" s="145">
        <f>S143*H143</f>
        <v>0.27629999999999999</v>
      </c>
      <c r="AR143" s="146" t="s">
        <v>250</v>
      </c>
      <c r="AT143" s="146" t="s">
        <v>181</v>
      </c>
      <c r="AU143" s="146" t="s">
        <v>186</v>
      </c>
      <c r="AY143" s="13" t="s">
        <v>179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186</v>
      </c>
      <c r="BK143" s="147">
        <f>ROUND(I143*H143,2)</f>
        <v>0</v>
      </c>
      <c r="BL143" s="13" t="s">
        <v>250</v>
      </c>
      <c r="BM143" s="146" t="s">
        <v>2241</v>
      </c>
    </row>
    <row r="144" spans="2:65" s="1" customFormat="1" ht="24.15" customHeight="1" x14ac:dyDescent="0.2">
      <c r="B144" s="28"/>
      <c r="C144" s="134" t="s">
        <v>242</v>
      </c>
      <c r="D144" s="134" t="s">
        <v>181</v>
      </c>
      <c r="E144" s="135" t="s">
        <v>2242</v>
      </c>
      <c r="F144" s="136" t="s">
        <v>2243</v>
      </c>
      <c r="G144" s="137" t="s">
        <v>192</v>
      </c>
      <c r="H144" s="138">
        <v>1</v>
      </c>
      <c r="I144" s="139"/>
      <c r="J144" s="140">
        <f>ROUND(I144*H144,2)</f>
        <v>0</v>
      </c>
      <c r="K144" s="141"/>
      <c r="L144" s="28"/>
      <c r="M144" s="159" t="s">
        <v>1</v>
      </c>
      <c r="N144" s="160" t="s">
        <v>38</v>
      </c>
      <c r="O144" s="161"/>
      <c r="P144" s="162">
        <f>O144*H144</f>
        <v>0</v>
      </c>
      <c r="Q144" s="162">
        <v>0</v>
      </c>
      <c r="R144" s="162">
        <f>Q144*H144</f>
        <v>0</v>
      </c>
      <c r="S144" s="162">
        <v>0.28499999999999998</v>
      </c>
      <c r="T144" s="163">
        <f>S144*H144</f>
        <v>0.28499999999999998</v>
      </c>
      <c r="AR144" s="146" t="s">
        <v>250</v>
      </c>
      <c r="AT144" s="146" t="s">
        <v>181</v>
      </c>
      <c r="AU144" s="146" t="s">
        <v>186</v>
      </c>
      <c r="AY144" s="13" t="s">
        <v>179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186</v>
      </c>
      <c r="BK144" s="147">
        <f>ROUND(I144*H144,2)</f>
        <v>0</v>
      </c>
      <c r="BL144" s="13" t="s">
        <v>250</v>
      </c>
      <c r="BM144" s="146" t="s">
        <v>2244</v>
      </c>
    </row>
    <row r="145" spans="2:12" s="1" customFormat="1" ht="6.9" customHeight="1" x14ac:dyDescent="0.2"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28"/>
    </row>
  </sheetData>
  <sheetProtection algorithmName="SHA-512" hashValue="XcsnCqq78CFdWC7eDEQETt1tcL3JsbFfz0AesvhPBA00P1PXjzIpc+2BpBKR4ULIDE5kjhmU+DXM7C0m01tXQw==" saltValue="qyKjNTyCIUIz8Z/TlM1pvOqGAqHyPUK/u50oBEpU4fO1PB/C4lFqr2lv0h17d62+L6oB4WH01OB/CGA2moyv/w==" spinCount="100000" sheet="1" objects="1" scenarios="1" formatColumns="0" formatRows="0" autoFilter="0"/>
  <autoFilter ref="C122:K144" xr:uid="{00000000-0009-0000-0000-000010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77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130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2245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ROUND((SUM(BE124:BE176)),  2)</f>
        <v>0</v>
      </c>
      <c r="G33" s="88"/>
      <c r="H33" s="88"/>
      <c r="I33" s="91">
        <v>0.2</v>
      </c>
      <c r="J33" s="90">
        <f>ROUND(((SUM(BE124:BE176))*I33),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ROUND((SUM(BF124:BF176)),  2)</f>
        <v>0</v>
      </c>
      <c r="G34" s="88"/>
      <c r="H34" s="88"/>
      <c r="I34" s="91">
        <v>0.2</v>
      </c>
      <c r="J34" s="90">
        <f>ROUND(((SUM(BF124:BF176))*I34),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ROUND((SUM(BG124:BG176)),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ROUND((SUM(BH124:BH176)),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ROUND((SUM(BI124:BI176)),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16 - SO 16 Káblová prípojka 22kV - kontajnerová meniareň Bojnická - 26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J124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20" hidden="1" customHeight="1" x14ac:dyDescent="0.2">
      <c r="B98" s="109"/>
      <c r="D98" s="110" t="s">
        <v>1386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20" hidden="1" customHeight="1" x14ac:dyDescent="0.2">
      <c r="B99" s="109"/>
      <c r="D99" s="110" t="s">
        <v>160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2:12" s="9" customFormat="1" ht="20" hidden="1" customHeight="1" x14ac:dyDescent="0.2">
      <c r="B100" s="109"/>
      <c r="D100" s="110" t="s">
        <v>1173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4.9" hidden="1" customHeight="1" x14ac:dyDescent="0.2">
      <c r="B101" s="105"/>
      <c r="D101" s="106" t="s">
        <v>161</v>
      </c>
      <c r="E101" s="107"/>
      <c r="F101" s="107"/>
      <c r="G101" s="107"/>
      <c r="H101" s="107"/>
      <c r="I101" s="107"/>
      <c r="J101" s="108">
        <f>J134</f>
        <v>0</v>
      </c>
      <c r="L101" s="105"/>
    </row>
    <row r="102" spans="2:12" s="9" customFormat="1" ht="20" hidden="1" customHeight="1" x14ac:dyDescent="0.2">
      <c r="B102" s="109"/>
      <c r="D102" s="110" t="s">
        <v>162</v>
      </c>
      <c r="E102" s="111"/>
      <c r="F102" s="111"/>
      <c r="G102" s="111"/>
      <c r="H102" s="111"/>
      <c r="I102" s="111"/>
      <c r="J102" s="112">
        <f>J135</f>
        <v>0</v>
      </c>
      <c r="L102" s="109"/>
    </row>
    <row r="103" spans="2:12" s="9" customFormat="1" ht="20" hidden="1" customHeight="1" x14ac:dyDescent="0.2">
      <c r="B103" s="109"/>
      <c r="D103" s="110" t="s">
        <v>978</v>
      </c>
      <c r="E103" s="111"/>
      <c r="F103" s="111"/>
      <c r="G103" s="111"/>
      <c r="H103" s="111"/>
      <c r="I103" s="111"/>
      <c r="J103" s="112">
        <f>J150</f>
        <v>0</v>
      </c>
      <c r="L103" s="109"/>
    </row>
    <row r="104" spans="2:12" s="9" customFormat="1" ht="20" hidden="1" customHeight="1" x14ac:dyDescent="0.2">
      <c r="B104" s="109"/>
      <c r="D104" s="110" t="s">
        <v>2246</v>
      </c>
      <c r="E104" s="111"/>
      <c r="F104" s="111"/>
      <c r="G104" s="111"/>
      <c r="H104" s="111"/>
      <c r="I104" s="111"/>
      <c r="J104" s="112">
        <f>J166</f>
        <v>0</v>
      </c>
      <c r="L104" s="109"/>
    </row>
    <row r="105" spans="2:12" s="1" customFormat="1" ht="21.75" hidden="1" customHeight="1" x14ac:dyDescent="0.2">
      <c r="B105" s="28"/>
      <c r="L105" s="28"/>
    </row>
    <row r="106" spans="2:12" s="1" customFormat="1" ht="6.9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6.9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4.9" customHeight="1" x14ac:dyDescent="0.2">
      <c r="B111" s="28"/>
      <c r="C111" s="17" t="s">
        <v>165</v>
      </c>
      <c r="L111" s="28"/>
    </row>
    <row r="112" spans="2:12" s="1" customFormat="1" ht="6.9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16.5" customHeight="1" x14ac:dyDescent="0.2">
      <c r="B114" s="28"/>
      <c r="E114" s="263" t="str">
        <f>E7</f>
        <v>2117 NTT Bulharská Galvaniho</v>
      </c>
      <c r="F114" s="264"/>
      <c r="G114" s="264"/>
      <c r="H114" s="264"/>
      <c r="L114" s="28"/>
    </row>
    <row r="115" spans="2:65" s="1" customFormat="1" ht="12" customHeight="1" x14ac:dyDescent="0.2">
      <c r="B115" s="28"/>
      <c r="C115" s="23" t="s">
        <v>148</v>
      </c>
      <c r="L115" s="28"/>
    </row>
    <row r="116" spans="2:65" s="1" customFormat="1" ht="30" customHeight="1" x14ac:dyDescent="0.2">
      <c r="B116" s="28"/>
      <c r="E116" s="215" t="str">
        <f>E9</f>
        <v>SO 16 - SO 16 Káblová prípojka 22kV - kontajnerová meniareň Bojnická - 26</v>
      </c>
      <c r="F116" s="262"/>
      <c r="G116" s="262"/>
      <c r="H116" s="262"/>
      <c r="L116" s="28"/>
    </row>
    <row r="117" spans="2:65" s="1" customFormat="1" ht="6.9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 xml:space="preserve"> </v>
      </c>
      <c r="I118" s="23" t="s">
        <v>21</v>
      </c>
      <c r="J118" s="49" t="str">
        <f>IF(J12="","",J12)</f>
        <v>12. 12. 2024</v>
      </c>
      <c r="L118" s="28"/>
    </row>
    <row r="119" spans="2:65" s="1" customFormat="1" ht="6.9" customHeight="1" x14ac:dyDescent="0.2">
      <c r="B119" s="28"/>
      <c r="L119" s="28"/>
    </row>
    <row r="120" spans="2:65" s="1" customFormat="1" ht="15.15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 xml:space="preserve"> </v>
      </c>
      <c r="L120" s="28"/>
    </row>
    <row r="121" spans="2:65" s="1" customFormat="1" ht="15.15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 xml:space="preserve"> </v>
      </c>
      <c r="L121" s="28"/>
    </row>
    <row r="122" spans="2:65" s="1" customFormat="1" ht="10.4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166</v>
      </c>
      <c r="D123" s="115" t="s">
        <v>57</v>
      </c>
      <c r="E123" s="115" t="s">
        <v>53</v>
      </c>
      <c r="F123" s="115" t="s">
        <v>54</v>
      </c>
      <c r="G123" s="115" t="s">
        <v>167</v>
      </c>
      <c r="H123" s="115" t="s">
        <v>168</v>
      </c>
      <c r="I123" s="115" t="s">
        <v>169</v>
      </c>
      <c r="J123" s="116" t="s">
        <v>155</v>
      </c>
      <c r="K123" s="117" t="s">
        <v>170</v>
      </c>
      <c r="L123" s="113"/>
      <c r="M123" s="56" t="s">
        <v>1</v>
      </c>
      <c r="N123" s="57" t="s">
        <v>36</v>
      </c>
      <c r="O123" s="57" t="s">
        <v>171</v>
      </c>
      <c r="P123" s="57" t="s">
        <v>172</v>
      </c>
      <c r="Q123" s="57" t="s">
        <v>173</v>
      </c>
      <c r="R123" s="57" t="s">
        <v>174</v>
      </c>
      <c r="S123" s="57" t="s">
        <v>175</v>
      </c>
      <c r="T123" s="58" t="s">
        <v>176</v>
      </c>
    </row>
    <row r="124" spans="2:65" s="1" customFormat="1" ht="23" customHeight="1" x14ac:dyDescent="0.35">
      <c r="B124" s="28"/>
      <c r="C124" s="61" t="s">
        <v>156</v>
      </c>
      <c r="J124" s="118">
        <f>BK124</f>
        <v>0</v>
      </c>
      <c r="L124" s="28"/>
      <c r="M124" s="59"/>
      <c r="N124" s="50"/>
      <c r="O124" s="50"/>
      <c r="P124" s="119">
        <f>P125+P134</f>
        <v>0</v>
      </c>
      <c r="Q124" s="50"/>
      <c r="R124" s="119">
        <f>R125+R134</f>
        <v>8.5600000000000009E-2</v>
      </c>
      <c r="S124" s="50"/>
      <c r="T124" s="120">
        <f>T125+T134</f>
        <v>0</v>
      </c>
      <c r="AT124" s="13" t="s">
        <v>71</v>
      </c>
      <c r="AU124" s="13" t="s">
        <v>157</v>
      </c>
      <c r="BK124" s="121">
        <f>BK125+BK134</f>
        <v>0</v>
      </c>
    </row>
    <row r="125" spans="2:65" s="11" customFormat="1" ht="26" customHeight="1" x14ac:dyDescent="0.35">
      <c r="B125" s="122"/>
      <c r="D125" s="123" t="s">
        <v>71</v>
      </c>
      <c r="E125" s="124" t="s">
        <v>177</v>
      </c>
      <c r="F125" s="124" t="s">
        <v>178</v>
      </c>
      <c r="I125" s="125"/>
      <c r="J125" s="126">
        <f>BK125</f>
        <v>0</v>
      </c>
      <c r="L125" s="122"/>
      <c r="M125" s="127"/>
      <c r="P125" s="128">
        <f>P126+P130+P132</f>
        <v>0</v>
      </c>
      <c r="R125" s="128">
        <f>R126+R130+R132</f>
        <v>3.2000000000000001E-2</v>
      </c>
      <c r="T125" s="129">
        <f>T126+T130+T132</f>
        <v>0</v>
      </c>
      <c r="AR125" s="123" t="s">
        <v>80</v>
      </c>
      <c r="AT125" s="130" t="s">
        <v>71</v>
      </c>
      <c r="AU125" s="130" t="s">
        <v>72</v>
      </c>
      <c r="AY125" s="123" t="s">
        <v>179</v>
      </c>
      <c r="BK125" s="131">
        <f>BK126+BK130+BK132</f>
        <v>0</v>
      </c>
    </row>
    <row r="126" spans="2:65" s="11" customFormat="1" ht="23" customHeight="1" x14ac:dyDescent="0.25">
      <c r="B126" s="122"/>
      <c r="D126" s="123" t="s">
        <v>71</v>
      </c>
      <c r="E126" s="132" t="s">
        <v>196</v>
      </c>
      <c r="F126" s="132" t="s">
        <v>1416</v>
      </c>
      <c r="I126" s="125"/>
      <c r="J126" s="133">
        <f>BK126</f>
        <v>0</v>
      </c>
      <c r="L126" s="122"/>
      <c r="M126" s="127"/>
      <c r="P126" s="128">
        <f>SUM(P127:P129)</f>
        <v>0</v>
      </c>
      <c r="R126" s="128">
        <f>SUM(R127:R129)</f>
        <v>3.2000000000000001E-2</v>
      </c>
      <c r="T126" s="129">
        <f>SUM(T127:T129)</f>
        <v>0</v>
      </c>
      <c r="AR126" s="123" t="s">
        <v>80</v>
      </c>
      <c r="AT126" s="130" t="s">
        <v>71</v>
      </c>
      <c r="AU126" s="130" t="s">
        <v>80</v>
      </c>
      <c r="AY126" s="123" t="s">
        <v>179</v>
      </c>
      <c r="BK126" s="131">
        <f>SUM(BK127:BK129)</f>
        <v>0</v>
      </c>
    </row>
    <row r="127" spans="2:65" s="1" customFormat="1" ht="24.15" customHeight="1" x14ac:dyDescent="0.2">
      <c r="B127" s="28"/>
      <c r="C127" s="134" t="s">
        <v>80</v>
      </c>
      <c r="D127" s="134" t="s">
        <v>181</v>
      </c>
      <c r="E127" s="135" t="s">
        <v>1742</v>
      </c>
      <c r="F127" s="136" t="s">
        <v>1743</v>
      </c>
      <c r="G127" s="137" t="s">
        <v>235</v>
      </c>
      <c r="H127" s="138">
        <v>80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185</v>
      </c>
      <c r="AT127" s="146" t="s">
        <v>181</v>
      </c>
      <c r="AU127" s="146" t="s">
        <v>186</v>
      </c>
      <c r="AY127" s="13" t="s">
        <v>179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186</v>
      </c>
      <c r="BK127" s="147">
        <f>ROUND(I127*H127,2)</f>
        <v>0</v>
      </c>
      <c r="BL127" s="13" t="s">
        <v>185</v>
      </c>
      <c r="BM127" s="146" t="s">
        <v>2247</v>
      </c>
    </row>
    <row r="128" spans="2:65" s="1" customFormat="1" ht="16.5" customHeight="1" x14ac:dyDescent="0.2">
      <c r="B128" s="28"/>
      <c r="C128" s="148" t="s">
        <v>186</v>
      </c>
      <c r="D128" s="148" t="s">
        <v>194</v>
      </c>
      <c r="E128" s="149" t="s">
        <v>1745</v>
      </c>
      <c r="F128" s="150" t="s">
        <v>1746</v>
      </c>
      <c r="G128" s="151" t="s">
        <v>235</v>
      </c>
      <c r="H128" s="152">
        <v>80</v>
      </c>
      <c r="I128" s="153"/>
      <c r="J128" s="154">
        <f>ROUND(I128*H128,2)</f>
        <v>0</v>
      </c>
      <c r="K128" s="155"/>
      <c r="L128" s="156"/>
      <c r="M128" s="157" t="s">
        <v>1</v>
      </c>
      <c r="N128" s="158" t="s">
        <v>38</v>
      </c>
      <c r="P128" s="144">
        <f>O128*H128</f>
        <v>0</v>
      </c>
      <c r="Q128" s="144">
        <v>4.0000000000000002E-4</v>
      </c>
      <c r="R128" s="144">
        <f>Q128*H128</f>
        <v>3.2000000000000001E-2</v>
      </c>
      <c r="S128" s="144">
        <v>0</v>
      </c>
      <c r="T128" s="145">
        <f>S128*H128</f>
        <v>0</v>
      </c>
      <c r="AR128" s="146" t="s">
        <v>219</v>
      </c>
      <c r="AT128" s="146" t="s">
        <v>194</v>
      </c>
      <c r="AU128" s="146" t="s">
        <v>186</v>
      </c>
      <c r="AY128" s="13" t="s">
        <v>179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186</v>
      </c>
      <c r="BK128" s="147">
        <f>ROUND(I128*H128,2)</f>
        <v>0</v>
      </c>
      <c r="BL128" s="13" t="s">
        <v>185</v>
      </c>
      <c r="BM128" s="146" t="s">
        <v>273</v>
      </c>
    </row>
    <row r="129" spans="2:65" s="1" customFormat="1" ht="16.5" customHeight="1" x14ac:dyDescent="0.2">
      <c r="B129" s="28"/>
      <c r="C129" s="148" t="s">
        <v>196</v>
      </c>
      <c r="D129" s="148" t="s">
        <v>194</v>
      </c>
      <c r="E129" s="149" t="s">
        <v>2248</v>
      </c>
      <c r="F129" s="150" t="s">
        <v>2249</v>
      </c>
      <c r="G129" s="151" t="s">
        <v>192</v>
      </c>
      <c r="H129" s="152">
        <v>3</v>
      </c>
      <c r="I129" s="153"/>
      <c r="J129" s="154">
        <f>ROUND(I129*H129,2)</f>
        <v>0</v>
      </c>
      <c r="K129" s="155"/>
      <c r="L129" s="156"/>
      <c r="M129" s="157" t="s">
        <v>1</v>
      </c>
      <c r="N129" s="158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219</v>
      </c>
      <c r="AT129" s="146" t="s">
        <v>194</v>
      </c>
      <c r="AU129" s="146" t="s">
        <v>186</v>
      </c>
      <c r="AY129" s="13" t="s">
        <v>179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186</v>
      </c>
      <c r="BK129" s="147">
        <f>ROUND(I129*H129,2)</f>
        <v>0</v>
      </c>
      <c r="BL129" s="13" t="s">
        <v>185</v>
      </c>
      <c r="BM129" s="146" t="s">
        <v>281</v>
      </c>
    </row>
    <row r="130" spans="2:65" s="11" customFormat="1" ht="23" customHeight="1" x14ac:dyDescent="0.25">
      <c r="B130" s="122"/>
      <c r="D130" s="123" t="s">
        <v>71</v>
      </c>
      <c r="E130" s="132" t="s">
        <v>188</v>
      </c>
      <c r="F130" s="132" t="s">
        <v>189</v>
      </c>
      <c r="I130" s="125"/>
      <c r="J130" s="133">
        <f>BK130</f>
        <v>0</v>
      </c>
      <c r="L130" s="122"/>
      <c r="M130" s="127"/>
      <c r="P130" s="128">
        <f>P131</f>
        <v>0</v>
      </c>
      <c r="R130" s="128">
        <f>R131</f>
        <v>0</v>
      </c>
      <c r="T130" s="129">
        <f>T131</f>
        <v>0</v>
      </c>
      <c r="AR130" s="123" t="s">
        <v>80</v>
      </c>
      <c r="AT130" s="130" t="s">
        <v>71</v>
      </c>
      <c r="AU130" s="130" t="s">
        <v>80</v>
      </c>
      <c r="AY130" s="123" t="s">
        <v>179</v>
      </c>
      <c r="BK130" s="131">
        <f>BK131</f>
        <v>0</v>
      </c>
    </row>
    <row r="131" spans="2:65" s="1" customFormat="1" ht="24.15" customHeight="1" x14ac:dyDescent="0.2">
      <c r="B131" s="28"/>
      <c r="C131" s="134" t="s">
        <v>185</v>
      </c>
      <c r="D131" s="134" t="s">
        <v>181</v>
      </c>
      <c r="E131" s="135" t="s">
        <v>502</v>
      </c>
      <c r="F131" s="136" t="s">
        <v>1178</v>
      </c>
      <c r="G131" s="137" t="s">
        <v>388</v>
      </c>
      <c r="H131" s="138">
        <v>40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186</v>
      </c>
      <c r="BK131" s="147">
        <f>ROUND(I131*H131,2)</f>
        <v>0</v>
      </c>
      <c r="BL131" s="13" t="s">
        <v>185</v>
      </c>
      <c r="BM131" s="146" t="s">
        <v>2250</v>
      </c>
    </row>
    <row r="132" spans="2:65" s="11" customFormat="1" ht="23" customHeight="1" x14ac:dyDescent="0.25">
      <c r="B132" s="122"/>
      <c r="D132" s="123" t="s">
        <v>71</v>
      </c>
      <c r="E132" s="132" t="s">
        <v>796</v>
      </c>
      <c r="F132" s="132" t="s">
        <v>1181</v>
      </c>
      <c r="I132" s="125"/>
      <c r="J132" s="133">
        <f>BK132</f>
        <v>0</v>
      </c>
      <c r="L132" s="122"/>
      <c r="M132" s="127"/>
      <c r="P132" s="128">
        <f>P133</f>
        <v>0</v>
      </c>
      <c r="R132" s="128">
        <f>R133</f>
        <v>0</v>
      </c>
      <c r="T132" s="129">
        <f>T133</f>
        <v>0</v>
      </c>
      <c r="AR132" s="123" t="s">
        <v>80</v>
      </c>
      <c r="AT132" s="130" t="s">
        <v>71</v>
      </c>
      <c r="AU132" s="130" t="s">
        <v>80</v>
      </c>
      <c r="AY132" s="123" t="s">
        <v>179</v>
      </c>
      <c r="BK132" s="131">
        <f>BK133</f>
        <v>0</v>
      </c>
    </row>
    <row r="133" spans="2:65" s="1" customFormat="1" ht="24.15" customHeight="1" x14ac:dyDescent="0.2">
      <c r="B133" s="28"/>
      <c r="C133" s="134" t="s">
        <v>207</v>
      </c>
      <c r="D133" s="134" t="s">
        <v>181</v>
      </c>
      <c r="E133" s="135" t="s">
        <v>1797</v>
      </c>
      <c r="F133" s="136" t="s">
        <v>1798</v>
      </c>
      <c r="G133" s="137" t="s">
        <v>388</v>
      </c>
      <c r="H133" s="138">
        <v>3.2000000000000001E-2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185</v>
      </c>
      <c r="AT133" s="146" t="s">
        <v>181</v>
      </c>
      <c r="AU133" s="146" t="s">
        <v>186</v>
      </c>
      <c r="AY133" s="13" t="s">
        <v>179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186</v>
      </c>
      <c r="BK133" s="147">
        <f>ROUND(I133*H133,2)</f>
        <v>0</v>
      </c>
      <c r="BL133" s="13" t="s">
        <v>185</v>
      </c>
      <c r="BM133" s="146" t="s">
        <v>2251</v>
      </c>
    </row>
    <row r="134" spans="2:65" s="11" customFormat="1" ht="26" customHeight="1" x14ac:dyDescent="0.35">
      <c r="B134" s="122"/>
      <c r="D134" s="123" t="s">
        <v>71</v>
      </c>
      <c r="E134" s="124" t="s">
        <v>194</v>
      </c>
      <c r="F134" s="124" t="s">
        <v>195</v>
      </c>
      <c r="I134" s="125"/>
      <c r="J134" s="126">
        <f>BK134</f>
        <v>0</v>
      </c>
      <c r="L134" s="122"/>
      <c r="M134" s="127"/>
      <c r="P134" s="128">
        <f>P135+P150+P166</f>
        <v>0</v>
      </c>
      <c r="R134" s="128">
        <f>R135+R150+R166</f>
        <v>5.3600000000000002E-2</v>
      </c>
      <c r="T134" s="129">
        <f>T135+T150+T166</f>
        <v>0</v>
      </c>
      <c r="AR134" s="123" t="s">
        <v>196</v>
      </c>
      <c r="AT134" s="130" t="s">
        <v>71</v>
      </c>
      <c r="AU134" s="130" t="s">
        <v>72</v>
      </c>
      <c r="AY134" s="123" t="s">
        <v>179</v>
      </c>
      <c r="BK134" s="131">
        <f>BK135+BK150+BK166</f>
        <v>0</v>
      </c>
    </row>
    <row r="135" spans="2:65" s="11" customFormat="1" ht="23" customHeight="1" x14ac:dyDescent="0.25">
      <c r="B135" s="122"/>
      <c r="D135" s="123" t="s">
        <v>71</v>
      </c>
      <c r="E135" s="132" t="s">
        <v>197</v>
      </c>
      <c r="F135" s="132" t="s">
        <v>198</v>
      </c>
      <c r="I135" s="125"/>
      <c r="J135" s="133">
        <f>BK135</f>
        <v>0</v>
      </c>
      <c r="L135" s="122"/>
      <c r="M135" s="127"/>
      <c r="P135" s="128">
        <f>SUM(P136:P149)</f>
        <v>0</v>
      </c>
      <c r="R135" s="128">
        <f>SUM(R136:R149)</f>
        <v>0</v>
      </c>
      <c r="T135" s="129">
        <f>SUM(T136:T149)</f>
        <v>0</v>
      </c>
      <c r="AR135" s="123" t="s">
        <v>196</v>
      </c>
      <c r="AT135" s="130" t="s">
        <v>71</v>
      </c>
      <c r="AU135" s="130" t="s">
        <v>80</v>
      </c>
      <c r="AY135" s="123" t="s">
        <v>179</v>
      </c>
      <c r="BK135" s="131">
        <f>SUM(BK136:BK149)</f>
        <v>0</v>
      </c>
    </row>
    <row r="136" spans="2:65" s="1" customFormat="1" ht="24.15" customHeight="1" x14ac:dyDescent="0.2">
      <c r="B136" s="28"/>
      <c r="C136" s="134" t="s">
        <v>211</v>
      </c>
      <c r="D136" s="134" t="s">
        <v>181</v>
      </c>
      <c r="E136" s="135" t="s">
        <v>2252</v>
      </c>
      <c r="F136" s="136" t="s">
        <v>2253</v>
      </c>
      <c r="G136" s="137" t="s">
        <v>235</v>
      </c>
      <c r="H136" s="138">
        <v>1</v>
      </c>
      <c r="I136" s="139"/>
      <c r="J136" s="140">
        <f t="shared" ref="J136:J149" si="0">ROUND(I136*H136,2)</f>
        <v>0</v>
      </c>
      <c r="K136" s="141"/>
      <c r="L136" s="28"/>
      <c r="M136" s="142" t="s">
        <v>1</v>
      </c>
      <c r="N136" s="143" t="s">
        <v>38</v>
      </c>
      <c r="P136" s="144">
        <f t="shared" ref="P136:P149" si="1">O136*H136</f>
        <v>0</v>
      </c>
      <c r="Q136" s="144">
        <v>0</v>
      </c>
      <c r="R136" s="144">
        <f t="shared" ref="R136:R149" si="2">Q136*H136</f>
        <v>0</v>
      </c>
      <c r="S136" s="144">
        <v>0</v>
      </c>
      <c r="T136" s="145">
        <f t="shared" ref="T136:T149" si="3">S136*H136</f>
        <v>0</v>
      </c>
      <c r="AR136" s="146" t="s">
        <v>201</v>
      </c>
      <c r="AT136" s="146" t="s">
        <v>181</v>
      </c>
      <c r="AU136" s="146" t="s">
        <v>186</v>
      </c>
      <c r="AY136" s="13" t="s">
        <v>179</v>
      </c>
      <c r="BE136" s="147">
        <f t="shared" ref="BE136:BE149" si="4">IF(N136="základná",J136,0)</f>
        <v>0</v>
      </c>
      <c r="BF136" s="147">
        <f t="shared" ref="BF136:BF149" si="5">IF(N136="znížená",J136,0)</f>
        <v>0</v>
      </c>
      <c r="BG136" s="147">
        <f t="shared" ref="BG136:BG149" si="6">IF(N136="zákl. prenesená",J136,0)</f>
        <v>0</v>
      </c>
      <c r="BH136" s="147">
        <f t="shared" ref="BH136:BH149" si="7">IF(N136="zníž. prenesená",J136,0)</f>
        <v>0</v>
      </c>
      <c r="BI136" s="147">
        <f t="shared" ref="BI136:BI149" si="8">IF(N136="nulová",J136,0)</f>
        <v>0</v>
      </c>
      <c r="BJ136" s="13" t="s">
        <v>186</v>
      </c>
      <c r="BK136" s="147">
        <f t="shared" ref="BK136:BK149" si="9">ROUND(I136*H136,2)</f>
        <v>0</v>
      </c>
      <c r="BL136" s="13" t="s">
        <v>201</v>
      </c>
      <c r="BM136" s="146" t="s">
        <v>2254</v>
      </c>
    </row>
    <row r="137" spans="2:65" s="1" customFormat="1" ht="24.15" customHeight="1" x14ac:dyDescent="0.2">
      <c r="B137" s="28"/>
      <c r="C137" s="134" t="s">
        <v>215</v>
      </c>
      <c r="D137" s="134" t="s">
        <v>181</v>
      </c>
      <c r="E137" s="135" t="s">
        <v>2255</v>
      </c>
      <c r="F137" s="136" t="s">
        <v>2256</v>
      </c>
      <c r="G137" s="137" t="s">
        <v>235</v>
      </c>
      <c r="H137" s="138">
        <v>160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201</v>
      </c>
      <c r="AT137" s="146" t="s">
        <v>181</v>
      </c>
      <c r="AU137" s="146" t="s">
        <v>186</v>
      </c>
      <c r="AY137" s="13" t="s">
        <v>179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186</v>
      </c>
      <c r="BK137" s="147">
        <f t="shared" si="9"/>
        <v>0</v>
      </c>
      <c r="BL137" s="13" t="s">
        <v>201</v>
      </c>
      <c r="BM137" s="146" t="s">
        <v>186</v>
      </c>
    </row>
    <row r="138" spans="2:65" s="1" customFormat="1" ht="24.15" customHeight="1" x14ac:dyDescent="0.2">
      <c r="B138" s="28"/>
      <c r="C138" s="148" t="s">
        <v>219</v>
      </c>
      <c r="D138" s="148" t="s">
        <v>194</v>
      </c>
      <c r="E138" s="149" t="s">
        <v>2257</v>
      </c>
      <c r="F138" s="150" t="s">
        <v>2258</v>
      </c>
      <c r="G138" s="151" t="s">
        <v>235</v>
      </c>
      <c r="H138" s="152">
        <v>160</v>
      </c>
      <c r="I138" s="153"/>
      <c r="J138" s="154">
        <f t="shared" si="0"/>
        <v>0</v>
      </c>
      <c r="K138" s="155"/>
      <c r="L138" s="156"/>
      <c r="M138" s="157" t="s">
        <v>1</v>
      </c>
      <c r="N138" s="158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1193</v>
      </c>
      <c r="AT138" s="146" t="s">
        <v>194</v>
      </c>
      <c r="AU138" s="146" t="s">
        <v>186</v>
      </c>
      <c r="AY138" s="13" t="s">
        <v>179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186</v>
      </c>
      <c r="BK138" s="147">
        <f t="shared" si="9"/>
        <v>0</v>
      </c>
      <c r="BL138" s="13" t="s">
        <v>201</v>
      </c>
      <c r="BM138" s="146" t="s">
        <v>185</v>
      </c>
    </row>
    <row r="139" spans="2:65" s="1" customFormat="1" ht="24.15" customHeight="1" x14ac:dyDescent="0.2">
      <c r="B139" s="28"/>
      <c r="C139" s="148" t="s">
        <v>188</v>
      </c>
      <c r="D139" s="148" t="s">
        <v>194</v>
      </c>
      <c r="E139" s="149" t="s">
        <v>2259</v>
      </c>
      <c r="F139" s="150" t="s">
        <v>2260</v>
      </c>
      <c r="G139" s="151" t="s">
        <v>192</v>
      </c>
      <c r="H139" s="152">
        <v>6</v>
      </c>
      <c r="I139" s="153"/>
      <c r="J139" s="154">
        <f t="shared" si="0"/>
        <v>0</v>
      </c>
      <c r="K139" s="155"/>
      <c r="L139" s="156"/>
      <c r="M139" s="157" t="s">
        <v>1</v>
      </c>
      <c r="N139" s="158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1193</v>
      </c>
      <c r="AT139" s="146" t="s">
        <v>194</v>
      </c>
      <c r="AU139" s="146" t="s">
        <v>186</v>
      </c>
      <c r="AY139" s="13" t="s">
        <v>179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186</v>
      </c>
      <c r="BK139" s="147">
        <f t="shared" si="9"/>
        <v>0</v>
      </c>
      <c r="BL139" s="13" t="s">
        <v>201</v>
      </c>
      <c r="BM139" s="146" t="s">
        <v>211</v>
      </c>
    </row>
    <row r="140" spans="2:65" s="1" customFormat="1" ht="24.15" customHeight="1" x14ac:dyDescent="0.2">
      <c r="B140" s="28"/>
      <c r="C140" s="134" t="s">
        <v>224</v>
      </c>
      <c r="D140" s="134" t="s">
        <v>181</v>
      </c>
      <c r="E140" s="135" t="s">
        <v>2252</v>
      </c>
      <c r="F140" s="136" t="s">
        <v>2253</v>
      </c>
      <c r="G140" s="137" t="s">
        <v>235</v>
      </c>
      <c r="H140" s="138">
        <v>510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201</v>
      </c>
      <c r="AT140" s="146" t="s">
        <v>181</v>
      </c>
      <c r="AU140" s="146" t="s">
        <v>186</v>
      </c>
      <c r="AY140" s="13" t="s">
        <v>179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186</v>
      </c>
      <c r="BK140" s="147">
        <f t="shared" si="9"/>
        <v>0</v>
      </c>
      <c r="BL140" s="13" t="s">
        <v>201</v>
      </c>
      <c r="BM140" s="146" t="s">
        <v>219</v>
      </c>
    </row>
    <row r="141" spans="2:65" s="1" customFormat="1" ht="24.15" customHeight="1" x14ac:dyDescent="0.2">
      <c r="B141" s="28"/>
      <c r="C141" s="148" t="s">
        <v>228</v>
      </c>
      <c r="D141" s="148" t="s">
        <v>194</v>
      </c>
      <c r="E141" s="149" t="s">
        <v>2261</v>
      </c>
      <c r="F141" s="150" t="s">
        <v>2262</v>
      </c>
      <c r="G141" s="151" t="s">
        <v>235</v>
      </c>
      <c r="H141" s="152">
        <v>510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1193</v>
      </c>
      <c r="AT141" s="146" t="s">
        <v>194</v>
      </c>
      <c r="AU141" s="146" t="s">
        <v>186</v>
      </c>
      <c r="AY141" s="13" t="s">
        <v>179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186</v>
      </c>
      <c r="BK141" s="147">
        <f t="shared" si="9"/>
        <v>0</v>
      </c>
      <c r="BL141" s="13" t="s">
        <v>201</v>
      </c>
      <c r="BM141" s="146" t="s">
        <v>224</v>
      </c>
    </row>
    <row r="142" spans="2:65" s="1" customFormat="1" ht="21.75" customHeight="1" x14ac:dyDescent="0.2">
      <c r="B142" s="28"/>
      <c r="C142" s="134" t="s">
        <v>232</v>
      </c>
      <c r="D142" s="134" t="s">
        <v>181</v>
      </c>
      <c r="E142" s="135" t="s">
        <v>2263</v>
      </c>
      <c r="F142" s="136" t="s">
        <v>2264</v>
      </c>
      <c r="G142" s="137" t="s">
        <v>235</v>
      </c>
      <c r="H142" s="138">
        <v>510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201</v>
      </c>
      <c r="AT142" s="146" t="s">
        <v>181</v>
      </c>
      <c r="AU142" s="146" t="s">
        <v>186</v>
      </c>
      <c r="AY142" s="13" t="s">
        <v>179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186</v>
      </c>
      <c r="BK142" s="147">
        <f t="shared" si="9"/>
        <v>0</v>
      </c>
      <c r="BL142" s="13" t="s">
        <v>201</v>
      </c>
      <c r="BM142" s="146" t="s">
        <v>232</v>
      </c>
    </row>
    <row r="143" spans="2:65" s="1" customFormat="1" ht="24.15" customHeight="1" x14ac:dyDescent="0.2">
      <c r="B143" s="28"/>
      <c r="C143" s="134" t="s">
        <v>237</v>
      </c>
      <c r="D143" s="134" t="s">
        <v>181</v>
      </c>
      <c r="E143" s="135" t="s">
        <v>2265</v>
      </c>
      <c r="F143" s="136" t="s">
        <v>2266</v>
      </c>
      <c r="G143" s="137" t="s">
        <v>235</v>
      </c>
      <c r="H143" s="138">
        <v>80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201</v>
      </c>
      <c r="AT143" s="146" t="s">
        <v>181</v>
      </c>
      <c r="AU143" s="146" t="s">
        <v>186</v>
      </c>
      <c r="AY143" s="13" t="s">
        <v>179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186</v>
      </c>
      <c r="BK143" s="147">
        <f t="shared" si="9"/>
        <v>0</v>
      </c>
      <c r="BL143" s="13" t="s">
        <v>201</v>
      </c>
      <c r="BM143" s="146" t="s">
        <v>242</v>
      </c>
    </row>
    <row r="144" spans="2:65" s="1" customFormat="1" ht="24.15" customHeight="1" x14ac:dyDescent="0.2">
      <c r="B144" s="28"/>
      <c r="C144" s="148" t="s">
        <v>242</v>
      </c>
      <c r="D144" s="148" t="s">
        <v>194</v>
      </c>
      <c r="E144" s="149" t="s">
        <v>2267</v>
      </c>
      <c r="F144" s="150" t="s">
        <v>2268</v>
      </c>
      <c r="G144" s="151" t="s">
        <v>235</v>
      </c>
      <c r="H144" s="152">
        <v>80</v>
      </c>
      <c r="I144" s="153"/>
      <c r="J144" s="154">
        <f t="shared" si="0"/>
        <v>0</v>
      </c>
      <c r="K144" s="155"/>
      <c r="L144" s="156"/>
      <c r="M144" s="157" t="s">
        <v>1</v>
      </c>
      <c r="N144" s="158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1193</v>
      </c>
      <c r="AT144" s="146" t="s">
        <v>194</v>
      </c>
      <c r="AU144" s="146" t="s">
        <v>186</v>
      </c>
      <c r="AY144" s="13" t="s">
        <v>179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186</v>
      </c>
      <c r="BK144" s="147">
        <f t="shared" si="9"/>
        <v>0</v>
      </c>
      <c r="BL144" s="13" t="s">
        <v>201</v>
      </c>
      <c r="BM144" s="146" t="s">
        <v>250</v>
      </c>
    </row>
    <row r="145" spans="2:65" s="1" customFormat="1" ht="24.15" customHeight="1" x14ac:dyDescent="0.2">
      <c r="B145" s="28"/>
      <c r="C145" s="148" t="s">
        <v>246</v>
      </c>
      <c r="D145" s="148" t="s">
        <v>194</v>
      </c>
      <c r="E145" s="149" t="s">
        <v>2269</v>
      </c>
      <c r="F145" s="150" t="s">
        <v>2270</v>
      </c>
      <c r="G145" s="151" t="s">
        <v>192</v>
      </c>
      <c r="H145" s="152">
        <v>3</v>
      </c>
      <c r="I145" s="153"/>
      <c r="J145" s="154">
        <f t="shared" si="0"/>
        <v>0</v>
      </c>
      <c r="K145" s="155"/>
      <c r="L145" s="156"/>
      <c r="M145" s="157" t="s">
        <v>1</v>
      </c>
      <c r="N145" s="158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1193</v>
      </c>
      <c r="AT145" s="146" t="s">
        <v>194</v>
      </c>
      <c r="AU145" s="146" t="s">
        <v>186</v>
      </c>
      <c r="AY145" s="13" t="s">
        <v>179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186</v>
      </c>
      <c r="BK145" s="147">
        <f t="shared" si="9"/>
        <v>0</v>
      </c>
      <c r="BL145" s="13" t="s">
        <v>201</v>
      </c>
      <c r="BM145" s="146" t="s">
        <v>258</v>
      </c>
    </row>
    <row r="146" spans="2:65" s="1" customFormat="1" ht="38" customHeight="1" x14ac:dyDescent="0.2">
      <c r="B146" s="28"/>
      <c r="C146" s="134" t="s">
        <v>250</v>
      </c>
      <c r="D146" s="134" t="s">
        <v>181</v>
      </c>
      <c r="E146" s="135" t="s">
        <v>2271</v>
      </c>
      <c r="F146" s="136" t="s">
        <v>2272</v>
      </c>
      <c r="G146" s="137" t="s">
        <v>192</v>
      </c>
      <c r="H146" s="138">
        <v>6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201</v>
      </c>
      <c r="AT146" s="146" t="s">
        <v>181</v>
      </c>
      <c r="AU146" s="146" t="s">
        <v>186</v>
      </c>
      <c r="AY146" s="13" t="s">
        <v>179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186</v>
      </c>
      <c r="BK146" s="147">
        <f t="shared" si="9"/>
        <v>0</v>
      </c>
      <c r="BL146" s="13" t="s">
        <v>201</v>
      </c>
      <c r="BM146" s="146" t="s">
        <v>289</v>
      </c>
    </row>
    <row r="147" spans="2:65" s="1" customFormat="1" ht="24.15" customHeight="1" x14ac:dyDescent="0.2">
      <c r="B147" s="28"/>
      <c r="C147" s="148" t="s">
        <v>254</v>
      </c>
      <c r="D147" s="148" t="s">
        <v>194</v>
      </c>
      <c r="E147" s="149" t="s">
        <v>2273</v>
      </c>
      <c r="F147" s="150" t="s">
        <v>2274</v>
      </c>
      <c r="G147" s="151" t="s">
        <v>192</v>
      </c>
      <c r="H147" s="152">
        <v>6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1193</v>
      </c>
      <c r="AT147" s="146" t="s">
        <v>194</v>
      </c>
      <c r="AU147" s="146" t="s">
        <v>186</v>
      </c>
      <c r="AY147" s="13" t="s">
        <v>179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186</v>
      </c>
      <c r="BK147" s="147">
        <f t="shared" si="9"/>
        <v>0</v>
      </c>
      <c r="BL147" s="13" t="s">
        <v>201</v>
      </c>
      <c r="BM147" s="146" t="s">
        <v>297</v>
      </c>
    </row>
    <row r="148" spans="2:65" s="1" customFormat="1" ht="16.5" customHeight="1" x14ac:dyDescent="0.2">
      <c r="B148" s="28"/>
      <c r="C148" s="134" t="s">
        <v>258</v>
      </c>
      <c r="D148" s="134" t="s">
        <v>181</v>
      </c>
      <c r="E148" s="135" t="s">
        <v>2275</v>
      </c>
      <c r="F148" s="136" t="s">
        <v>2276</v>
      </c>
      <c r="G148" s="137" t="s">
        <v>192</v>
      </c>
      <c r="H148" s="138">
        <v>6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201</v>
      </c>
      <c r="AT148" s="146" t="s">
        <v>181</v>
      </c>
      <c r="AU148" s="146" t="s">
        <v>186</v>
      </c>
      <c r="AY148" s="13" t="s">
        <v>179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186</v>
      </c>
      <c r="BK148" s="147">
        <f t="shared" si="9"/>
        <v>0</v>
      </c>
      <c r="BL148" s="13" t="s">
        <v>201</v>
      </c>
      <c r="BM148" s="146" t="s">
        <v>305</v>
      </c>
    </row>
    <row r="149" spans="2:65" s="1" customFormat="1" ht="24.15" customHeight="1" x14ac:dyDescent="0.2">
      <c r="B149" s="28"/>
      <c r="C149" s="148" t="s">
        <v>262</v>
      </c>
      <c r="D149" s="148" t="s">
        <v>194</v>
      </c>
      <c r="E149" s="149" t="s">
        <v>2277</v>
      </c>
      <c r="F149" s="150" t="s">
        <v>2278</v>
      </c>
      <c r="G149" s="151" t="s">
        <v>192</v>
      </c>
      <c r="H149" s="152">
        <v>6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1193</v>
      </c>
      <c r="AT149" s="146" t="s">
        <v>194</v>
      </c>
      <c r="AU149" s="146" t="s">
        <v>186</v>
      </c>
      <c r="AY149" s="13" t="s">
        <v>179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186</v>
      </c>
      <c r="BK149" s="147">
        <f t="shared" si="9"/>
        <v>0</v>
      </c>
      <c r="BL149" s="13" t="s">
        <v>201</v>
      </c>
      <c r="BM149" s="146" t="s">
        <v>313</v>
      </c>
    </row>
    <row r="150" spans="2:65" s="11" customFormat="1" ht="23" customHeight="1" x14ac:dyDescent="0.25">
      <c r="B150" s="122"/>
      <c r="D150" s="123" t="s">
        <v>71</v>
      </c>
      <c r="E150" s="132" t="s">
        <v>367</v>
      </c>
      <c r="F150" s="132" t="s">
        <v>1080</v>
      </c>
      <c r="I150" s="125"/>
      <c r="J150" s="133">
        <f>BK150</f>
        <v>0</v>
      </c>
      <c r="L150" s="122"/>
      <c r="M150" s="127"/>
      <c r="P150" s="128">
        <f>SUM(P151:P165)</f>
        <v>0</v>
      </c>
      <c r="R150" s="128">
        <f>SUM(R151:R165)</f>
        <v>5.3600000000000002E-2</v>
      </c>
      <c r="T150" s="129">
        <f>SUM(T151:T165)</f>
        <v>0</v>
      </c>
      <c r="AR150" s="123" t="s">
        <v>196</v>
      </c>
      <c r="AT150" s="130" t="s">
        <v>71</v>
      </c>
      <c r="AU150" s="130" t="s">
        <v>80</v>
      </c>
      <c r="AY150" s="123" t="s">
        <v>179</v>
      </c>
      <c r="BK150" s="131">
        <f>SUM(BK151:BK165)</f>
        <v>0</v>
      </c>
    </row>
    <row r="151" spans="2:65" s="1" customFormat="1" ht="16.5" customHeight="1" x14ac:dyDescent="0.2">
      <c r="B151" s="28"/>
      <c r="C151" s="134" t="s">
        <v>7</v>
      </c>
      <c r="D151" s="134" t="s">
        <v>181</v>
      </c>
      <c r="E151" s="135" t="s">
        <v>2279</v>
      </c>
      <c r="F151" s="136" t="s">
        <v>2280</v>
      </c>
      <c r="G151" s="137" t="s">
        <v>2281</v>
      </c>
      <c r="H151" s="138">
        <v>0.8</v>
      </c>
      <c r="I151" s="139"/>
      <c r="J151" s="140">
        <f t="shared" ref="J151:J165" si="10">ROUND(I151*H151,2)</f>
        <v>0</v>
      </c>
      <c r="K151" s="141"/>
      <c r="L151" s="28"/>
      <c r="M151" s="142" t="s">
        <v>1</v>
      </c>
      <c r="N151" s="143" t="s">
        <v>38</v>
      </c>
      <c r="P151" s="144">
        <f t="shared" ref="P151:P165" si="11">O151*H151</f>
        <v>0</v>
      </c>
      <c r="Q151" s="144">
        <v>0</v>
      </c>
      <c r="R151" s="144">
        <f t="shared" ref="R151:R165" si="12">Q151*H151</f>
        <v>0</v>
      </c>
      <c r="S151" s="144">
        <v>0</v>
      </c>
      <c r="T151" s="145">
        <f t="shared" ref="T151:T165" si="13">S151*H151</f>
        <v>0</v>
      </c>
      <c r="AR151" s="146" t="s">
        <v>201</v>
      </c>
      <c r="AT151" s="146" t="s">
        <v>181</v>
      </c>
      <c r="AU151" s="146" t="s">
        <v>186</v>
      </c>
      <c r="AY151" s="13" t="s">
        <v>179</v>
      </c>
      <c r="BE151" s="147">
        <f t="shared" ref="BE151:BE165" si="14">IF(N151="základná",J151,0)</f>
        <v>0</v>
      </c>
      <c r="BF151" s="147">
        <f t="shared" ref="BF151:BF165" si="15">IF(N151="znížená",J151,0)</f>
        <v>0</v>
      </c>
      <c r="BG151" s="147">
        <f t="shared" ref="BG151:BG165" si="16">IF(N151="zákl. prenesená",J151,0)</f>
        <v>0</v>
      </c>
      <c r="BH151" s="147">
        <f t="shared" ref="BH151:BH165" si="17">IF(N151="zníž. prenesená",J151,0)</f>
        <v>0</v>
      </c>
      <c r="BI151" s="147">
        <f t="shared" ref="BI151:BI165" si="18">IF(N151="nulová",J151,0)</f>
        <v>0</v>
      </c>
      <c r="BJ151" s="13" t="s">
        <v>186</v>
      </c>
      <c r="BK151" s="147">
        <f t="shared" ref="BK151:BK165" si="19">ROUND(I151*H151,2)</f>
        <v>0</v>
      </c>
      <c r="BL151" s="13" t="s">
        <v>201</v>
      </c>
      <c r="BM151" s="146" t="s">
        <v>321</v>
      </c>
    </row>
    <row r="152" spans="2:65" s="1" customFormat="1" ht="38" customHeight="1" x14ac:dyDescent="0.2">
      <c r="B152" s="28"/>
      <c r="C152" s="134" t="s">
        <v>269</v>
      </c>
      <c r="D152" s="134" t="s">
        <v>181</v>
      </c>
      <c r="E152" s="135" t="s">
        <v>2282</v>
      </c>
      <c r="F152" s="136" t="s">
        <v>2283</v>
      </c>
      <c r="G152" s="137" t="s">
        <v>2284</v>
      </c>
      <c r="H152" s="138">
        <v>3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</v>
      </c>
      <c r="R152" s="144">
        <f t="shared" si="12"/>
        <v>0</v>
      </c>
      <c r="S152" s="144">
        <v>0</v>
      </c>
      <c r="T152" s="145">
        <f t="shared" si="13"/>
        <v>0</v>
      </c>
      <c r="AR152" s="146" t="s">
        <v>201</v>
      </c>
      <c r="AT152" s="146" t="s">
        <v>181</v>
      </c>
      <c r="AU152" s="146" t="s">
        <v>186</v>
      </c>
      <c r="AY152" s="13" t="s">
        <v>179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186</v>
      </c>
      <c r="BK152" s="147">
        <f t="shared" si="19"/>
        <v>0</v>
      </c>
      <c r="BL152" s="13" t="s">
        <v>201</v>
      </c>
      <c r="BM152" s="146" t="s">
        <v>329</v>
      </c>
    </row>
    <row r="153" spans="2:65" s="1" customFormat="1" ht="33" customHeight="1" x14ac:dyDescent="0.2">
      <c r="B153" s="28"/>
      <c r="C153" s="134" t="s">
        <v>273</v>
      </c>
      <c r="D153" s="134" t="s">
        <v>181</v>
      </c>
      <c r="E153" s="135" t="s">
        <v>1642</v>
      </c>
      <c r="F153" s="136" t="s">
        <v>1643</v>
      </c>
      <c r="G153" s="137" t="s">
        <v>184</v>
      </c>
      <c r="H153" s="138">
        <v>80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201</v>
      </c>
      <c r="AT153" s="146" t="s">
        <v>181</v>
      </c>
      <c r="AU153" s="146" t="s">
        <v>186</v>
      </c>
      <c r="AY153" s="13" t="s">
        <v>179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186</v>
      </c>
      <c r="BK153" s="147">
        <f t="shared" si="19"/>
        <v>0</v>
      </c>
      <c r="BL153" s="13" t="s">
        <v>201</v>
      </c>
      <c r="BM153" s="146" t="s">
        <v>337</v>
      </c>
    </row>
    <row r="154" spans="2:65" s="1" customFormat="1" ht="24.15" customHeight="1" x14ac:dyDescent="0.2">
      <c r="B154" s="28"/>
      <c r="C154" s="134" t="s">
        <v>277</v>
      </c>
      <c r="D154" s="134" t="s">
        <v>181</v>
      </c>
      <c r="E154" s="135" t="s">
        <v>2285</v>
      </c>
      <c r="F154" s="136" t="s">
        <v>2286</v>
      </c>
      <c r="G154" s="137" t="s">
        <v>192</v>
      </c>
      <c r="H154" s="138">
        <v>1</v>
      </c>
      <c r="I154" s="139"/>
      <c r="J154" s="140">
        <f t="shared" si="10"/>
        <v>0</v>
      </c>
      <c r="K154" s="141"/>
      <c r="L154" s="28"/>
      <c r="M154" s="142" t="s">
        <v>1</v>
      </c>
      <c r="N154" s="143" t="s">
        <v>38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201</v>
      </c>
      <c r="AT154" s="146" t="s">
        <v>181</v>
      </c>
      <c r="AU154" s="146" t="s">
        <v>186</v>
      </c>
      <c r="AY154" s="13" t="s">
        <v>179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186</v>
      </c>
      <c r="BK154" s="147">
        <f t="shared" si="19"/>
        <v>0</v>
      </c>
      <c r="BL154" s="13" t="s">
        <v>201</v>
      </c>
      <c r="BM154" s="146" t="s">
        <v>343</v>
      </c>
    </row>
    <row r="155" spans="2:65" s="1" customFormat="1" ht="24.15" customHeight="1" x14ac:dyDescent="0.2">
      <c r="B155" s="28"/>
      <c r="C155" s="134" t="s">
        <v>281</v>
      </c>
      <c r="D155" s="134" t="s">
        <v>181</v>
      </c>
      <c r="E155" s="135" t="s">
        <v>2287</v>
      </c>
      <c r="F155" s="136" t="s">
        <v>2288</v>
      </c>
      <c r="G155" s="137" t="s">
        <v>235</v>
      </c>
      <c r="H155" s="138">
        <v>80</v>
      </c>
      <c r="I155" s="139"/>
      <c r="J155" s="140">
        <f t="shared" si="10"/>
        <v>0</v>
      </c>
      <c r="K155" s="141"/>
      <c r="L155" s="28"/>
      <c r="M155" s="142" t="s">
        <v>1</v>
      </c>
      <c r="N155" s="143" t="s">
        <v>38</v>
      </c>
      <c r="P155" s="144">
        <f t="shared" si="11"/>
        <v>0</v>
      </c>
      <c r="Q155" s="144">
        <v>0</v>
      </c>
      <c r="R155" s="144">
        <f t="shared" si="12"/>
        <v>0</v>
      </c>
      <c r="S155" s="144">
        <v>0</v>
      </c>
      <c r="T155" s="145">
        <f t="shared" si="13"/>
        <v>0</v>
      </c>
      <c r="AR155" s="146" t="s">
        <v>201</v>
      </c>
      <c r="AT155" s="146" t="s">
        <v>181</v>
      </c>
      <c r="AU155" s="146" t="s">
        <v>186</v>
      </c>
      <c r="AY155" s="13" t="s">
        <v>179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186</v>
      </c>
      <c r="BK155" s="147">
        <f t="shared" si="19"/>
        <v>0</v>
      </c>
      <c r="BL155" s="13" t="s">
        <v>201</v>
      </c>
      <c r="BM155" s="146" t="s">
        <v>351</v>
      </c>
    </row>
    <row r="156" spans="2:65" s="1" customFormat="1" ht="24.15" customHeight="1" x14ac:dyDescent="0.2">
      <c r="B156" s="28"/>
      <c r="C156" s="148" t="s">
        <v>285</v>
      </c>
      <c r="D156" s="148" t="s">
        <v>194</v>
      </c>
      <c r="E156" s="149" t="s">
        <v>2289</v>
      </c>
      <c r="F156" s="150" t="s">
        <v>2290</v>
      </c>
      <c r="G156" s="151" t="s">
        <v>488</v>
      </c>
      <c r="H156" s="152">
        <v>40</v>
      </c>
      <c r="I156" s="153"/>
      <c r="J156" s="154">
        <f t="shared" si="10"/>
        <v>0</v>
      </c>
      <c r="K156" s="155"/>
      <c r="L156" s="156"/>
      <c r="M156" s="157" t="s">
        <v>1</v>
      </c>
      <c r="N156" s="158" t="s">
        <v>38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1193</v>
      </c>
      <c r="AT156" s="146" t="s">
        <v>194</v>
      </c>
      <c r="AU156" s="146" t="s">
        <v>186</v>
      </c>
      <c r="AY156" s="13" t="s">
        <v>179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186</v>
      </c>
      <c r="BK156" s="147">
        <f t="shared" si="19"/>
        <v>0</v>
      </c>
      <c r="BL156" s="13" t="s">
        <v>201</v>
      </c>
      <c r="BM156" s="146" t="s">
        <v>359</v>
      </c>
    </row>
    <row r="157" spans="2:65" s="1" customFormat="1" ht="21.75" customHeight="1" x14ac:dyDescent="0.2">
      <c r="B157" s="28"/>
      <c r="C157" s="134" t="s">
        <v>289</v>
      </c>
      <c r="D157" s="134" t="s">
        <v>181</v>
      </c>
      <c r="E157" s="135" t="s">
        <v>2291</v>
      </c>
      <c r="F157" s="136" t="s">
        <v>2292</v>
      </c>
      <c r="G157" s="137" t="s">
        <v>235</v>
      </c>
      <c r="H157" s="138">
        <v>80</v>
      </c>
      <c r="I157" s="139"/>
      <c r="J157" s="140">
        <f t="shared" si="10"/>
        <v>0</v>
      </c>
      <c r="K157" s="141"/>
      <c r="L157" s="28"/>
      <c r="M157" s="142" t="s">
        <v>1</v>
      </c>
      <c r="N157" s="143" t="s">
        <v>38</v>
      </c>
      <c r="P157" s="144">
        <f t="shared" si="11"/>
        <v>0</v>
      </c>
      <c r="Q157" s="144">
        <v>0</v>
      </c>
      <c r="R157" s="144">
        <f t="shared" si="12"/>
        <v>0</v>
      </c>
      <c r="S157" s="144">
        <v>0</v>
      </c>
      <c r="T157" s="145">
        <f t="shared" si="13"/>
        <v>0</v>
      </c>
      <c r="AR157" s="146" t="s">
        <v>201</v>
      </c>
      <c r="AT157" s="146" t="s">
        <v>181</v>
      </c>
      <c r="AU157" s="146" t="s">
        <v>186</v>
      </c>
      <c r="AY157" s="13" t="s">
        <v>179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186</v>
      </c>
      <c r="BK157" s="147">
        <f t="shared" si="19"/>
        <v>0</v>
      </c>
      <c r="BL157" s="13" t="s">
        <v>201</v>
      </c>
      <c r="BM157" s="146" t="s">
        <v>369</v>
      </c>
    </row>
    <row r="158" spans="2:65" s="1" customFormat="1" ht="24.15" customHeight="1" x14ac:dyDescent="0.2">
      <c r="B158" s="28"/>
      <c r="C158" s="148" t="s">
        <v>293</v>
      </c>
      <c r="D158" s="148" t="s">
        <v>194</v>
      </c>
      <c r="E158" s="149" t="s">
        <v>2293</v>
      </c>
      <c r="F158" s="150" t="s">
        <v>2294</v>
      </c>
      <c r="G158" s="151" t="s">
        <v>235</v>
      </c>
      <c r="H158" s="152">
        <v>80</v>
      </c>
      <c r="I158" s="153"/>
      <c r="J158" s="154">
        <f t="shared" si="10"/>
        <v>0</v>
      </c>
      <c r="K158" s="155"/>
      <c r="L158" s="156"/>
      <c r="M158" s="157" t="s">
        <v>1</v>
      </c>
      <c r="N158" s="158" t="s">
        <v>38</v>
      </c>
      <c r="P158" s="144">
        <f t="shared" si="11"/>
        <v>0</v>
      </c>
      <c r="Q158" s="144">
        <v>6.7000000000000002E-4</v>
      </c>
      <c r="R158" s="144">
        <f t="shared" si="12"/>
        <v>5.3600000000000002E-2</v>
      </c>
      <c r="S158" s="144">
        <v>0</v>
      </c>
      <c r="T158" s="145">
        <f t="shared" si="13"/>
        <v>0</v>
      </c>
      <c r="AR158" s="146" t="s">
        <v>1193</v>
      </c>
      <c r="AT158" s="146" t="s">
        <v>194</v>
      </c>
      <c r="AU158" s="146" t="s">
        <v>186</v>
      </c>
      <c r="AY158" s="13" t="s">
        <v>179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186</v>
      </c>
      <c r="BK158" s="147">
        <f t="shared" si="19"/>
        <v>0</v>
      </c>
      <c r="BL158" s="13" t="s">
        <v>201</v>
      </c>
      <c r="BM158" s="146" t="s">
        <v>377</v>
      </c>
    </row>
    <row r="159" spans="2:65" s="1" customFormat="1" ht="24.15" customHeight="1" x14ac:dyDescent="0.2">
      <c r="B159" s="28"/>
      <c r="C159" s="134" t="s">
        <v>297</v>
      </c>
      <c r="D159" s="134" t="s">
        <v>181</v>
      </c>
      <c r="E159" s="135" t="s">
        <v>1570</v>
      </c>
      <c r="F159" s="136" t="s">
        <v>1571</v>
      </c>
      <c r="G159" s="137" t="s">
        <v>235</v>
      </c>
      <c r="H159" s="138">
        <v>80</v>
      </c>
      <c r="I159" s="139"/>
      <c r="J159" s="140">
        <f t="shared" si="10"/>
        <v>0</v>
      </c>
      <c r="K159" s="141"/>
      <c r="L159" s="28"/>
      <c r="M159" s="142" t="s">
        <v>1</v>
      </c>
      <c r="N159" s="143" t="s">
        <v>38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201</v>
      </c>
      <c r="AT159" s="146" t="s">
        <v>181</v>
      </c>
      <c r="AU159" s="146" t="s">
        <v>186</v>
      </c>
      <c r="AY159" s="13" t="s">
        <v>179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186</v>
      </c>
      <c r="BK159" s="147">
        <f t="shared" si="19"/>
        <v>0</v>
      </c>
      <c r="BL159" s="13" t="s">
        <v>201</v>
      </c>
      <c r="BM159" s="146" t="s">
        <v>385</v>
      </c>
    </row>
    <row r="160" spans="2:65" s="1" customFormat="1" ht="16.5" customHeight="1" x14ac:dyDescent="0.2">
      <c r="B160" s="28"/>
      <c r="C160" s="148" t="s">
        <v>301</v>
      </c>
      <c r="D160" s="148" t="s">
        <v>194</v>
      </c>
      <c r="E160" s="149" t="s">
        <v>1691</v>
      </c>
      <c r="F160" s="150" t="s">
        <v>1692</v>
      </c>
      <c r="G160" s="151" t="s">
        <v>235</v>
      </c>
      <c r="H160" s="152">
        <v>80</v>
      </c>
      <c r="I160" s="153"/>
      <c r="J160" s="154">
        <f t="shared" si="10"/>
        <v>0</v>
      </c>
      <c r="K160" s="155"/>
      <c r="L160" s="156"/>
      <c r="M160" s="157" t="s">
        <v>1</v>
      </c>
      <c r="N160" s="158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1193</v>
      </c>
      <c r="AT160" s="146" t="s">
        <v>194</v>
      </c>
      <c r="AU160" s="146" t="s">
        <v>186</v>
      </c>
      <c r="AY160" s="13" t="s">
        <v>179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186</v>
      </c>
      <c r="BK160" s="147">
        <f t="shared" si="19"/>
        <v>0</v>
      </c>
      <c r="BL160" s="13" t="s">
        <v>201</v>
      </c>
      <c r="BM160" s="146" t="s">
        <v>394</v>
      </c>
    </row>
    <row r="161" spans="2:65" s="1" customFormat="1" ht="33" customHeight="1" x14ac:dyDescent="0.2">
      <c r="B161" s="28"/>
      <c r="C161" s="134" t="s">
        <v>305</v>
      </c>
      <c r="D161" s="134" t="s">
        <v>181</v>
      </c>
      <c r="E161" s="135" t="s">
        <v>2295</v>
      </c>
      <c r="F161" s="136" t="s">
        <v>2296</v>
      </c>
      <c r="G161" s="137" t="s">
        <v>235</v>
      </c>
      <c r="H161" s="138">
        <v>80</v>
      </c>
      <c r="I161" s="139"/>
      <c r="J161" s="140">
        <f t="shared" si="10"/>
        <v>0</v>
      </c>
      <c r="K161" s="141"/>
      <c r="L161" s="28"/>
      <c r="M161" s="142" t="s">
        <v>1</v>
      </c>
      <c r="N161" s="143" t="s">
        <v>38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201</v>
      </c>
      <c r="AT161" s="146" t="s">
        <v>181</v>
      </c>
      <c r="AU161" s="146" t="s">
        <v>186</v>
      </c>
      <c r="AY161" s="13" t="s">
        <v>179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186</v>
      </c>
      <c r="BK161" s="147">
        <f t="shared" si="19"/>
        <v>0</v>
      </c>
      <c r="BL161" s="13" t="s">
        <v>201</v>
      </c>
      <c r="BM161" s="146" t="s">
        <v>402</v>
      </c>
    </row>
    <row r="162" spans="2:65" s="1" customFormat="1" ht="24.15" customHeight="1" x14ac:dyDescent="0.2">
      <c r="B162" s="28"/>
      <c r="C162" s="134" t="s">
        <v>309</v>
      </c>
      <c r="D162" s="134" t="s">
        <v>181</v>
      </c>
      <c r="E162" s="135" t="s">
        <v>1090</v>
      </c>
      <c r="F162" s="136" t="s">
        <v>1091</v>
      </c>
      <c r="G162" s="137" t="s">
        <v>488</v>
      </c>
      <c r="H162" s="138">
        <v>40</v>
      </c>
      <c r="I162" s="139"/>
      <c r="J162" s="140">
        <f t="shared" si="10"/>
        <v>0</v>
      </c>
      <c r="K162" s="141"/>
      <c r="L162" s="28"/>
      <c r="M162" s="142" t="s">
        <v>1</v>
      </c>
      <c r="N162" s="143" t="s">
        <v>38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201</v>
      </c>
      <c r="AT162" s="146" t="s">
        <v>181</v>
      </c>
      <c r="AU162" s="146" t="s">
        <v>186</v>
      </c>
      <c r="AY162" s="13" t="s">
        <v>179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186</v>
      </c>
      <c r="BK162" s="147">
        <f t="shared" si="19"/>
        <v>0</v>
      </c>
      <c r="BL162" s="13" t="s">
        <v>201</v>
      </c>
      <c r="BM162" s="146" t="s">
        <v>410</v>
      </c>
    </row>
    <row r="163" spans="2:65" s="1" customFormat="1" ht="24.15" customHeight="1" x14ac:dyDescent="0.2">
      <c r="B163" s="28"/>
      <c r="C163" s="134" t="s">
        <v>313</v>
      </c>
      <c r="D163" s="134" t="s">
        <v>181</v>
      </c>
      <c r="E163" s="135" t="s">
        <v>1093</v>
      </c>
      <c r="F163" s="136" t="s">
        <v>1094</v>
      </c>
      <c r="G163" s="137" t="s">
        <v>488</v>
      </c>
      <c r="H163" s="138">
        <v>760</v>
      </c>
      <c r="I163" s="139"/>
      <c r="J163" s="140">
        <f t="shared" si="10"/>
        <v>0</v>
      </c>
      <c r="K163" s="141"/>
      <c r="L163" s="28"/>
      <c r="M163" s="142" t="s">
        <v>1</v>
      </c>
      <c r="N163" s="143" t="s">
        <v>38</v>
      </c>
      <c r="P163" s="144">
        <f t="shared" si="11"/>
        <v>0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AR163" s="146" t="s">
        <v>201</v>
      </c>
      <c r="AT163" s="146" t="s">
        <v>181</v>
      </c>
      <c r="AU163" s="146" t="s">
        <v>186</v>
      </c>
      <c r="AY163" s="13" t="s">
        <v>179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186</v>
      </c>
      <c r="BK163" s="147">
        <f t="shared" si="19"/>
        <v>0</v>
      </c>
      <c r="BL163" s="13" t="s">
        <v>201</v>
      </c>
      <c r="BM163" s="146" t="s">
        <v>420</v>
      </c>
    </row>
    <row r="164" spans="2:65" s="1" customFormat="1" ht="33" customHeight="1" x14ac:dyDescent="0.2">
      <c r="B164" s="28"/>
      <c r="C164" s="134" t="s">
        <v>317</v>
      </c>
      <c r="D164" s="134" t="s">
        <v>181</v>
      </c>
      <c r="E164" s="135" t="s">
        <v>2297</v>
      </c>
      <c r="F164" s="136" t="s">
        <v>2298</v>
      </c>
      <c r="G164" s="137" t="s">
        <v>184</v>
      </c>
      <c r="H164" s="138">
        <v>80</v>
      </c>
      <c r="I164" s="139"/>
      <c r="J164" s="140">
        <f t="shared" si="10"/>
        <v>0</v>
      </c>
      <c r="K164" s="141"/>
      <c r="L164" s="28"/>
      <c r="M164" s="142" t="s">
        <v>1</v>
      </c>
      <c r="N164" s="143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201</v>
      </c>
      <c r="AT164" s="146" t="s">
        <v>181</v>
      </c>
      <c r="AU164" s="146" t="s">
        <v>186</v>
      </c>
      <c r="AY164" s="13" t="s">
        <v>179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186</v>
      </c>
      <c r="BK164" s="147">
        <f t="shared" si="19"/>
        <v>0</v>
      </c>
      <c r="BL164" s="13" t="s">
        <v>201</v>
      </c>
      <c r="BM164" s="146" t="s">
        <v>430</v>
      </c>
    </row>
    <row r="165" spans="2:65" s="1" customFormat="1" ht="38" customHeight="1" x14ac:dyDescent="0.2">
      <c r="B165" s="28"/>
      <c r="C165" s="134" t="s">
        <v>321</v>
      </c>
      <c r="D165" s="134" t="s">
        <v>181</v>
      </c>
      <c r="E165" s="135" t="s">
        <v>2299</v>
      </c>
      <c r="F165" s="136" t="s">
        <v>2300</v>
      </c>
      <c r="G165" s="137" t="s">
        <v>184</v>
      </c>
      <c r="H165" s="138">
        <v>40</v>
      </c>
      <c r="I165" s="139"/>
      <c r="J165" s="140">
        <f t="shared" si="10"/>
        <v>0</v>
      </c>
      <c r="K165" s="141"/>
      <c r="L165" s="28"/>
      <c r="M165" s="142" t="s">
        <v>1</v>
      </c>
      <c r="N165" s="143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201</v>
      </c>
      <c r="AT165" s="146" t="s">
        <v>181</v>
      </c>
      <c r="AU165" s="146" t="s">
        <v>186</v>
      </c>
      <c r="AY165" s="13" t="s">
        <v>179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186</v>
      </c>
      <c r="BK165" s="147">
        <f t="shared" si="19"/>
        <v>0</v>
      </c>
      <c r="BL165" s="13" t="s">
        <v>201</v>
      </c>
      <c r="BM165" s="146" t="s">
        <v>651</v>
      </c>
    </row>
    <row r="166" spans="2:65" s="11" customFormat="1" ht="23" customHeight="1" x14ac:dyDescent="0.25">
      <c r="B166" s="122"/>
      <c r="D166" s="123" t="s">
        <v>71</v>
      </c>
      <c r="E166" s="132" t="s">
        <v>2301</v>
      </c>
      <c r="F166" s="132" t="s">
        <v>2302</v>
      </c>
      <c r="I166" s="125"/>
      <c r="J166" s="133">
        <f>BK166</f>
        <v>0</v>
      </c>
      <c r="L166" s="122"/>
      <c r="M166" s="127"/>
      <c r="P166" s="128">
        <f>SUM(P167:P176)</f>
        <v>0</v>
      </c>
      <c r="R166" s="128">
        <f>SUM(R167:R176)</f>
        <v>0</v>
      </c>
      <c r="T166" s="129">
        <f>SUM(T167:T176)</f>
        <v>0</v>
      </c>
      <c r="AR166" s="123" t="s">
        <v>185</v>
      </c>
      <c r="AT166" s="130" t="s">
        <v>71</v>
      </c>
      <c r="AU166" s="130" t="s">
        <v>80</v>
      </c>
      <c r="AY166" s="123" t="s">
        <v>179</v>
      </c>
      <c r="BK166" s="131">
        <f>SUM(BK167:BK176)</f>
        <v>0</v>
      </c>
    </row>
    <row r="167" spans="2:65" s="1" customFormat="1" ht="16.5" customHeight="1" x14ac:dyDescent="0.2">
      <c r="B167" s="28"/>
      <c r="C167" s="134" t="s">
        <v>325</v>
      </c>
      <c r="D167" s="134" t="s">
        <v>181</v>
      </c>
      <c r="E167" s="135" t="s">
        <v>2303</v>
      </c>
      <c r="F167" s="136" t="s">
        <v>2304</v>
      </c>
      <c r="G167" s="137" t="s">
        <v>423</v>
      </c>
      <c r="H167" s="138">
        <v>32</v>
      </c>
      <c r="I167" s="139"/>
      <c r="J167" s="140">
        <f t="shared" ref="J167:J176" si="20">ROUND(I167*H167,2)</f>
        <v>0</v>
      </c>
      <c r="K167" s="141"/>
      <c r="L167" s="28"/>
      <c r="M167" s="142" t="s">
        <v>1</v>
      </c>
      <c r="N167" s="143" t="s">
        <v>38</v>
      </c>
      <c r="P167" s="144">
        <f t="shared" ref="P167:P176" si="21">O167*H167</f>
        <v>0</v>
      </c>
      <c r="Q167" s="144">
        <v>0</v>
      </c>
      <c r="R167" s="144">
        <f t="shared" ref="R167:R176" si="22">Q167*H167</f>
        <v>0</v>
      </c>
      <c r="S167" s="144">
        <v>0</v>
      </c>
      <c r="T167" s="145">
        <f t="shared" ref="T167:T176" si="23">S167*H167</f>
        <v>0</v>
      </c>
      <c r="AR167" s="146" t="s">
        <v>2305</v>
      </c>
      <c r="AT167" s="146" t="s">
        <v>181</v>
      </c>
      <c r="AU167" s="146" t="s">
        <v>186</v>
      </c>
      <c r="AY167" s="13" t="s">
        <v>179</v>
      </c>
      <c r="BE167" s="147">
        <f t="shared" ref="BE167:BE176" si="24">IF(N167="základná",J167,0)</f>
        <v>0</v>
      </c>
      <c r="BF167" s="147">
        <f t="shared" ref="BF167:BF176" si="25">IF(N167="znížená",J167,0)</f>
        <v>0</v>
      </c>
      <c r="BG167" s="147">
        <f t="shared" ref="BG167:BG176" si="26">IF(N167="zákl. prenesená",J167,0)</f>
        <v>0</v>
      </c>
      <c r="BH167" s="147">
        <f t="shared" ref="BH167:BH176" si="27">IF(N167="zníž. prenesená",J167,0)</f>
        <v>0</v>
      </c>
      <c r="BI167" s="147">
        <f t="shared" ref="BI167:BI176" si="28">IF(N167="nulová",J167,0)</f>
        <v>0</v>
      </c>
      <c r="BJ167" s="13" t="s">
        <v>186</v>
      </c>
      <c r="BK167" s="147">
        <f t="shared" ref="BK167:BK176" si="29">ROUND(I167*H167,2)</f>
        <v>0</v>
      </c>
      <c r="BL167" s="13" t="s">
        <v>2305</v>
      </c>
      <c r="BM167" s="146" t="s">
        <v>665</v>
      </c>
    </row>
    <row r="168" spans="2:65" s="1" customFormat="1" ht="16.5" customHeight="1" x14ac:dyDescent="0.2">
      <c r="B168" s="28"/>
      <c r="C168" s="134" t="s">
        <v>329</v>
      </c>
      <c r="D168" s="134" t="s">
        <v>181</v>
      </c>
      <c r="E168" s="135" t="s">
        <v>2306</v>
      </c>
      <c r="F168" s="136" t="s">
        <v>2307</v>
      </c>
      <c r="G168" s="137" t="s">
        <v>423</v>
      </c>
      <c r="H168" s="138">
        <v>8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2305</v>
      </c>
      <c r="AT168" s="146" t="s">
        <v>181</v>
      </c>
      <c r="AU168" s="146" t="s">
        <v>186</v>
      </c>
      <c r="AY168" s="13" t="s">
        <v>179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186</v>
      </c>
      <c r="BK168" s="147">
        <f t="shared" si="29"/>
        <v>0</v>
      </c>
      <c r="BL168" s="13" t="s">
        <v>2305</v>
      </c>
      <c r="BM168" s="146" t="s">
        <v>672</v>
      </c>
    </row>
    <row r="169" spans="2:65" s="1" customFormat="1" ht="16.5" customHeight="1" x14ac:dyDescent="0.2">
      <c r="B169" s="28"/>
      <c r="C169" s="134" t="s">
        <v>333</v>
      </c>
      <c r="D169" s="134" t="s">
        <v>181</v>
      </c>
      <c r="E169" s="135" t="s">
        <v>2308</v>
      </c>
      <c r="F169" s="136" t="s">
        <v>2309</v>
      </c>
      <c r="G169" s="137" t="s">
        <v>423</v>
      </c>
      <c r="H169" s="138">
        <v>8</v>
      </c>
      <c r="I169" s="139"/>
      <c r="J169" s="140">
        <f t="shared" si="20"/>
        <v>0</v>
      </c>
      <c r="K169" s="141"/>
      <c r="L169" s="28"/>
      <c r="M169" s="142" t="s">
        <v>1</v>
      </c>
      <c r="N169" s="143" t="s">
        <v>38</v>
      </c>
      <c r="P169" s="144">
        <f t="shared" si="21"/>
        <v>0</v>
      </c>
      <c r="Q169" s="144">
        <v>0</v>
      </c>
      <c r="R169" s="144">
        <f t="shared" si="22"/>
        <v>0</v>
      </c>
      <c r="S169" s="144">
        <v>0</v>
      </c>
      <c r="T169" s="145">
        <f t="shared" si="23"/>
        <v>0</v>
      </c>
      <c r="AR169" s="146" t="s">
        <v>2305</v>
      </c>
      <c r="AT169" s="146" t="s">
        <v>181</v>
      </c>
      <c r="AU169" s="146" t="s">
        <v>186</v>
      </c>
      <c r="AY169" s="13" t="s">
        <v>179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186</v>
      </c>
      <c r="BK169" s="147">
        <f t="shared" si="29"/>
        <v>0</v>
      </c>
      <c r="BL169" s="13" t="s">
        <v>2305</v>
      </c>
      <c r="BM169" s="146" t="s">
        <v>680</v>
      </c>
    </row>
    <row r="170" spans="2:65" s="1" customFormat="1" ht="24.15" customHeight="1" x14ac:dyDescent="0.2">
      <c r="B170" s="28"/>
      <c r="C170" s="134" t="s">
        <v>337</v>
      </c>
      <c r="D170" s="134" t="s">
        <v>181</v>
      </c>
      <c r="E170" s="135" t="s">
        <v>2310</v>
      </c>
      <c r="F170" s="136" t="s">
        <v>2311</v>
      </c>
      <c r="G170" s="137" t="s">
        <v>423</v>
      </c>
      <c r="H170" s="138">
        <v>15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2305</v>
      </c>
      <c r="AT170" s="146" t="s">
        <v>181</v>
      </c>
      <c r="AU170" s="146" t="s">
        <v>186</v>
      </c>
      <c r="AY170" s="13" t="s">
        <v>179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186</v>
      </c>
      <c r="BK170" s="147">
        <f t="shared" si="29"/>
        <v>0</v>
      </c>
      <c r="BL170" s="13" t="s">
        <v>2305</v>
      </c>
      <c r="BM170" s="146" t="s">
        <v>688</v>
      </c>
    </row>
    <row r="171" spans="2:65" s="1" customFormat="1" ht="24.15" customHeight="1" x14ac:dyDescent="0.2">
      <c r="B171" s="28"/>
      <c r="C171" s="134" t="s">
        <v>341</v>
      </c>
      <c r="D171" s="134" t="s">
        <v>181</v>
      </c>
      <c r="E171" s="135" t="s">
        <v>2312</v>
      </c>
      <c r="F171" s="136" t="s">
        <v>2313</v>
      </c>
      <c r="G171" s="137" t="s">
        <v>423</v>
      </c>
      <c r="H171" s="138">
        <v>8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2305</v>
      </c>
      <c r="AT171" s="146" t="s">
        <v>181</v>
      </c>
      <c r="AU171" s="146" t="s">
        <v>186</v>
      </c>
      <c r="AY171" s="13" t="s">
        <v>179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186</v>
      </c>
      <c r="BK171" s="147">
        <f t="shared" si="29"/>
        <v>0</v>
      </c>
      <c r="BL171" s="13" t="s">
        <v>2305</v>
      </c>
      <c r="BM171" s="146" t="s">
        <v>696</v>
      </c>
    </row>
    <row r="172" spans="2:65" s="1" customFormat="1" ht="16.5" customHeight="1" x14ac:dyDescent="0.2">
      <c r="B172" s="28"/>
      <c r="C172" s="134" t="s">
        <v>343</v>
      </c>
      <c r="D172" s="134" t="s">
        <v>181</v>
      </c>
      <c r="E172" s="135" t="s">
        <v>2314</v>
      </c>
      <c r="F172" s="136" t="s">
        <v>2315</v>
      </c>
      <c r="G172" s="137" t="s">
        <v>423</v>
      </c>
      <c r="H172" s="138">
        <v>8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2305</v>
      </c>
      <c r="AT172" s="146" t="s">
        <v>181</v>
      </c>
      <c r="AU172" s="146" t="s">
        <v>186</v>
      </c>
      <c r="AY172" s="13" t="s">
        <v>179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186</v>
      </c>
      <c r="BK172" s="147">
        <f t="shared" si="29"/>
        <v>0</v>
      </c>
      <c r="BL172" s="13" t="s">
        <v>2305</v>
      </c>
      <c r="BM172" s="146" t="s">
        <v>704</v>
      </c>
    </row>
    <row r="173" spans="2:65" s="1" customFormat="1" ht="16.5" customHeight="1" x14ac:dyDescent="0.2">
      <c r="B173" s="28"/>
      <c r="C173" s="134" t="s">
        <v>347</v>
      </c>
      <c r="D173" s="134" t="s">
        <v>181</v>
      </c>
      <c r="E173" s="135" t="s">
        <v>2316</v>
      </c>
      <c r="F173" s="136" t="s">
        <v>2317</v>
      </c>
      <c r="G173" s="137" t="s">
        <v>2318</v>
      </c>
      <c r="H173" s="138">
        <v>1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2305</v>
      </c>
      <c r="AT173" s="146" t="s">
        <v>181</v>
      </c>
      <c r="AU173" s="146" t="s">
        <v>186</v>
      </c>
      <c r="AY173" s="13" t="s">
        <v>179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186</v>
      </c>
      <c r="BK173" s="147">
        <f t="shared" si="29"/>
        <v>0</v>
      </c>
      <c r="BL173" s="13" t="s">
        <v>2305</v>
      </c>
      <c r="BM173" s="146" t="s">
        <v>712</v>
      </c>
    </row>
    <row r="174" spans="2:65" s="1" customFormat="1" ht="16.5" customHeight="1" x14ac:dyDescent="0.2">
      <c r="B174" s="28"/>
      <c r="C174" s="134" t="s">
        <v>351</v>
      </c>
      <c r="D174" s="134" t="s">
        <v>181</v>
      </c>
      <c r="E174" s="135" t="s">
        <v>2319</v>
      </c>
      <c r="F174" s="136" t="s">
        <v>2320</v>
      </c>
      <c r="G174" s="137" t="s">
        <v>2318</v>
      </c>
      <c r="H174" s="138">
        <v>1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2305</v>
      </c>
      <c r="AT174" s="146" t="s">
        <v>181</v>
      </c>
      <c r="AU174" s="146" t="s">
        <v>186</v>
      </c>
      <c r="AY174" s="13" t="s">
        <v>179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186</v>
      </c>
      <c r="BK174" s="147">
        <f t="shared" si="29"/>
        <v>0</v>
      </c>
      <c r="BL174" s="13" t="s">
        <v>2305</v>
      </c>
      <c r="BM174" s="146" t="s">
        <v>720</v>
      </c>
    </row>
    <row r="175" spans="2:65" s="1" customFormat="1" ht="24.15" customHeight="1" x14ac:dyDescent="0.2">
      <c r="B175" s="28"/>
      <c r="C175" s="134" t="s">
        <v>355</v>
      </c>
      <c r="D175" s="134" t="s">
        <v>181</v>
      </c>
      <c r="E175" s="135" t="s">
        <v>2321</v>
      </c>
      <c r="F175" s="136" t="s">
        <v>2322</v>
      </c>
      <c r="G175" s="137" t="s">
        <v>2318</v>
      </c>
      <c r="H175" s="138">
        <v>1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2305</v>
      </c>
      <c r="AT175" s="146" t="s">
        <v>181</v>
      </c>
      <c r="AU175" s="146" t="s">
        <v>186</v>
      </c>
      <c r="AY175" s="13" t="s">
        <v>179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186</v>
      </c>
      <c r="BK175" s="147">
        <f t="shared" si="29"/>
        <v>0</v>
      </c>
      <c r="BL175" s="13" t="s">
        <v>2305</v>
      </c>
      <c r="BM175" s="146" t="s">
        <v>728</v>
      </c>
    </row>
    <row r="176" spans="2:65" s="1" customFormat="1" ht="16.5" customHeight="1" x14ac:dyDescent="0.2">
      <c r="B176" s="28"/>
      <c r="C176" s="134" t="s">
        <v>359</v>
      </c>
      <c r="D176" s="134" t="s">
        <v>181</v>
      </c>
      <c r="E176" s="135" t="s">
        <v>2323</v>
      </c>
      <c r="F176" s="136" t="s">
        <v>2324</v>
      </c>
      <c r="G176" s="137" t="s">
        <v>2318</v>
      </c>
      <c r="H176" s="138">
        <v>1</v>
      </c>
      <c r="I176" s="139"/>
      <c r="J176" s="140">
        <f t="shared" si="20"/>
        <v>0</v>
      </c>
      <c r="K176" s="141"/>
      <c r="L176" s="28"/>
      <c r="M176" s="159" t="s">
        <v>1</v>
      </c>
      <c r="N176" s="160" t="s">
        <v>38</v>
      </c>
      <c r="O176" s="161"/>
      <c r="P176" s="162">
        <f t="shared" si="21"/>
        <v>0</v>
      </c>
      <c r="Q176" s="162">
        <v>0</v>
      </c>
      <c r="R176" s="162">
        <f t="shared" si="22"/>
        <v>0</v>
      </c>
      <c r="S176" s="162">
        <v>0</v>
      </c>
      <c r="T176" s="163">
        <f t="shared" si="23"/>
        <v>0</v>
      </c>
      <c r="AR176" s="146" t="s">
        <v>2305</v>
      </c>
      <c r="AT176" s="146" t="s">
        <v>181</v>
      </c>
      <c r="AU176" s="146" t="s">
        <v>186</v>
      </c>
      <c r="AY176" s="13" t="s">
        <v>179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186</v>
      </c>
      <c r="BK176" s="147">
        <f t="shared" si="29"/>
        <v>0</v>
      </c>
      <c r="BL176" s="13" t="s">
        <v>2305</v>
      </c>
      <c r="BM176" s="146" t="s">
        <v>736</v>
      </c>
    </row>
    <row r="177" spans="2:12" s="1" customFormat="1" ht="6.9" customHeight="1" x14ac:dyDescent="0.2">
      <c r="B177" s="41"/>
      <c r="C177" s="42"/>
      <c r="D177" s="42"/>
      <c r="E177" s="42"/>
      <c r="F177" s="42"/>
      <c r="G177" s="42"/>
      <c r="H177" s="42"/>
      <c r="I177" s="42"/>
      <c r="J177" s="42"/>
      <c r="K177" s="42"/>
      <c r="L177" s="28"/>
    </row>
  </sheetData>
  <sheetProtection algorithmName="SHA-512" hashValue="KMEDR3DLOUEcGCEsue5SRs+LEBda3wJBglWE0Y+j1Rji2SNnY/H0vz/VVSiUdbs/Nv9jPF80CihlfTikCT++MA==" saltValue="jtcWou5DmtIuV9xE3orJFRK1VncicnXOsrbzWjS3s66Dq2N/vcubfLK4jUZXE2wR0k7MeibtOdbA8CCRZ1qohQ==" spinCount="100000" sheet="1" objects="1" scenarios="1" formatColumns="0" formatRows="0" autoFilter="0"/>
  <autoFilter ref="C123:K176" xr:uid="{00000000-0009-0000-0000-00001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D8F9-4D45-4C32-9F47-4385369329D4}">
  <dimension ref="B1:E80"/>
  <sheetViews>
    <sheetView tabSelected="1" workbookViewId="0">
      <selection activeCell="C10" sqref="C10:E10"/>
    </sheetView>
  </sheetViews>
  <sheetFormatPr defaultColWidth="11.88671875" defaultRowHeight="14.5" x14ac:dyDescent="0.35"/>
  <cols>
    <col min="1" max="1" width="6.109375" style="266" customWidth="1"/>
    <col min="2" max="2" width="49.6640625" style="266" customWidth="1"/>
    <col min="3" max="3" width="36.5546875" style="266" customWidth="1"/>
    <col min="4" max="4" width="37.33203125" style="266" customWidth="1"/>
    <col min="5" max="5" width="36.33203125" style="266" customWidth="1"/>
    <col min="6" max="16384" width="11.88671875" style="266"/>
  </cols>
  <sheetData>
    <row r="1" spans="2:5" ht="15" thickBot="1" x14ac:dyDescent="0.4"/>
    <row r="2" spans="2:5" ht="30.75" customHeight="1" thickBot="1" x14ac:dyDescent="0.4">
      <c r="B2" s="267" t="s">
        <v>2920</v>
      </c>
      <c r="C2" s="268"/>
      <c r="D2" s="268"/>
      <c r="E2" s="269"/>
    </row>
    <row r="3" spans="2:5" ht="15" thickBot="1" x14ac:dyDescent="0.4">
      <c r="B3" s="270"/>
      <c r="C3" s="270"/>
      <c r="D3" s="270"/>
      <c r="E3" s="270"/>
    </row>
    <row r="4" spans="2:5" x14ac:dyDescent="0.35">
      <c r="B4" s="271" t="s">
        <v>2921</v>
      </c>
      <c r="C4" s="229"/>
      <c r="D4" s="229"/>
      <c r="E4" s="230"/>
    </row>
    <row r="5" spans="2:5" x14ac:dyDescent="0.35">
      <c r="B5" s="272" t="s">
        <v>2922</v>
      </c>
      <c r="C5" s="231"/>
      <c r="D5" s="231"/>
      <c r="E5" s="232"/>
    </row>
    <row r="6" spans="2:5" x14ac:dyDescent="0.35">
      <c r="B6" s="272" t="s">
        <v>2923</v>
      </c>
      <c r="C6" s="231"/>
      <c r="D6" s="231"/>
      <c r="E6" s="232"/>
    </row>
    <row r="7" spans="2:5" x14ac:dyDescent="0.35">
      <c r="B7" s="272" t="s">
        <v>24</v>
      </c>
      <c r="C7" s="231"/>
      <c r="D7" s="231"/>
      <c r="E7" s="232"/>
    </row>
    <row r="8" spans="2:5" x14ac:dyDescent="0.35">
      <c r="B8" s="272" t="s">
        <v>25</v>
      </c>
      <c r="C8" s="231"/>
      <c r="D8" s="231"/>
      <c r="E8" s="232"/>
    </row>
    <row r="9" spans="2:5" x14ac:dyDescent="0.35">
      <c r="B9" s="272" t="s">
        <v>2924</v>
      </c>
      <c r="C9" s="231"/>
      <c r="D9" s="231"/>
      <c r="E9" s="232"/>
    </row>
    <row r="10" spans="2:5" ht="15" customHeight="1" thickBot="1" x14ac:dyDescent="0.4">
      <c r="B10" s="273" t="s">
        <v>2925</v>
      </c>
      <c r="C10" s="233"/>
      <c r="D10" s="233"/>
      <c r="E10" s="234"/>
    </row>
    <row r="11" spans="2:5" ht="15" thickBot="1" x14ac:dyDescent="0.4">
      <c r="B11" s="270"/>
      <c r="C11" s="270"/>
      <c r="D11" s="270"/>
      <c r="E11" s="270"/>
    </row>
    <row r="12" spans="2:5" ht="30" customHeight="1" thickBot="1" x14ac:dyDescent="0.4">
      <c r="B12" s="274" t="s">
        <v>2926</v>
      </c>
      <c r="C12" s="275"/>
      <c r="D12" s="275"/>
      <c r="E12" s="276"/>
    </row>
    <row r="13" spans="2:5" ht="31.5" customHeight="1" x14ac:dyDescent="0.35">
      <c r="B13" s="277" t="s">
        <v>2965</v>
      </c>
      <c r="C13" s="278"/>
      <c r="D13" s="279"/>
      <c r="E13" s="280"/>
    </row>
    <row r="14" spans="2:5" ht="31.5" customHeight="1" x14ac:dyDescent="0.35">
      <c r="B14" s="281" t="s">
        <v>2927</v>
      </c>
      <c r="C14" s="282"/>
      <c r="D14" s="282"/>
      <c r="E14" s="283"/>
    </row>
    <row r="15" spans="2:5" ht="30" customHeight="1" x14ac:dyDescent="0.35">
      <c r="B15" s="281" t="s">
        <v>2928</v>
      </c>
      <c r="C15" s="282"/>
      <c r="D15" s="282"/>
      <c r="E15" s="283"/>
    </row>
    <row r="16" spans="2:5" ht="30" customHeight="1" x14ac:dyDescent="0.35">
      <c r="B16" s="284" t="s">
        <v>2929</v>
      </c>
      <c r="C16" s="285"/>
      <c r="D16" s="285"/>
      <c r="E16" s="283"/>
    </row>
    <row r="17" spans="2:5" ht="33.65" customHeight="1" thickBot="1" x14ac:dyDescent="0.4">
      <c r="B17" s="286" t="s">
        <v>2966</v>
      </c>
      <c r="C17" s="287"/>
      <c r="D17" s="287"/>
      <c r="E17" s="288"/>
    </row>
    <row r="18" spans="2:5" ht="15" thickBot="1" x14ac:dyDescent="0.4">
      <c r="B18" s="270"/>
      <c r="C18" s="270"/>
      <c r="D18" s="270"/>
      <c r="E18" s="270"/>
    </row>
    <row r="19" spans="2:5" ht="19" thickBot="1" x14ac:dyDescent="0.4">
      <c r="B19" s="289" t="s">
        <v>2930</v>
      </c>
      <c r="C19" s="290" t="s">
        <v>2964</v>
      </c>
      <c r="D19" s="290"/>
      <c r="E19" s="291"/>
    </row>
    <row r="20" spans="2:5" ht="24" customHeight="1" x14ac:dyDescent="0.35">
      <c r="B20" s="292" t="s">
        <v>2931</v>
      </c>
      <c r="C20" s="293" t="s">
        <v>2932</v>
      </c>
      <c r="D20" s="294" t="s">
        <v>2933</v>
      </c>
      <c r="E20" s="295" t="s">
        <v>3001</v>
      </c>
    </row>
    <row r="21" spans="2:5" ht="30.75" customHeight="1" x14ac:dyDescent="0.35">
      <c r="B21" s="296" t="s">
        <v>2997</v>
      </c>
      <c r="C21" s="297">
        <f>'PS 01 - PS 01 Kontajnerov...'!J123</f>
        <v>0</v>
      </c>
      <c r="D21" s="298">
        <f>IF(C10="Som platcom DPH",C21*0.23,0)</f>
        <v>0</v>
      </c>
      <c r="E21" s="299">
        <f>SUM(C21+D21)</f>
        <v>0</v>
      </c>
    </row>
    <row r="22" spans="2:5" ht="30.75" customHeight="1" x14ac:dyDescent="0.35">
      <c r="B22" s="296" t="s">
        <v>2998</v>
      </c>
      <c r="C22" s="297">
        <f>'PS 02 - PS 02 Diaľkové ov...'!J120</f>
        <v>0</v>
      </c>
      <c r="D22" s="298">
        <f>IF(C10="Som platcom DPH",C22*0.23,0)</f>
        <v>0</v>
      </c>
      <c r="E22" s="299">
        <f>SUM(C22+D22)</f>
        <v>0</v>
      </c>
    </row>
    <row r="23" spans="2:5" ht="30.75" customHeight="1" x14ac:dyDescent="0.35">
      <c r="B23" s="296" t="s">
        <v>2999</v>
      </c>
      <c r="C23" s="297">
        <f>'SO 01 - SO 01 Modernizáci...'!J121</f>
        <v>0</v>
      </c>
      <c r="D23" s="298">
        <f>IF(C10="Som platcom DPH",C23*0.23,0)</f>
        <v>0</v>
      </c>
      <c r="E23" s="299">
        <f>SUM(C23+D23)</f>
        <v>0</v>
      </c>
    </row>
    <row r="24" spans="2:5" ht="30.75" customHeight="1" x14ac:dyDescent="0.35">
      <c r="B24" s="296" t="s">
        <v>2996</v>
      </c>
      <c r="C24" s="297">
        <f>'SO 02 - SO 02 Nové trolej...'!J124</f>
        <v>0</v>
      </c>
      <c r="D24" s="298">
        <f>IF(C10="Som platcom DPH",C24*0.23,0)</f>
        <v>0</v>
      </c>
      <c r="E24" s="299">
        <f>SUM(C24+D24)</f>
        <v>0</v>
      </c>
    </row>
    <row r="25" spans="2:5" ht="30.75" customHeight="1" x14ac:dyDescent="0.35">
      <c r="B25" s="296" t="s">
        <v>2995</v>
      </c>
      <c r="C25" s="297">
        <f>'SO 03 - SO 03 Nové trolej...'!J124</f>
        <v>0</v>
      </c>
      <c r="D25" s="298">
        <f>IF(C10="Som platcom DPH",C25*0.23,0)</f>
        <v>0</v>
      </c>
      <c r="E25" s="299">
        <f>SUM(C25+D25)</f>
        <v>0</v>
      </c>
    </row>
    <row r="26" spans="2:5" ht="30.75" customHeight="1" x14ac:dyDescent="0.35">
      <c r="B26" s="296" t="s">
        <v>96</v>
      </c>
      <c r="C26" s="297">
        <f>'SO 04 - SO 04 Ochranné op...'!J124</f>
        <v>0</v>
      </c>
      <c r="D26" s="298">
        <f>IF(C10="Som platcom DPH",C26*0.23,0)</f>
        <v>0</v>
      </c>
      <c r="E26" s="299">
        <f t="shared" ref="E26:E42" si="0">SUM(C26+D26)</f>
        <v>0</v>
      </c>
    </row>
    <row r="27" spans="2:5" ht="30.75" customHeight="1" x14ac:dyDescent="0.35">
      <c r="B27" s="296" t="s">
        <v>99</v>
      </c>
      <c r="C27" s="297">
        <f>'SO 05 - SO 05 Elektrické ...'!J118</f>
        <v>0</v>
      </c>
      <c r="D27" s="298">
        <f>IF(C10="Som platcom DPH",C27*0.23,0)</f>
        <v>0</v>
      </c>
      <c r="E27" s="299">
        <f t="shared" si="0"/>
        <v>0</v>
      </c>
    </row>
    <row r="28" spans="2:5" ht="30.75" customHeight="1" x14ac:dyDescent="0.35">
      <c r="B28" s="296" t="s">
        <v>102</v>
      </c>
      <c r="C28" s="297">
        <f>'SO 06 - SO 06 Elektrické ...'!J118</f>
        <v>0</v>
      </c>
      <c r="D28" s="298">
        <f>IF(C10="Som platcom DPH",C28*0.23,0)</f>
        <v>0</v>
      </c>
      <c r="E28" s="299">
        <f t="shared" si="0"/>
        <v>0</v>
      </c>
    </row>
    <row r="29" spans="2:5" ht="47.4" customHeight="1" x14ac:dyDescent="0.35">
      <c r="B29" s="296" t="s">
        <v>105</v>
      </c>
      <c r="C29" s="297">
        <f>'SO 07 - SO 07 Napájacie v...'!J126</f>
        <v>0</v>
      </c>
      <c r="D29" s="298">
        <f>IF(C10="Som platcom DPH",C29*0.23,0)</f>
        <v>0</v>
      </c>
      <c r="E29" s="299">
        <f t="shared" si="0"/>
        <v>0</v>
      </c>
    </row>
    <row r="30" spans="2:5" ht="30.75" customHeight="1" x14ac:dyDescent="0.35">
      <c r="B30" s="296" t="s">
        <v>2984</v>
      </c>
      <c r="C30" s="297">
        <f>'SO 08 - SO 08 Napájacie v...'!J125</f>
        <v>0</v>
      </c>
      <c r="D30" s="298">
        <f>IF(C10="Som platcom DPH",C30*0.23,0)</f>
        <v>0</v>
      </c>
      <c r="E30" s="299">
        <f t="shared" si="0"/>
        <v>0</v>
      </c>
    </row>
    <row r="31" spans="2:5" ht="30.75" customHeight="1" x14ac:dyDescent="0.35">
      <c r="B31" s="296" t="s">
        <v>2985</v>
      </c>
      <c r="C31" s="297">
        <f>'SO 09 - SO 09 Verejné osv...'!J119</f>
        <v>0</v>
      </c>
      <c r="D31" s="298">
        <f>IF(C10="Som platcom DPH",C31*0.23,0)</f>
        <v>0</v>
      </c>
      <c r="E31" s="299">
        <f>SUM(C31+D31)</f>
        <v>0</v>
      </c>
    </row>
    <row r="32" spans="2:5" ht="30.75" customHeight="1" x14ac:dyDescent="0.35">
      <c r="B32" s="296" t="s">
        <v>2986</v>
      </c>
      <c r="C32" s="297">
        <f>'SO 10 - SO 10 Verejné osv...'!J127</f>
        <v>0</v>
      </c>
      <c r="D32" s="298">
        <f>IF(C10="Som platcom DPH",C32*0.23,0)</f>
        <v>0</v>
      </c>
      <c r="E32" s="299">
        <f t="shared" si="0"/>
        <v>0</v>
      </c>
    </row>
    <row r="33" spans="2:5" ht="30.75" customHeight="1" x14ac:dyDescent="0.35">
      <c r="B33" s="296" t="s">
        <v>2987</v>
      </c>
      <c r="C33" s="297">
        <f>'SO 11 - SO 11 Verejné osv...'!J127</f>
        <v>0</v>
      </c>
      <c r="D33" s="298">
        <f>IF(C10="Som platcom DPH",C33*0.23,0)</f>
        <v>0</v>
      </c>
      <c r="E33" s="299">
        <f t="shared" si="0"/>
        <v>0</v>
      </c>
    </row>
    <row r="34" spans="2:5" ht="30.75" customHeight="1" x14ac:dyDescent="0.35">
      <c r="B34" s="296" t="s">
        <v>2988</v>
      </c>
      <c r="C34" s="297">
        <f>'SO 12 - SO 12 Ovládací ká...'!J124</f>
        <v>0</v>
      </c>
      <c r="D34" s="298">
        <f>IF(C10="Som platcom DPH",C34*0.23,0)</f>
        <v>0</v>
      </c>
      <c r="E34" s="299">
        <f t="shared" si="0"/>
        <v>0</v>
      </c>
    </row>
    <row r="35" spans="2:5" ht="30.75" customHeight="1" x14ac:dyDescent="0.35">
      <c r="B35" s="296" t="s">
        <v>2989</v>
      </c>
      <c r="C35" s="297">
        <f>'SO 13 - SO 12 Optická tra...'!J120</f>
        <v>0</v>
      </c>
      <c r="D35" s="298">
        <f>IF(C10="Som platcom DPH",C35*0.23,0)</f>
        <v>0</v>
      </c>
      <c r="E35" s="299">
        <f t="shared" si="0"/>
        <v>0</v>
      </c>
    </row>
    <row r="36" spans="2:5" ht="30.75" customHeight="1" x14ac:dyDescent="0.35">
      <c r="B36" s="296" t="s">
        <v>2990</v>
      </c>
      <c r="C36" s="297">
        <f>'SO 14 - SO 14 Kontajnerov...'!J123</f>
        <v>0</v>
      </c>
      <c r="D36" s="298">
        <f>IF(C10="Som platcom DPH",C36*0.23,0)</f>
        <v>0</v>
      </c>
      <c r="E36" s="299">
        <f t="shared" si="0"/>
        <v>0</v>
      </c>
    </row>
    <row r="37" spans="2:5" ht="30.75" customHeight="1" x14ac:dyDescent="0.35">
      <c r="B37" s="296" t="s">
        <v>129</v>
      </c>
      <c r="C37" s="297">
        <f>'SO 16 - SO 16 Káblová prí...'!J124</f>
        <v>0</v>
      </c>
      <c r="D37" s="298">
        <f>IF(C10="Som platcom DPH",C37*0.23,0)</f>
        <v>0</v>
      </c>
      <c r="E37" s="299">
        <f>SUM(C37+D37)</f>
        <v>0</v>
      </c>
    </row>
    <row r="38" spans="2:5" ht="30.75" customHeight="1" x14ac:dyDescent="0.35">
      <c r="B38" s="296" t="s">
        <v>132</v>
      </c>
      <c r="C38" s="297">
        <f>'SO 17 - SO 17 Telefónna p...'!J127</f>
        <v>0</v>
      </c>
      <c r="D38" s="298">
        <f>IF(C10="Som platcom DPH",C38*0.23,0)</f>
        <v>0</v>
      </c>
      <c r="E38" s="299">
        <f t="shared" si="0"/>
        <v>0</v>
      </c>
    </row>
    <row r="39" spans="2:5" ht="30.75" customHeight="1" x14ac:dyDescent="0.35">
      <c r="B39" s="296" t="s">
        <v>2991</v>
      </c>
      <c r="C39" s="297">
        <f>'SO 18 - SO18 Úprava CDS v...'!J122</f>
        <v>0</v>
      </c>
      <c r="D39" s="298">
        <f>IF(C10="Som platcom DPH",C39*0.23,0)</f>
        <v>0</v>
      </c>
      <c r="E39" s="299">
        <f t="shared" si="0"/>
        <v>0</v>
      </c>
    </row>
    <row r="40" spans="2:5" ht="30.75" customHeight="1" x14ac:dyDescent="0.35">
      <c r="B40" s="296" t="s">
        <v>2992</v>
      </c>
      <c r="C40" s="297">
        <f>'SO 19 - SO19 Úprava CDS v...'!J122</f>
        <v>0</v>
      </c>
      <c r="D40" s="298">
        <f>IF(C10="Som platcom DPH",C40*0.23,0)</f>
        <v>0</v>
      </c>
      <c r="E40" s="299">
        <f t="shared" si="0"/>
        <v>0</v>
      </c>
    </row>
    <row r="41" spans="2:5" ht="30.75" customHeight="1" x14ac:dyDescent="0.35">
      <c r="B41" s="296" t="s">
        <v>2993</v>
      </c>
      <c r="C41" s="297">
        <f>'SO 20 - SO 20 Spätné úpra...'!J125</f>
        <v>0</v>
      </c>
      <c r="D41" s="298">
        <f>IF(C10="Som platcom DPH",C41*0.23,0)</f>
        <v>0</v>
      </c>
      <c r="E41" s="299">
        <f t="shared" si="0"/>
        <v>0</v>
      </c>
    </row>
    <row r="42" spans="2:5" ht="30.75" customHeight="1" thickBot="1" x14ac:dyDescent="0.4">
      <c r="B42" s="300" t="s">
        <v>2994</v>
      </c>
      <c r="C42" s="297">
        <f>'SO 21 - SO 21 Odstránenie...'!J120</f>
        <v>0</v>
      </c>
      <c r="D42" s="301">
        <f>IF(C10="Som platcom DPH",C42*0.23,0)</f>
        <v>0</v>
      </c>
      <c r="E42" s="302">
        <f t="shared" si="0"/>
        <v>0</v>
      </c>
    </row>
    <row r="43" spans="2:5" ht="34.25" customHeight="1" thickBot="1" x14ac:dyDescent="0.4">
      <c r="B43" s="303" t="s">
        <v>2934</v>
      </c>
      <c r="C43" s="304">
        <f>SUM(C21:C42)</f>
        <v>0</v>
      </c>
      <c r="D43" s="305">
        <f>SUM(D21:D42)</f>
        <v>0</v>
      </c>
      <c r="E43" s="306">
        <f>SUM(E21:E42)</f>
        <v>0</v>
      </c>
    </row>
    <row r="44" spans="2:5" ht="15" thickBot="1" x14ac:dyDescent="0.4">
      <c r="B44" s="307"/>
      <c r="C44" s="308"/>
      <c r="D44" s="308"/>
      <c r="E44" s="309"/>
    </row>
    <row r="45" spans="2:5" ht="19" thickBot="1" x14ac:dyDescent="0.4">
      <c r="B45" s="235" t="s">
        <v>2935</v>
      </c>
      <c r="C45" s="236"/>
      <c r="D45" s="236"/>
      <c r="E45" s="237"/>
    </row>
    <row r="46" spans="2:5" ht="21" customHeight="1" x14ac:dyDescent="0.35">
      <c r="B46" s="238" t="s">
        <v>2936</v>
      </c>
      <c r="C46" s="239"/>
      <c r="D46" s="239"/>
      <c r="E46" s="240"/>
    </row>
    <row r="47" spans="2:5" ht="52" customHeight="1" x14ac:dyDescent="0.35">
      <c r="B47" s="241" t="s">
        <v>2937</v>
      </c>
      <c r="C47" s="242"/>
      <c r="D47" s="242"/>
      <c r="E47" s="243"/>
    </row>
    <row r="48" spans="2:5" ht="21.5" customHeight="1" x14ac:dyDescent="0.35">
      <c r="B48" s="168" t="s">
        <v>2938</v>
      </c>
      <c r="C48" s="322"/>
      <c r="D48" s="322"/>
      <c r="E48" s="323"/>
    </row>
    <row r="49" spans="2:5" ht="25" customHeight="1" x14ac:dyDescent="0.35">
      <c r="B49" s="168" t="s">
        <v>2939</v>
      </c>
      <c r="C49" s="322"/>
      <c r="D49" s="322"/>
      <c r="E49" s="323"/>
    </row>
    <row r="50" spans="2:5" ht="24" customHeight="1" x14ac:dyDescent="0.35">
      <c r="B50" s="168" t="s">
        <v>2940</v>
      </c>
      <c r="C50" s="324"/>
      <c r="D50" s="322"/>
      <c r="E50" s="323"/>
    </row>
    <row r="51" spans="2:5" ht="25.5" customHeight="1" x14ac:dyDescent="0.35">
      <c r="B51" s="168" t="s">
        <v>2941</v>
      </c>
      <c r="C51" s="324"/>
      <c r="D51" s="322"/>
      <c r="E51" s="323"/>
    </row>
    <row r="52" spans="2:5" ht="23.5" customHeight="1" x14ac:dyDescent="0.35">
      <c r="B52" s="168" t="s">
        <v>2942</v>
      </c>
      <c r="C52" s="322"/>
      <c r="D52" s="322"/>
      <c r="E52" s="323"/>
    </row>
    <row r="53" spans="2:5" ht="24" customHeight="1" x14ac:dyDescent="0.35">
      <c r="B53" s="168" t="s">
        <v>2943</v>
      </c>
      <c r="C53" s="244"/>
      <c r="D53" s="244"/>
      <c r="E53" s="245"/>
    </row>
    <row r="54" spans="2:5" ht="41" customHeight="1" thickBot="1" x14ac:dyDescent="0.4">
      <c r="B54" s="169" t="s">
        <v>2944</v>
      </c>
      <c r="C54" s="246"/>
      <c r="D54" s="246"/>
      <c r="E54" s="247"/>
    </row>
    <row r="55" spans="2:5" ht="15.5" x14ac:dyDescent="0.35">
      <c r="B55" s="238" t="s">
        <v>2945</v>
      </c>
      <c r="C55" s="239"/>
      <c r="D55" s="239"/>
      <c r="E55" s="240"/>
    </row>
    <row r="56" spans="2:5" ht="41" customHeight="1" x14ac:dyDescent="0.35">
      <c r="B56" s="310" t="s">
        <v>2946</v>
      </c>
      <c r="C56" s="311"/>
      <c r="D56" s="311"/>
      <c r="E56" s="311"/>
    </row>
    <row r="57" spans="2:5" x14ac:dyDescent="0.35">
      <c r="B57" s="312" t="s">
        <v>2947</v>
      </c>
      <c r="C57" s="312"/>
      <c r="D57" s="312"/>
      <c r="E57" s="312"/>
    </row>
    <row r="58" spans="2:5" ht="20" customHeight="1" x14ac:dyDescent="0.35">
      <c r="B58" s="313" t="s">
        <v>2948</v>
      </c>
      <c r="C58" s="248"/>
      <c r="D58" s="248"/>
      <c r="E58" s="248"/>
    </row>
    <row r="59" spans="2:5" ht="17.5" customHeight="1" x14ac:dyDescent="0.35">
      <c r="B59" s="313" t="s">
        <v>2949</v>
      </c>
      <c r="C59" s="319"/>
      <c r="D59" s="319"/>
      <c r="E59" s="320"/>
    </row>
    <row r="60" spans="2:5" ht="20" customHeight="1" x14ac:dyDescent="0.35">
      <c r="B60" s="313" t="s">
        <v>2950</v>
      </c>
      <c r="C60" s="321"/>
      <c r="D60" s="319"/>
      <c r="E60" s="320"/>
    </row>
    <row r="61" spans="2:5" ht="17" customHeight="1" x14ac:dyDescent="0.35">
      <c r="B61" s="314" t="s">
        <v>2951</v>
      </c>
      <c r="C61" s="252"/>
      <c r="D61" s="252"/>
      <c r="E61" s="252"/>
    </row>
    <row r="62" spans="2:5" ht="22" customHeight="1" x14ac:dyDescent="0.35">
      <c r="B62" s="314" t="s">
        <v>2952</v>
      </c>
      <c r="C62" s="252"/>
      <c r="D62" s="252"/>
      <c r="E62" s="252"/>
    </row>
    <row r="63" spans="2:5" x14ac:dyDescent="0.35">
      <c r="B63" s="312" t="s">
        <v>2953</v>
      </c>
      <c r="C63" s="312"/>
      <c r="D63" s="312"/>
      <c r="E63" s="312"/>
    </row>
    <row r="64" spans="2:5" ht="21.5" customHeight="1" x14ac:dyDescent="0.35">
      <c r="B64" s="313" t="s">
        <v>2948</v>
      </c>
      <c r="C64" s="248"/>
      <c r="D64" s="248"/>
      <c r="E64" s="248"/>
    </row>
    <row r="65" spans="2:5" ht="19" customHeight="1" x14ac:dyDescent="0.35">
      <c r="B65" s="313" t="s">
        <v>2949</v>
      </c>
      <c r="C65" s="321"/>
      <c r="D65" s="319"/>
      <c r="E65" s="320"/>
    </row>
    <row r="66" spans="2:5" ht="20.5" customHeight="1" x14ac:dyDescent="0.35">
      <c r="B66" s="313" t="s">
        <v>2950</v>
      </c>
      <c r="C66" s="321"/>
      <c r="D66" s="319"/>
      <c r="E66" s="320"/>
    </row>
    <row r="67" spans="2:5" ht="23" customHeight="1" x14ac:dyDescent="0.35">
      <c r="B67" s="314" t="s">
        <v>2951</v>
      </c>
      <c r="C67" s="252"/>
      <c r="D67" s="252"/>
      <c r="E67" s="252"/>
    </row>
    <row r="68" spans="2:5" ht="20.5" customHeight="1" x14ac:dyDescent="0.35">
      <c r="B68" s="314" t="s">
        <v>2952</v>
      </c>
      <c r="C68" s="252"/>
      <c r="D68" s="252"/>
      <c r="E68" s="252"/>
    </row>
    <row r="69" spans="2:5" ht="15" thickBot="1" x14ac:dyDescent="0.4">
      <c r="B69" s="315"/>
      <c r="C69" s="315"/>
      <c r="D69" s="315"/>
      <c r="E69" s="316"/>
    </row>
    <row r="70" spans="2:5" ht="19" thickBot="1" x14ac:dyDescent="0.4">
      <c r="B70" s="235" t="s">
        <v>2954</v>
      </c>
      <c r="C70" s="236"/>
      <c r="D70" s="236"/>
      <c r="E70" s="237"/>
    </row>
    <row r="71" spans="2:5" ht="23.5" customHeight="1" x14ac:dyDescent="0.35">
      <c r="B71" s="253" t="s">
        <v>2955</v>
      </c>
      <c r="C71" s="254"/>
      <c r="D71" s="254"/>
      <c r="E71" s="170"/>
    </row>
    <row r="72" spans="2:5" ht="49" customHeight="1" x14ac:dyDescent="0.35">
      <c r="B72" s="255" t="s">
        <v>2956</v>
      </c>
      <c r="C72" s="256"/>
      <c r="D72" s="256"/>
      <c r="E72" s="257"/>
    </row>
    <row r="73" spans="2:5" x14ac:dyDescent="0.35">
      <c r="B73" s="249" t="s">
        <v>2957</v>
      </c>
      <c r="C73" s="250"/>
      <c r="D73" s="250"/>
      <c r="E73" s="251"/>
    </row>
    <row r="74" spans="2:5" ht="19" customHeight="1" x14ac:dyDescent="0.35">
      <c r="B74" s="166" t="s">
        <v>2958</v>
      </c>
      <c r="C74" s="258"/>
      <c r="D74" s="258"/>
      <c r="E74" s="259"/>
    </row>
    <row r="75" spans="2:5" ht="24.5" customHeight="1" x14ac:dyDescent="0.35">
      <c r="B75" s="166" t="s">
        <v>2959</v>
      </c>
      <c r="C75" s="258"/>
      <c r="D75" s="258"/>
      <c r="E75" s="259"/>
    </row>
    <row r="76" spans="2:5" ht="20" customHeight="1" x14ac:dyDescent="0.35">
      <c r="B76" s="166" t="s">
        <v>2960</v>
      </c>
      <c r="C76" s="258"/>
      <c r="D76" s="258"/>
      <c r="E76" s="259"/>
    </row>
    <row r="77" spans="2:5" ht="24" customHeight="1" thickBot="1" x14ac:dyDescent="0.4">
      <c r="B77" s="167" t="s">
        <v>2961</v>
      </c>
      <c r="C77" s="260"/>
      <c r="D77" s="260"/>
      <c r="E77" s="261"/>
    </row>
    <row r="78" spans="2:5" ht="15" thickBot="1" x14ac:dyDescent="0.4">
      <c r="B78" s="317"/>
      <c r="C78" s="318"/>
      <c r="D78" s="318"/>
      <c r="E78" s="318"/>
    </row>
    <row r="79" spans="2:5" x14ac:dyDescent="0.35">
      <c r="B79" s="325" t="s">
        <v>2962</v>
      </c>
      <c r="C79" s="326" t="s">
        <v>3000</v>
      </c>
      <c r="D79" s="327" t="s">
        <v>2963</v>
      </c>
      <c r="E79" s="328"/>
    </row>
    <row r="80" spans="2:5" ht="15" thickBot="1" x14ac:dyDescent="0.4">
      <c r="B80" s="329"/>
      <c r="C80" s="330"/>
      <c r="D80" s="331"/>
      <c r="E80" s="332"/>
    </row>
  </sheetData>
  <sheetProtection algorithmName="SHA-512" hashValue="AZTRweOXh2GbslY6GlcpUGS64rt5J2EfdUL4XlU9MEvdSSiKFNmI0qdA1hxtEO20at8WK7m7jt0XE6wDCJMnCQ==" saltValue="jUzLFYPxhjj9wz9ndgAMOA==" spinCount="100000" sheet="1" objects="1" scenarios="1" selectLockedCells="1"/>
  <mergeCells count="56">
    <mergeCell ref="C60:E60"/>
    <mergeCell ref="C50:E50"/>
    <mergeCell ref="C51:E51"/>
    <mergeCell ref="B79:B80"/>
    <mergeCell ref="C79:C80"/>
    <mergeCell ref="D79:E80"/>
    <mergeCell ref="C74:E74"/>
    <mergeCell ref="C75:E75"/>
    <mergeCell ref="C76:E76"/>
    <mergeCell ref="C77:E77"/>
    <mergeCell ref="C78:E78"/>
    <mergeCell ref="B73:E73"/>
    <mergeCell ref="C61:E61"/>
    <mergeCell ref="C62:E62"/>
    <mergeCell ref="B63:E63"/>
    <mergeCell ref="C64:E64"/>
    <mergeCell ref="C65:E65"/>
    <mergeCell ref="C67:E67"/>
    <mergeCell ref="C68:E68"/>
    <mergeCell ref="B69:D69"/>
    <mergeCell ref="B70:E70"/>
    <mergeCell ref="B71:D71"/>
    <mergeCell ref="B72:E72"/>
    <mergeCell ref="C66:E66"/>
    <mergeCell ref="C59:E59"/>
    <mergeCell ref="B46:E46"/>
    <mergeCell ref="B47:E47"/>
    <mergeCell ref="C48:E48"/>
    <mergeCell ref="C49:E49"/>
    <mergeCell ref="C52:E52"/>
    <mergeCell ref="C53:E53"/>
    <mergeCell ref="C54:E54"/>
    <mergeCell ref="B55:E55"/>
    <mergeCell ref="B56:E56"/>
    <mergeCell ref="B57:E57"/>
    <mergeCell ref="C58:E58"/>
    <mergeCell ref="B44:E44"/>
    <mergeCell ref="B45:E45"/>
    <mergeCell ref="B14:D14"/>
    <mergeCell ref="B15:D15"/>
    <mergeCell ref="B16:D16"/>
    <mergeCell ref="B17:D17"/>
    <mergeCell ref="B18:E18"/>
    <mergeCell ref="C19:E19"/>
    <mergeCell ref="B13:D13"/>
    <mergeCell ref="B2:E2"/>
    <mergeCell ref="B3:E3"/>
    <mergeCell ref="C4:E4"/>
    <mergeCell ref="C5:E5"/>
    <mergeCell ref="C6:E6"/>
    <mergeCell ref="C7:E7"/>
    <mergeCell ref="C8:E8"/>
    <mergeCell ref="C9:E9"/>
    <mergeCell ref="C10:E10"/>
    <mergeCell ref="B11:E11"/>
    <mergeCell ref="B12:E12"/>
  </mergeCells>
  <phoneticPr fontId="0" type="noConversion"/>
  <conditionalFormatting sqref="B73:B77">
    <cfRule type="expression" dxfId="0" priority="1" stopIfTrue="1">
      <formula>$E$19="áno"</formula>
    </cfRule>
  </conditionalFormatting>
  <dataValidations count="3">
    <dataValidation type="list" allowBlank="1" showInputMessage="1" showErrorMessage="1" sqref="E71" xr:uid="{49D23B56-5CFC-45E4-97FA-9FBB758DA1FA}">
      <formula1>"áno, nie"</formula1>
    </dataValidation>
    <dataValidation type="list" allowBlank="1" showInputMessage="1" showErrorMessage="1" sqref="C62:E62 C68:E68" xr:uid="{704C295D-352A-4A84-AD54-9A8FA60A7085}">
      <formula1>"interný zamestnanec,iná osoba v zmysle § 34 ods. 3 ZVO"</formula1>
    </dataValidation>
    <dataValidation type="list" allowBlank="1" showInputMessage="1" showErrorMessage="1" sqref="C10:E10" xr:uid="{96183466-8E96-41BA-98D8-1B63E087D974}">
      <formula1>"Som platcom DPH,Nie som platcom DPH"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6350</xdr:rowOff>
                  </from>
                  <to>
                    <xdr:col>4</xdr:col>
                    <xdr:colOff>806450</xdr:colOff>
                    <xdr:row>13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31750</xdr:rowOff>
                  </from>
                  <to>
                    <xdr:col>4</xdr:col>
                    <xdr:colOff>1098550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4</xdr:col>
                    <xdr:colOff>12700</xdr:colOff>
                    <xdr:row>16</xdr:row>
                    <xdr:rowOff>44450</xdr:rowOff>
                  </from>
                  <to>
                    <xdr:col>4</xdr:col>
                    <xdr:colOff>755650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4</xdr:col>
                    <xdr:colOff>6350</xdr:colOff>
                    <xdr:row>14</xdr:row>
                    <xdr:rowOff>368300</xdr:rowOff>
                  </from>
                  <to>
                    <xdr:col>4</xdr:col>
                    <xdr:colOff>762000</xdr:colOff>
                    <xdr:row>15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3</xdr:col>
                    <xdr:colOff>2127250</xdr:colOff>
                    <xdr:row>11</xdr:row>
                    <xdr:rowOff>304800</xdr:rowOff>
                  </from>
                  <to>
                    <xdr:col>4</xdr:col>
                    <xdr:colOff>1123950</xdr:colOff>
                    <xdr:row>12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89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133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16.5" hidden="1" customHeight="1" x14ac:dyDescent="0.2">
      <c r="B9" s="28"/>
      <c r="E9" s="215" t="s">
        <v>2325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ROUND(J127,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ROUND((SUM(BE127:BE188)),  2)</f>
        <v>0</v>
      </c>
      <c r="G33" s="88"/>
      <c r="H33" s="88"/>
      <c r="I33" s="91">
        <v>0.2</v>
      </c>
      <c r="J33" s="90">
        <f>ROUND(((SUM(BE127:BE188))*I33),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ROUND((SUM(BF127:BF188)),  2)</f>
        <v>0</v>
      </c>
      <c r="G34" s="88"/>
      <c r="H34" s="88"/>
      <c r="I34" s="91">
        <v>0.2</v>
      </c>
      <c r="J34" s="90">
        <f>ROUND(((SUM(BF127:BF188))*I34),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ROUND((SUM(BG127:BG188)),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ROUND((SUM(BH127:BH188)),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ROUND((SUM(BI127:BI188)),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16.5" hidden="1" customHeight="1" x14ac:dyDescent="0.2">
      <c r="B87" s="28"/>
      <c r="E87" s="215" t="str">
        <f>E9</f>
        <v>SO 17 - SO 17 Telefónna prípojka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J127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2326</v>
      </c>
      <c r="E97" s="107"/>
      <c r="F97" s="107"/>
      <c r="G97" s="107"/>
      <c r="H97" s="107"/>
      <c r="I97" s="107"/>
      <c r="J97" s="108">
        <f>J128</f>
        <v>0</v>
      </c>
      <c r="L97" s="105"/>
    </row>
    <row r="98" spans="2:12" s="8" customFormat="1" ht="24.9" hidden="1" customHeight="1" x14ac:dyDescent="0.2">
      <c r="B98" s="105"/>
      <c r="D98" s="106" t="s">
        <v>2327</v>
      </c>
      <c r="E98" s="107"/>
      <c r="F98" s="107"/>
      <c r="G98" s="107"/>
      <c r="H98" s="107"/>
      <c r="I98" s="107"/>
      <c r="J98" s="108">
        <f>J130</f>
        <v>0</v>
      </c>
      <c r="L98" s="105"/>
    </row>
    <row r="99" spans="2:12" s="8" customFormat="1" ht="24.9" hidden="1" customHeight="1" x14ac:dyDescent="0.2">
      <c r="B99" s="105"/>
      <c r="D99" s="106" t="s">
        <v>158</v>
      </c>
      <c r="E99" s="107"/>
      <c r="F99" s="107"/>
      <c r="G99" s="107"/>
      <c r="H99" s="107"/>
      <c r="I99" s="107"/>
      <c r="J99" s="108">
        <f>J132</f>
        <v>0</v>
      </c>
      <c r="L99" s="105"/>
    </row>
    <row r="100" spans="2:12" s="9" customFormat="1" ht="20" hidden="1" customHeight="1" x14ac:dyDescent="0.2">
      <c r="B100" s="109"/>
      <c r="D100" s="110" t="s">
        <v>1386</v>
      </c>
      <c r="E100" s="111"/>
      <c r="F100" s="111"/>
      <c r="G100" s="111"/>
      <c r="H100" s="111"/>
      <c r="I100" s="111"/>
      <c r="J100" s="112">
        <f>J133</f>
        <v>0</v>
      </c>
      <c r="L100" s="109"/>
    </row>
    <row r="101" spans="2:12" s="9" customFormat="1" ht="20" hidden="1" customHeight="1" x14ac:dyDescent="0.2">
      <c r="B101" s="109"/>
      <c r="D101" s="110" t="s">
        <v>1387</v>
      </c>
      <c r="E101" s="111"/>
      <c r="F101" s="111"/>
      <c r="G101" s="111"/>
      <c r="H101" s="111"/>
      <c r="I101" s="111"/>
      <c r="J101" s="112">
        <f>J135</f>
        <v>0</v>
      </c>
      <c r="L101" s="109"/>
    </row>
    <row r="102" spans="2:12" s="9" customFormat="1" ht="20" hidden="1" customHeight="1" x14ac:dyDescent="0.2">
      <c r="B102" s="109"/>
      <c r="D102" s="110" t="s">
        <v>160</v>
      </c>
      <c r="E102" s="111"/>
      <c r="F102" s="111"/>
      <c r="G102" s="111"/>
      <c r="H102" s="111"/>
      <c r="I102" s="111"/>
      <c r="J102" s="112">
        <f>J138</f>
        <v>0</v>
      </c>
      <c r="L102" s="109"/>
    </row>
    <row r="103" spans="2:12" s="8" customFormat="1" ht="24.9" hidden="1" customHeight="1" x14ac:dyDescent="0.2">
      <c r="B103" s="105"/>
      <c r="D103" s="106" t="s">
        <v>2328</v>
      </c>
      <c r="E103" s="107"/>
      <c r="F103" s="107"/>
      <c r="G103" s="107"/>
      <c r="H103" s="107"/>
      <c r="I103" s="107"/>
      <c r="J103" s="108">
        <f>J144</f>
        <v>0</v>
      </c>
      <c r="L103" s="105"/>
    </row>
    <row r="104" spans="2:12" s="9" customFormat="1" ht="20" hidden="1" customHeight="1" x14ac:dyDescent="0.2">
      <c r="B104" s="109"/>
      <c r="D104" s="110" t="s">
        <v>1729</v>
      </c>
      <c r="E104" s="111"/>
      <c r="F104" s="111"/>
      <c r="G104" s="111"/>
      <c r="H104" s="111"/>
      <c r="I104" s="111"/>
      <c r="J104" s="112">
        <f>J145</f>
        <v>0</v>
      </c>
      <c r="L104" s="109"/>
    </row>
    <row r="105" spans="2:12" s="8" customFormat="1" ht="24.9" hidden="1" customHeight="1" x14ac:dyDescent="0.2">
      <c r="B105" s="105"/>
      <c r="D105" s="106" t="s">
        <v>161</v>
      </c>
      <c r="E105" s="107"/>
      <c r="F105" s="107"/>
      <c r="G105" s="107"/>
      <c r="H105" s="107"/>
      <c r="I105" s="107"/>
      <c r="J105" s="108">
        <f>J150</f>
        <v>0</v>
      </c>
      <c r="L105" s="105"/>
    </row>
    <row r="106" spans="2:12" s="9" customFormat="1" ht="20" hidden="1" customHeight="1" x14ac:dyDescent="0.2">
      <c r="B106" s="109"/>
      <c r="D106" s="110" t="s">
        <v>2329</v>
      </c>
      <c r="E106" s="111"/>
      <c r="F106" s="111"/>
      <c r="G106" s="111"/>
      <c r="H106" s="111"/>
      <c r="I106" s="111"/>
      <c r="J106" s="112">
        <f>J151</f>
        <v>0</v>
      </c>
      <c r="L106" s="109"/>
    </row>
    <row r="107" spans="2:12" s="9" customFormat="1" ht="20" hidden="1" customHeight="1" x14ac:dyDescent="0.2">
      <c r="B107" s="109"/>
      <c r="D107" s="110" t="s">
        <v>978</v>
      </c>
      <c r="E107" s="111"/>
      <c r="F107" s="111"/>
      <c r="G107" s="111"/>
      <c r="H107" s="111"/>
      <c r="I107" s="111"/>
      <c r="J107" s="112">
        <f>J176</f>
        <v>0</v>
      </c>
      <c r="L107" s="109"/>
    </row>
    <row r="108" spans="2:12" s="1" customFormat="1" ht="21.75" hidden="1" customHeight="1" x14ac:dyDescent="0.2">
      <c r="B108" s="28"/>
      <c r="L108" s="28"/>
    </row>
    <row r="109" spans="2:12" s="1" customFormat="1" ht="6.9" hidden="1" customHeight="1" x14ac:dyDescent="0.2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8"/>
    </row>
    <row r="110" spans="2:12" hidden="1" x14ac:dyDescent="0.2"/>
    <row r="111" spans="2:12" hidden="1" x14ac:dyDescent="0.2"/>
    <row r="112" spans="2:12" hidden="1" x14ac:dyDescent="0.2"/>
    <row r="113" spans="2:63" s="1" customFormat="1" ht="6.9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63" s="1" customFormat="1" ht="24.9" customHeight="1" x14ac:dyDescent="0.2">
      <c r="B114" s="28"/>
      <c r="C114" s="17" t="s">
        <v>165</v>
      </c>
      <c r="L114" s="28"/>
    </row>
    <row r="115" spans="2:63" s="1" customFormat="1" ht="6.9" customHeight="1" x14ac:dyDescent="0.2">
      <c r="B115" s="28"/>
      <c r="L115" s="28"/>
    </row>
    <row r="116" spans="2:63" s="1" customFormat="1" ht="12" customHeight="1" x14ac:dyDescent="0.2">
      <c r="B116" s="28"/>
      <c r="C116" s="23" t="s">
        <v>15</v>
      </c>
      <c r="L116" s="28"/>
    </row>
    <row r="117" spans="2:63" s="1" customFormat="1" ht="16.5" customHeight="1" x14ac:dyDescent="0.2">
      <c r="B117" s="28"/>
      <c r="E117" s="263" t="str">
        <f>E7</f>
        <v>2117 NTT Bulharská Galvaniho</v>
      </c>
      <c r="F117" s="264"/>
      <c r="G117" s="264"/>
      <c r="H117" s="264"/>
      <c r="L117" s="28"/>
    </row>
    <row r="118" spans="2:63" s="1" customFormat="1" ht="12" customHeight="1" x14ac:dyDescent="0.2">
      <c r="B118" s="28"/>
      <c r="C118" s="23" t="s">
        <v>148</v>
      </c>
      <c r="L118" s="28"/>
    </row>
    <row r="119" spans="2:63" s="1" customFormat="1" ht="16.5" customHeight="1" x14ac:dyDescent="0.2">
      <c r="B119" s="28"/>
      <c r="E119" s="215" t="str">
        <f>E9</f>
        <v>SO 17 - SO 17 Telefónna prípojka</v>
      </c>
      <c r="F119" s="262"/>
      <c r="G119" s="262"/>
      <c r="H119" s="262"/>
      <c r="L119" s="28"/>
    </row>
    <row r="120" spans="2:63" s="1" customFormat="1" ht="6.9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F12</f>
        <v xml:space="preserve"> </v>
      </c>
      <c r="I121" s="23" t="s">
        <v>21</v>
      </c>
      <c r="J121" s="49" t="str">
        <f>IF(J12="","",J12)</f>
        <v>12. 12. 2024</v>
      </c>
      <c r="L121" s="28"/>
    </row>
    <row r="122" spans="2:63" s="1" customFormat="1" ht="6.9" customHeight="1" x14ac:dyDescent="0.2">
      <c r="B122" s="28"/>
      <c r="L122" s="28"/>
    </row>
    <row r="123" spans="2:63" s="1" customFormat="1" ht="15.15" customHeight="1" x14ac:dyDescent="0.2">
      <c r="B123" s="28"/>
      <c r="C123" s="23" t="s">
        <v>23</v>
      </c>
      <c r="F123" s="21" t="str">
        <f>E15</f>
        <v xml:space="preserve"> </v>
      </c>
      <c r="I123" s="23" t="s">
        <v>28</v>
      </c>
      <c r="J123" s="26" t="str">
        <f>E21</f>
        <v xml:space="preserve"> </v>
      </c>
      <c r="L123" s="28"/>
    </row>
    <row r="124" spans="2:63" s="1" customFormat="1" ht="15.15" customHeight="1" x14ac:dyDescent="0.2">
      <c r="B124" s="28"/>
      <c r="C124" s="23" t="s">
        <v>26</v>
      </c>
      <c r="F124" s="21" t="str">
        <f>IF(E18="","",E18)</f>
        <v>Vyplň údaj</v>
      </c>
      <c r="I124" s="23" t="s">
        <v>29</v>
      </c>
      <c r="J124" s="26" t="str">
        <f>E24</f>
        <v xml:space="preserve"> </v>
      </c>
      <c r="L124" s="28"/>
    </row>
    <row r="125" spans="2:63" s="1" customFormat="1" ht="10.4" customHeight="1" x14ac:dyDescent="0.2">
      <c r="B125" s="28"/>
      <c r="L125" s="28"/>
    </row>
    <row r="126" spans="2:63" s="10" customFormat="1" ht="29.25" customHeight="1" x14ac:dyDescent="0.2">
      <c r="B126" s="113"/>
      <c r="C126" s="114" t="s">
        <v>166</v>
      </c>
      <c r="D126" s="115" t="s">
        <v>57</v>
      </c>
      <c r="E126" s="115" t="s">
        <v>53</v>
      </c>
      <c r="F126" s="115" t="s">
        <v>54</v>
      </c>
      <c r="G126" s="115" t="s">
        <v>167</v>
      </c>
      <c r="H126" s="115" t="s">
        <v>168</v>
      </c>
      <c r="I126" s="115" t="s">
        <v>169</v>
      </c>
      <c r="J126" s="116" t="s">
        <v>155</v>
      </c>
      <c r="K126" s="117" t="s">
        <v>170</v>
      </c>
      <c r="L126" s="113"/>
      <c r="M126" s="56" t="s">
        <v>1</v>
      </c>
      <c r="N126" s="57" t="s">
        <v>36</v>
      </c>
      <c r="O126" s="57" t="s">
        <v>171</v>
      </c>
      <c r="P126" s="57" t="s">
        <v>172</v>
      </c>
      <c r="Q126" s="57" t="s">
        <v>173</v>
      </c>
      <c r="R126" s="57" t="s">
        <v>174</v>
      </c>
      <c r="S126" s="57" t="s">
        <v>175</v>
      </c>
      <c r="T126" s="58" t="s">
        <v>176</v>
      </c>
    </row>
    <row r="127" spans="2:63" s="1" customFormat="1" ht="23" customHeight="1" x14ac:dyDescent="0.35">
      <c r="B127" s="28"/>
      <c r="C127" s="61" t="s">
        <v>156</v>
      </c>
      <c r="J127" s="118">
        <f>BK127</f>
        <v>0</v>
      </c>
      <c r="L127" s="28"/>
      <c r="M127" s="59"/>
      <c r="N127" s="50"/>
      <c r="O127" s="50"/>
      <c r="P127" s="119">
        <f>P128+P130+P132+P144+P150</f>
        <v>0</v>
      </c>
      <c r="Q127" s="50"/>
      <c r="R127" s="119">
        <f>R128+R130+R132+R144+R150</f>
        <v>0.49950885999999994</v>
      </c>
      <c r="S127" s="50"/>
      <c r="T127" s="120">
        <f>T128+T130+T132+T144+T150</f>
        <v>0.122</v>
      </c>
      <c r="AT127" s="13" t="s">
        <v>71</v>
      </c>
      <c r="AU127" s="13" t="s">
        <v>157</v>
      </c>
      <c r="BK127" s="121">
        <f>BK128+BK130+BK132+BK144+BK150</f>
        <v>0</v>
      </c>
    </row>
    <row r="128" spans="2:63" s="11" customFormat="1" ht="26" customHeight="1" x14ac:dyDescent="0.35">
      <c r="B128" s="122"/>
      <c r="D128" s="123" t="s">
        <v>71</v>
      </c>
      <c r="E128" s="124" t="s">
        <v>197</v>
      </c>
      <c r="F128" s="124" t="s">
        <v>198</v>
      </c>
      <c r="I128" s="125"/>
      <c r="J128" s="126">
        <f>BK128</f>
        <v>0</v>
      </c>
      <c r="L128" s="122"/>
      <c r="M128" s="127"/>
      <c r="P128" s="128">
        <f>P129</f>
        <v>0</v>
      </c>
      <c r="R128" s="128">
        <f>R129</f>
        <v>0</v>
      </c>
      <c r="T128" s="129">
        <f>T129</f>
        <v>0</v>
      </c>
      <c r="AR128" s="123" t="s">
        <v>80</v>
      </c>
      <c r="AT128" s="130" t="s">
        <v>71</v>
      </c>
      <c r="AU128" s="130" t="s">
        <v>72</v>
      </c>
      <c r="AY128" s="123" t="s">
        <v>179</v>
      </c>
      <c r="BK128" s="131">
        <f>BK129</f>
        <v>0</v>
      </c>
    </row>
    <row r="129" spans="2:65" s="1" customFormat="1" ht="16.5" customHeight="1" x14ac:dyDescent="0.2">
      <c r="B129" s="28"/>
      <c r="C129" s="134" t="s">
        <v>80</v>
      </c>
      <c r="D129" s="134" t="s">
        <v>181</v>
      </c>
      <c r="E129" s="135" t="s">
        <v>2330</v>
      </c>
      <c r="F129" s="136" t="s">
        <v>2331</v>
      </c>
      <c r="G129" s="137" t="s">
        <v>235</v>
      </c>
      <c r="H129" s="138">
        <v>110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201</v>
      </c>
      <c r="AT129" s="146" t="s">
        <v>181</v>
      </c>
      <c r="AU129" s="146" t="s">
        <v>80</v>
      </c>
      <c r="AY129" s="13" t="s">
        <v>179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186</v>
      </c>
      <c r="BK129" s="147">
        <f>ROUND(I129*H129,2)</f>
        <v>0</v>
      </c>
      <c r="BL129" s="13" t="s">
        <v>201</v>
      </c>
      <c r="BM129" s="146" t="s">
        <v>2332</v>
      </c>
    </row>
    <row r="130" spans="2:65" s="11" customFormat="1" ht="26" customHeight="1" x14ac:dyDescent="0.35">
      <c r="B130" s="122"/>
      <c r="D130" s="123" t="s">
        <v>71</v>
      </c>
      <c r="E130" s="124" t="s">
        <v>2333</v>
      </c>
      <c r="F130" s="124" t="s">
        <v>2334</v>
      </c>
      <c r="I130" s="125"/>
      <c r="J130" s="126">
        <f>BK130</f>
        <v>0</v>
      </c>
      <c r="L130" s="122"/>
      <c r="M130" s="127"/>
      <c r="P130" s="128">
        <f>P131</f>
        <v>0</v>
      </c>
      <c r="R130" s="128">
        <f>R131</f>
        <v>0</v>
      </c>
      <c r="T130" s="129">
        <f>T131</f>
        <v>0</v>
      </c>
      <c r="AR130" s="123" t="s">
        <v>80</v>
      </c>
      <c r="AT130" s="130" t="s">
        <v>71</v>
      </c>
      <c r="AU130" s="130" t="s">
        <v>72</v>
      </c>
      <c r="AY130" s="123" t="s">
        <v>179</v>
      </c>
      <c r="BK130" s="131">
        <f>BK131</f>
        <v>0</v>
      </c>
    </row>
    <row r="131" spans="2:65" s="1" customFormat="1" ht="49.25" customHeight="1" x14ac:dyDescent="0.2">
      <c r="B131" s="28"/>
      <c r="C131" s="134" t="s">
        <v>186</v>
      </c>
      <c r="D131" s="134" t="s">
        <v>181</v>
      </c>
      <c r="E131" s="135" t="s">
        <v>2335</v>
      </c>
      <c r="F131" s="136" t="s">
        <v>2336</v>
      </c>
      <c r="G131" s="137" t="s">
        <v>192</v>
      </c>
      <c r="H131" s="138">
        <v>2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185</v>
      </c>
      <c r="AT131" s="146" t="s">
        <v>181</v>
      </c>
      <c r="AU131" s="146" t="s">
        <v>80</v>
      </c>
      <c r="AY131" s="13" t="s">
        <v>179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186</v>
      </c>
      <c r="BK131" s="147">
        <f>ROUND(I131*H131,2)</f>
        <v>0</v>
      </c>
      <c r="BL131" s="13" t="s">
        <v>185</v>
      </c>
      <c r="BM131" s="146" t="s">
        <v>2337</v>
      </c>
    </row>
    <row r="132" spans="2:65" s="11" customFormat="1" ht="26" customHeight="1" x14ac:dyDescent="0.35">
      <c r="B132" s="122"/>
      <c r="D132" s="123" t="s">
        <v>71</v>
      </c>
      <c r="E132" s="124" t="s">
        <v>177</v>
      </c>
      <c r="F132" s="124" t="s">
        <v>178</v>
      </c>
      <c r="I132" s="125"/>
      <c r="J132" s="126">
        <f>BK132</f>
        <v>0</v>
      </c>
      <c r="L132" s="122"/>
      <c r="M132" s="127"/>
      <c r="P132" s="128">
        <f>P133+P135+P138</f>
        <v>0</v>
      </c>
      <c r="R132" s="128">
        <f>R133+R135+R138</f>
        <v>0.27016885999999996</v>
      </c>
      <c r="T132" s="129">
        <f>T133+T135+T138</f>
        <v>0.122</v>
      </c>
      <c r="AR132" s="123" t="s">
        <v>80</v>
      </c>
      <c r="AT132" s="130" t="s">
        <v>71</v>
      </c>
      <c r="AU132" s="130" t="s">
        <v>72</v>
      </c>
      <c r="AY132" s="123" t="s">
        <v>179</v>
      </c>
      <c r="BK132" s="131">
        <f>BK133+BK135+BK138</f>
        <v>0</v>
      </c>
    </row>
    <row r="133" spans="2:65" s="11" customFormat="1" ht="23" customHeight="1" x14ac:dyDescent="0.25">
      <c r="B133" s="122"/>
      <c r="D133" s="123" t="s">
        <v>71</v>
      </c>
      <c r="E133" s="132" t="s">
        <v>196</v>
      </c>
      <c r="F133" s="132" t="s">
        <v>1416</v>
      </c>
      <c r="I133" s="125"/>
      <c r="J133" s="133">
        <f>BK133</f>
        <v>0</v>
      </c>
      <c r="L133" s="122"/>
      <c r="M133" s="127"/>
      <c r="P133" s="128">
        <f>P134</f>
        <v>0</v>
      </c>
      <c r="R133" s="128">
        <f>R134</f>
        <v>0.26135399999999998</v>
      </c>
      <c r="T133" s="129">
        <f>T134</f>
        <v>0</v>
      </c>
      <c r="AR133" s="123" t="s">
        <v>80</v>
      </c>
      <c r="AT133" s="130" t="s">
        <v>71</v>
      </c>
      <c r="AU133" s="130" t="s">
        <v>80</v>
      </c>
      <c r="AY133" s="123" t="s">
        <v>179</v>
      </c>
      <c r="BK133" s="131">
        <f>BK134</f>
        <v>0</v>
      </c>
    </row>
    <row r="134" spans="2:65" s="1" customFormat="1" ht="24.15" customHeight="1" x14ac:dyDescent="0.2">
      <c r="B134" s="28"/>
      <c r="C134" s="134" t="s">
        <v>196</v>
      </c>
      <c r="D134" s="134" t="s">
        <v>181</v>
      </c>
      <c r="E134" s="135" t="s">
        <v>2338</v>
      </c>
      <c r="F134" s="136" t="s">
        <v>2339</v>
      </c>
      <c r="G134" s="137" t="s">
        <v>192</v>
      </c>
      <c r="H134" s="138">
        <v>2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0.13067699999999999</v>
      </c>
      <c r="R134" s="144">
        <f>Q134*H134</f>
        <v>0.26135399999999998</v>
      </c>
      <c r="S134" s="144">
        <v>0</v>
      </c>
      <c r="T134" s="145">
        <f>S134*H134</f>
        <v>0</v>
      </c>
      <c r="AR134" s="146" t="s">
        <v>185</v>
      </c>
      <c r="AT134" s="146" t="s">
        <v>181</v>
      </c>
      <c r="AU134" s="146" t="s">
        <v>186</v>
      </c>
      <c r="AY134" s="13" t="s">
        <v>179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186</v>
      </c>
      <c r="BK134" s="147">
        <f>ROUND(I134*H134,2)</f>
        <v>0</v>
      </c>
      <c r="BL134" s="13" t="s">
        <v>185</v>
      </c>
      <c r="BM134" s="146" t="s">
        <v>2340</v>
      </c>
    </row>
    <row r="135" spans="2:65" s="11" customFormat="1" ht="23" customHeight="1" x14ac:dyDescent="0.25">
      <c r="B135" s="122"/>
      <c r="D135" s="123" t="s">
        <v>71</v>
      </c>
      <c r="E135" s="132" t="s">
        <v>211</v>
      </c>
      <c r="F135" s="132" t="s">
        <v>1423</v>
      </c>
      <c r="I135" s="125"/>
      <c r="J135" s="133">
        <f>BK135</f>
        <v>0</v>
      </c>
      <c r="L135" s="122"/>
      <c r="M135" s="127"/>
      <c r="P135" s="128">
        <f>SUM(P136:P137)</f>
        <v>0</v>
      </c>
      <c r="R135" s="128">
        <f>SUM(R136:R137)</f>
        <v>8.814859999999999E-3</v>
      </c>
      <c r="T135" s="129">
        <f>SUM(T136:T137)</f>
        <v>0</v>
      </c>
      <c r="AR135" s="123" t="s">
        <v>80</v>
      </c>
      <c r="AT135" s="130" t="s">
        <v>71</v>
      </c>
      <c r="AU135" s="130" t="s">
        <v>80</v>
      </c>
      <c r="AY135" s="123" t="s">
        <v>179</v>
      </c>
      <c r="BK135" s="131">
        <f>SUM(BK136:BK137)</f>
        <v>0</v>
      </c>
    </row>
    <row r="136" spans="2:65" s="1" customFormat="1" ht="24.15" customHeight="1" x14ac:dyDescent="0.2">
      <c r="B136" s="28"/>
      <c r="C136" s="134" t="s">
        <v>185</v>
      </c>
      <c r="D136" s="134" t="s">
        <v>181</v>
      </c>
      <c r="E136" s="135" t="s">
        <v>2341</v>
      </c>
      <c r="F136" s="136" t="s">
        <v>2342</v>
      </c>
      <c r="G136" s="137" t="s">
        <v>184</v>
      </c>
      <c r="H136" s="138">
        <v>1.1399999999999999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6.3990000000000002E-3</v>
      </c>
      <c r="R136" s="144">
        <f>Q136*H136</f>
        <v>7.2948599999999994E-3</v>
      </c>
      <c r="S136" s="144">
        <v>0</v>
      </c>
      <c r="T136" s="145">
        <f>S136*H136</f>
        <v>0</v>
      </c>
      <c r="AR136" s="146" t="s">
        <v>80</v>
      </c>
      <c r="AT136" s="146" t="s">
        <v>181</v>
      </c>
      <c r="AU136" s="146" t="s">
        <v>186</v>
      </c>
      <c r="AY136" s="13" t="s">
        <v>179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186</v>
      </c>
      <c r="BK136" s="147">
        <f>ROUND(I136*H136,2)</f>
        <v>0</v>
      </c>
      <c r="BL136" s="13" t="s">
        <v>80</v>
      </c>
      <c r="BM136" s="146" t="s">
        <v>2343</v>
      </c>
    </row>
    <row r="137" spans="2:65" s="1" customFormat="1" ht="24.15" customHeight="1" x14ac:dyDescent="0.2">
      <c r="B137" s="28"/>
      <c r="C137" s="148" t="s">
        <v>207</v>
      </c>
      <c r="D137" s="148" t="s">
        <v>194</v>
      </c>
      <c r="E137" s="149" t="s">
        <v>2344</v>
      </c>
      <c r="F137" s="150" t="s">
        <v>2345</v>
      </c>
      <c r="G137" s="151" t="s">
        <v>240</v>
      </c>
      <c r="H137" s="152">
        <v>1.52</v>
      </c>
      <c r="I137" s="153"/>
      <c r="J137" s="154">
        <f>ROUND(I137*H137,2)</f>
        <v>0</v>
      </c>
      <c r="K137" s="155"/>
      <c r="L137" s="156"/>
      <c r="M137" s="157" t="s">
        <v>1</v>
      </c>
      <c r="N137" s="158" t="s">
        <v>38</v>
      </c>
      <c r="P137" s="144">
        <f>O137*H137</f>
        <v>0</v>
      </c>
      <c r="Q137" s="144">
        <v>1E-3</v>
      </c>
      <c r="R137" s="144">
        <f>Q137*H137</f>
        <v>1.5200000000000001E-3</v>
      </c>
      <c r="S137" s="144">
        <v>0</v>
      </c>
      <c r="T137" s="145">
        <f>S137*H137</f>
        <v>0</v>
      </c>
      <c r="AR137" s="146" t="s">
        <v>186</v>
      </c>
      <c r="AT137" s="146" t="s">
        <v>194</v>
      </c>
      <c r="AU137" s="146" t="s">
        <v>186</v>
      </c>
      <c r="AY137" s="13" t="s">
        <v>179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186</v>
      </c>
      <c r="BK137" s="147">
        <f>ROUND(I137*H137,2)</f>
        <v>0</v>
      </c>
      <c r="BL137" s="13" t="s">
        <v>80</v>
      </c>
      <c r="BM137" s="146" t="s">
        <v>2346</v>
      </c>
    </row>
    <row r="138" spans="2:65" s="11" customFormat="1" ht="23" customHeight="1" x14ac:dyDescent="0.25">
      <c r="B138" s="122"/>
      <c r="D138" s="123" t="s">
        <v>71</v>
      </c>
      <c r="E138" s="132" t="s">
        <v>188</v>
      </c>
      <c r="F138" s="132" t="s">
        <v>189</v>
      </c>
      <c r="I138" s="125"/>
      <c r="J138" s="133">
        <f>BK138</f>
        <v>0</v>
      </c>
      <c r="L138" s="122"/>
      <c r="M138" s="127"/>
      <c r="P138" s="128">
        <f>SUM(P139:P143)</f>
        <v>0</v>
      </c>
      <c r="R138" s="128">
        <f>SUM(R139:R143)</f>
        <v>0</v>
      </c>
      <c r="T138" s="129">
        <f>SUM(T139:T143)</f>
        <v>0.122</v>
      </c>
      <c r="AR138" s="123" t="s">
        <v>80</v>
      </c>
      <c r="AT138" s="130" t="s">
        <v>71</v>
      </c>
      <c r="AU138" s="130" t="s">
        <v>80</v>
      </c>
      <c r="AY138" s="123" t="s">
        <v>179</v>
      </c>
      <c r="BK138" s="131">
        <f>SUM(BK139:BK143)</f>
        <v>0</v>
      </c>
    </row>
    <row r="139" spans="2:65" s="1" customFormat="1" ht="33" customHeight="1" x14ac:dyDescent="0.2">
      <c r="B139" s="28"/>
      <c r="C139" s="134" t="s">
        <v>211</v>
      </c>
      <c r="D139" s="134" t="s">
        <v>181</v>
      </c>
      <c r="E139" s="135" t="s">
        <v>2347</v>
      </c>
      <c r="F139" s="136" t="s">
        <v>2348</v>
      </c>
      <c r="G139" s="137" t="s">
        <v>192</v>
      </c>
      <c r="H139" s="138">
        <v>2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</v>
      </c>
      <c r="R139" s="144">
        <f>Q139*H139</f>
        <v>0</v>
      </c>
      <c r="S139" s="144">
        <v>1E-3</v>
      </c>
      <c r="T139" s="145">
        <f>S139*H139</f>
        <v>2E-3</v>
      </c>
      <c r="AR139" s="146" t="s">
        <v>80</v>
      </c>
      <c r="AT139" s="146" t="s">
        <v>181</v>
      </c>
      <c r="AU139" s="146" t="s">
        <v>186</v>
      </c>
      <c r="AY139" s="13" t="s">
        <v>179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186</v>
      </c>
      <c r="BK139" s="147">
        <f>ROUND(I139*H139,2)</f>
        <v>0</v>
      </c>
      <c r="BL139" s="13" t="s">
        <v>80</v>
      </c>
      <c r="BM139" s="146" t="s">
        <v>2349</v>
      </c>
    </row>
    <row r="140" spans="2:65" s="1" customFormat="1" ht="38" customHeight="1" x14ac:dyDescent="0.2">
      <c r="B140" s="28"/>
      <c r="C140" s="134" t="s">
        <v>215</v>
      </c>
      <c r="D140" s="134" t="s">
        <v>181</v>
      </c>
      <c r="E140" s="135" t="s">
        <v>2350</v>
      </c>
      <c r="F140" s="136" t="s">
        <v>2351</v>
      </c>
      <c r="G140" s="137" t="s">
        <v>235</v>
      </c>
      <c r="H140" s="138">
        <v>20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</v>
      </c>
      <c r="R140" s="144">
        <f>Q140*H140</f>
        <v>0</v>
      </c>
      <c r="S140" s="144">
        <v>6.0000000000000001E-3</v>
      </c>
      <c r="T140" s="145">
        <f>S140*H140</f>
        <v>0.12</v>
      </c>
      <c r="AR140" s="146" t="s">
        <v>185</v>
      </c>
      <c r="AT140" s="146" t="s">
        <v>181</v>
      </c>
      <c r="AU140" s="146" t="s">
        <v>186</v>
      </c>
      <c r="AY140" s="13" t="s">
        <v>179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186</v>
      </c>
      <c r="BK140" s="147">
        <f>ROUND(I140*H140,2)</f>
        <v>0</v>
      </c>
      <c r="BL140" s="13" t="s">
        <v>185</v>
      </c>
      <c r="BM140" s="146" t="s">
        <v>2352</v>
      </c>
    </row>
    <row r="141" spans="2:65" s="1" customFormat="1" ht="24.15" customHeight="1" x14ac:dyDescent="0.2">
      <c r="B141" s="28"/>
      <c r="C141" s="134" t="s">
        <v>219</v>
      </c>
      <c r="D141" s="134" t="s">
        <v>181</v>
      </c>
      <c r="E141" s="135" t="s">
        <v>2353</v>
      </c>
      <c r="F141" s="136" t="s">
        <v>2354</v>
      </c>
      <c r="G141" s="137" t="s">
        <v>388</v>
      </c>
      <c r="H141" s="138">
        <v>2E-3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185</v>
      </c>
      <c r="AT141" s="146" t="s">
        <v>181</v>
      </c>
      <c r="AU141" s="146" t="s">
        <v>186</v>
      </c>
      <c r="AY141" s="13" t="s">
        <v>179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186</v>
      </c>
      <c r="BK141" s="147">
        <f>ROUND(I141*H141,2)</f>
        <v>0</v>
      </c>
      <c r="BL141" s="13" t="s">
        <v>185</v>
      </c>
      <c r="BM141" s="146" t="s">
        <v>2355</v>
      </c>
    </row>
    <row r="142" spans="2:65" s="1" customFormat="1" ht="24.15" customHeight="1" x14ac:dyDescent="0.2">
      <c r="B142" s="28"/>
      <c r="C142" s="134" t="s">
        <v>188</v>
      </c>
      <c r="D142" s="134" t="s">
        <v>181</v>
      </c>
      <c r="E142" s="135" t="s">
        <v>2356</v>
      </c>
      <c r="F142" s="136" t="s">
        <v>2357</v>
      </c>
      <c r="G142" s="137" t="s">
        <v>388</v>
      </c>
      <c r="H142" s="138">
        <v>3.4000000000000002E-2</v>
      </c>
      <c r="I142" s="139"/>
      <c r="J142" s="140">
        <f>ROUND(I142*H142,2)</f>
        <v>0</v>
      </c>
      <c r="K142" s="141"/>
      <c r="L142" s="28"/>
      <c r="M142" s="142" t="s">
        <v>1</v>
      </c>
      <c r="N142" s="143" t="s">
        <v>38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185</v>
      </c>
      <c r="AT142" s="146" t="s">
        <v>181</v>
      </c>
      <c r="AU142" s="146" t="s">
        <v>186</v>
      </c>
      <c r="AY142" s="13" t="s">
        <v>179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186</v>
      </c>
      <c r="BK142" s="147">
        <f>ROUND(I142*H142,2)</f>
        <v>0</v>
      </c>
      <c r="BL142" s="13" t="s">
        <v>185</v>
      </c>
      <c r="BM142" s="146" t="s">
        <v>2358</v>
      </c>
    </row>
    <row r="143" spans="2:65" s="1" customFormat="1" ht="24.15" customHeight="1" x14ac:dyDescent="0.2">
      <c r="B143" s="28"/>
      <c r="C143" s="134" t="s">
        <v>224</v>
      </c>
      <c r="D143" s="134" t="s">
        <v>181</v>
      </c>
      <c r="E143" s="135" t="s">
        <v>502</v>
      </c>
      <c r="F143" s="136" t="s">
        <v>1178</v>
      </c>
      <c r="G143" s="137" t="s">
        <v>388</v>
      </c>
      <c r="H143" s="138">
        <v>2E-3</v>
      </c>
      <c r="I143" s="139"/>
      <c r="J143" s="140">
        <f>ROUND(I143*H143,2)</f>
        <v>0</v>
      </c>
      <c r="K143" s="141"/>
      <c r="L143" s="28"/>
      <c r="M143" s="142" t="s">
        <v>1</v>
      </c>
      <c r="N143" s="143" t="s">
        <v>38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185</v>
      </c>
      <c r="AT143" s="146" t="s">
        <v>181</v>
      </c>
      <c r="AU143" s="146" t="s">
        <v>186</v>
      </c>
      <c r="AY143" s="13" t="s">
        <v>179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186</v>
      </c>
      <c r="BK143" s="147">
        <f>ROUND(I143*H143,2)</f>
        <v>0</v>
      </c>
      <c r="BL143" s="13" t="s">
        <v>185</v>
      </c>
      <c r="BM143" s="146" t="s">
        <v>2359</v>
      </c>
    </row>
    <row r="144" spans="2:65" s="11" customFormat="1" ht="26" customHeight="1" x14ac:dyDescent="0.35">
      <c r="B144" s="122"/>
      <c r="D144" s="123" t="s">
        <v>71</v>
      </c>
      <c r="E144" s="124" t="s">
        <v>2360</v>
      </c>
      <c r="F144" s="124" t="s">
        <v>2302</v>
      </c>
      <c r="I144" s="125"/>
      <c r="J144" s="126">
        <f>BK144</f>
        <v>0</v>
      </c>
      <c r="L144" s="122"/>
      <c r="M144" s="127"/>
      <c r="P144" s="128">
        <f>P145</f>
        <v>0</v>
      </c>
      <c r="R144" s="128">
        <f>R145</f>
        <v>0</v>
      </c>
      <c r="T144" s="129">
        <f>T145</f>
        <v>0</v>
      </c>
      <c r="AR144" s="123" t="s">
        <v>80</v>
      </c>
      <c r="AT144" s="130" t="s">
        <v>71</v>
      </c>
      <c r="AU144" s="130" t="s">
        <v>72</v>
      </c>
      <c r="AY144" s="123" t="s">
        <v>179</v>
      </c>
      <c r="BK144" s="131">
        <f>BK145</f>
        <v>0</v>
      </c>
    </row>
    <row r="145" spans="2:65" s="11" customFormat="1" ht="23" customHeight="1" x14ac:dyDescent="0.25">
      <c r="B145" s="122"/>
      <c r="D145" s="123" t="s">
        <v>71</v>
      </c>
      <c r="E145" s="132" t="s">
        <v>219</v>
      </c>
      <c r="F145" s="132" t="s">
        <v>1773</v>
      </c>
      <c r="I145" s="125"/>
      <c r="J145" s="133">
        <f>BK145</f>
        <v>0</v>
      </c>
      <c r="L145" s="122"/>
      <c r="M145" s="127"/>
      <c r="P145" s="128">
        <f>SUM(P146:P149)</f>
        <v>0</v>
      </c>
      <c r="R145" s="128">
        <f>SUM(R146:R149)</f>
        <v>0</v>
      </c>
      <c r="T145" s="129">
        <f>SUM(T146:T149)</f>
        <v>0</v>
      </c>
      <c r="AR145" s="123" t="s">
        <v>80</v>
      </c>
      <c r="AT145" s="130" t="s">
        <v>71</v>
      </c>
      <c r="AU145" s="130" t="s">
        <v>80</v>
      </c>
      <c r="AY145" s="123" t="s">
        <v>179</v>
      </c>
      <c r="BK145" s="131">
        <f>SUM(BK146:BK149)</f>
        <v>0</v>
      </c>
    </row>
    <row r="146" spans="2:65" s="1" customFormat="1" ht="24.15" customHeight="1" x14ac:dyDescent="0.2">
      <c r="B146" s="28"/>
      <c r="C146" s="134" t="s">
        <v>228</v>
      </c>
      <c r="D146" s="134" t="s">
        <v>181</v>
      </c>
      <c r="E146" s="135" t="s">
        <v>2361</v>
      </c>
      <c r="F146" s="136" t="s">
        <v>2362</v>
      </c>
      <c r="G146" s="137" t="s">
        <v>235</v>
      </c>
      <c r="H146" s="138">
        <v>110</v>
      </c>
      <c r="I146" s="139"/>
      <c r="J146" s="140">
        <f>ROUND(I146*H146,2)</f>
        <v>0</v>
      </c>
      <c r="K146" s="141"/>
      <c r="L146" s="28"/>
      <c r="M146" s="142" t="s">
        <v>1</v>
      </c>
      <c r="N146" s="143" t="s">
        <v>38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5">
        <f>S146*H146</f>
        <v>0</v>
      </c>
      <c r="AR146" s="146" t="s">
        <v>201</v>
      </c>
      <c r="AT146" s="146" t="s">
        <v>181</v>
      </c>
      <c r="AU146" s="146" t="s">
        <v>186</v>
      </c>
      <c r="AY146" s="13" t="s">
        <v>179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3" t="s">
        <v>186</v>
      </c>
      <c r="BK146" s="147">
        <f>ROUND(I146*H146,2)</f>
        <v>0</v>
      </c>
      <c r="BL146" s="13" t="s">
        <v>201</v>
      </c>
      <c r="BM146" s="146" t="s">
        <v>2363</v>
      </c>
    </row>
    <row r="147" spans="2:65" s="1" customFormat="1" ht="16.5" customHeight="1" x14ac:dyDescent="0.2">
      <c r="B147" s="28"/>
      <c r="C147" s="134" t="s">
        <v>232</v>
      </c>
      <c r="D147" s="134" t="s">
        <v>181</v>
      </c>
      <c r="E147" s="135" t="s">
        <v>2364</v>
      </c>
      <c r="F147" s="136" t="s">
        <v>2365</v>
      </c>
      <c r="G147" s="137" t="s">
        <v>192</v>
      </c>
      <c r="H147" s="138">
        <v>1</v>
      </c>
      <c r="I147" s="139"/>
      <c r="J147" s="140">
        <f>ROUND(I147*H147,2)</f>
        <v>0</v>
      </c>
      <c r="K147" s="141"/>
      <c r="L147" s="28"/>
      <c r="M147" s="142" t="s">
        <v>1</v>
      </c>
      <c r="N147" s="143" t="s">
        <v>38</v>
      </c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80</v>
      </c>
      <c r="AT147" s="146" t="s">
        <v>181</v>
      </c>
      <c r="AU147" s="146" t="s">
        <v>186</v>
      </c>
      <c r="AY147" s="13" t="s">
        <v>179</v>
      </c>
      <c r="BE147" s="147">
        <f>IF(N147="základná",J147,0)</f>
        <v>0</v>
      </c>
      <c r="BF147" s="147">
        <f>IF(N147="znížená",J147,0)</f>
        <v>0</v>
      </c>
      <c r="BG147" s="147">
        <f>IF(N147="zákl. prenesená",J147,0)</f>
        <v>0</v>
      </c>
      <c r="BH147" s="147">
        <f>IF(N147="zníž. prenesená",J147,0)</f>
        <v>0</v>
      </c>
      <c r="BI147" s="147">
        <f>IF(N147="nulová",J147,0)</f>
        <v>0</v>
      </c>
      <c r="BJ147" s="13" t="s">
        <v>186</v>
      </c>
      <c r="BK147" s="147">
        <f>ROUND(I147*H147,2)</f>
        <v>0</v>
      </c>
      <c r="BL147" s="13" t="s">
        <v>80</v>
      </c>
      <c r="BM147" s="146" t="s">
        <v>2366</v>
      </c>
    </row>
    <row r="148" spans="2:65" s="1" customFormat="1" ht="16.5" customHeight="1" x14ac:dyDescent="0.2">
      <c r="B148" s="28"/>
      <c r="C148" s="134" t="s">
        <v>237</v>
      </c>
      <c r="D148" s="134" t="s">
        <v>181</v>
      </c>
      <c r="E148" s="135" t="s">
        <v>2367</v>
      </c>
      <c r="F148" s="136" t="s">
        <v>2368</v>
      </c>
      <c r="G148" s="137" t="s">
        <v>235</v>
      </c>
      <c r="H148" s="138">
        <v>110</v>
      </c>
      <c r="I148" s="139"/>
      <c r="J148" s="140">
        <f>ROUND(I148*H148,2)</f>
        <v>0</v>
      </c>
      <c r="K148" s="141"/>
      <c r="L148" s="28"/>
      <c r="M148" s="142" t="s">
        <v>1</v>
      </c>
      <c r="N148" s="143" t="s">
        <v>38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AR148" s="146" t="s">
        <v>80</v>
      </c>
      <c r="AT148" s="146" t="s">
        <v>181</v>
      </c>
      <c r="AU148" s="146" t="s">
        <v>186</v>
      </c>
      <c r="AY148" s="13" t="s">
        <v>179</v>
      </c>
      <c r="BE148" s="147">
        <f>IF(N148="základná",J148,0)</f>
        <v>0</v>
      </c>
      <c r="BF148" s="147">
        <f>IF(N148="znížená",J148,0)</f>
        <v>0</v>
      </c>
      <c r="BG148" s="147">
        <f>IF(N148="zákl. prenesená",J148,0)</f>
        <v>0</v>
      </c>
      <c r="BH148" s="147">
        <f>IF(N148="zníž. prenesená",J148,0)</f>
        <v>0</v>
      </c>
      <c r="BI148" s="147">
        <f>IF(N148="nulová",J148,0)</f>
        <v>0</v>
      </c>
      <c r="BJ148" s="13" t="s">
        <v>186</v>
      </c>
      <c r="BK148" s="147">
        <f>ROUND(I148*H148,2)</f>
        <v>0</v>
      </c>
      <c r="BL148" s="13" t="s">
        <v>80</v>
      </c>
      <c r="BM148" s="146" t="s">
        <v>2369</v>
      </c>
    </row>
    <row r="149" spans="2:65" s="1" customFormat="1" ht="66.75" customHeight="1" x14ac:dyDescent="0.2">
      <c r="B149" s="28"/>
      <c r="C149" s="148" t="s">
        <v>242</v>
      </c>
      <c r="D149" s="148" t="s">
        <v>194</v>
      </c>
      <c r="E149" s="149" t="s">
        <v>2370</v>
      </c>
      <c r="F149" s="150" t="s">
        <v>2371</v>
      </c>
      <c r="G149" s="151" t="s">
        <v>235</v>
      </c>
      <c r="H149" s="152">
        <v>110</v>
      </c>
      <c r="I149" s="153"/>
      <c r="J149" s="154">
        <f>ROUND(I149*H149,2)</f>
        <v>0</v>
      </c>
      <c r="K149" s="155"/>
      <c r="L149" s="156"/>
      <c r="M149" s="157" t="s">
        <v>1</v>
      </c>
      <c r="N149" s="158" t="s">
        <v>38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186</v>
      </c>
      <c r="AT149" s="146" t="s">
        <v>194</v>
      </c>
      <c r="AU149" s="146" t="s">
        <v>186</v>
      </c>
      <c r="AY149" s="13" t="s">
        <v>179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186</v>
      </c>
      <c r="BK149" s="147">
        <f>ROUND(I149*H149,2)</f>
        <v>0</v>
      </c>
      <c r="BL149" s="13" t="s">
        <v>80</v>
      </c>
      <c r="BM149" s="146" t="s">
        <v>2372</v>
      </c>
    </row>
    <row r="150" spans="2:65" s="11" customFormat="1" ht="26" customHeight="1" x14ac:dyDescent="0.35">
      <c r="B150" s="122"/>
      <c r="D150" s="123" t="s">
        <v>71</v>
      </c>
      <c r="E150" s="124" t="s">
        <v>194</v>
      </c>
      <c r="F150" s="124" t="s">
        <v>195</v>
      </c>
      <c r="I150" s="125"/>
      <c r="J150" s="126">
        <f>BK150</f>
        <v>0</v>
      </c>
      <c r="L150" s="122"/>
      <c r="M150" s="127"/>
      <c r="P150" s="128">
        <f>P151+P176</f>
        <v>0</v>
      </c>
      <c r="R150" s="128">
        <f>R151+R176</f>
        <v>0.22934000000000002</v>
      </c>
      <c r="T150" s="129">
        <f>T151+T176</f>
        <v>0</v>
      </c>
      <c r="AR150" s="123" t="s">
        <v>196</v>
      </c>
      <c r="AT150" s="130" t="s">
        <v>71</v>
      </c>
      <c r="AU150" s="130" t="s">
        <v>72</v>
      </c>
      <c r="AY150" s="123" t="s">
        <v>179</v>
      </c>
      <c r="BK150" s="131">
        <f>BK151+BK176</f>
        <v>0</v>
      </c>
    </row>
    <row r="151" spans="2:65" s="11" customFormat="1" ht="23" customHeight="1" x14ac:dyDescent="0.25">
      <c r="B151" s="122"/>
      <c r="D151" s="123" t="s">
        <v>71</v>
      </c>
      <c r="E151" s="132" t="s">
        <v>2124</v>
      </c>
      <c r="F151" s="132" t="s">
        <v>2373</v>
      </c>
      <c r="I151" s="125"/>
      <c r="J151" s="133">
        <f>BK151</f>
        <v>0</v>
      </c>
      <c r="L151" s="122"/>
      <c r="M151" s="127"/>
      <c r="P151" s="128">
        <f>SUM(P152:P175)</f>
        <v>0</v>
      </c>
      <c r="R151" s="128">
        <f>SUM(R152:R175)</f>
        <v>6.2399999999999999E-3</v>
      </c>
      <c r="T151" s="129">
        <f>SUM(T152:T175)</f>
        <v>0</v>
      </c>
      <c r="AR151" s="123" t="s">
        <v>196</v>
      </c>
      <c r="AT151" s="130" t="s">
        <v>71</v>
      </c>
      <c r="AU151" s="130" t="s">
        <v>80</v>
      </c>
      <c r="AY151" s="123" t="s">
        <v>179</v>
      </c>
      <c r="BK151" s="131">
        <f>SUM(BK152:BK175)</f>
        <v>0</v>
      </c>
    </row>
    <row r="152" spans="2:65" s="1" customFormat="1" ht="24.15" customHeight="1" x14ac:dyDescent="0.2">
      <c r="B152" s="28"/>
      <c r="C152" s="134" t="s">
        <v>246</v>
      </c>
      <c r="D152" s="134" t="s">
        <v>181</v>
      </c>
      <c r="E152" s="135" t="s">
        <v>2374</v>
      </c>
      <c r="F152" s="136" t="s">
        <v>2375</v>
      </c>
      <c r="G152" s="137" t="s">
        <v>235</v>
      </c>
      <c r="H152" s="138">
        <v>20</v>
      </c>
      <c r="I152" s="139"/>
      <c r="J152" s="140">
        <f t="shared" ref="J152:J175" si="0">ROUND(I152*H152,2)</f>
        <v>0</v>
      </c>
      <c r="K152" s="141"/>
      <c r="L152" s="28"/>
      <c r="M152" s="142" t="s">
        <v>1</v>
      </c>
      <c r="N152" s="143" t="s">
        <v>38</v>
      </c>
      <c r="P152" s="144">
        <f t="shared" ref="P152:P175" si="1">O152*H152</f>
        <v>0</v>
      </c>
      <c r="Q152" s="144">
        <v>0</v>
      </c>
      <c r="R152" s="144">
        <f t="shared" ref="R152:R175" si="2">Q152*H152</f>
        <v>0</v>
      </c>
      <c r="S152" s="144">
        <v>0</v>
      </c>
      <c r="T152" s="145">
        <f t="shared" ref="T152:T175" si="3">S152*H152</f>
        <v>0</v>
      </c>
      <c r="AR152" s="146" t="s">
        <v>80</v>
      </c>
      <c r="AT152" s="146" t="s">
        <v>181</v>
      </c>
      <c r="AU152" s="146" t="s">
        <v>186</v>
      </c>
      <c r="AY152" s="13" t="s">
        <v>179</v>
      </c>
      <c r="BE152" s="147">
        <f t="shared" ref="BE152:BE175" si="4">IF(N152="základná",J152,0)</f>
        <v>0</v>
      </c>
      <c r="BF152" s="147">
        <f t="shared" ref="BF152:BF175" si="5">IF(N152="znížená",J152,0)</f>
        <v>0</v>
      </c>
      <c r="BG152" s="147">
        <f t="shared" ref="BG152:BG175" si="6">IF(N152="zákl. prenesená",J152,0)</f>
        <v>0</v>
      </c>
      <c r="BH152" s="147">
        <f t="shared" ref="BH152:BH175" si="7">IF(N152="zníž. prenesená",J152,0)</f>
        <v>0</v>
      </c>
      <c r="BI152" s="147">
        <f t="shared" ref="BI152:BI175" si="8">IF(N152="nulová",J152,0)</f>
        <v>0</v>
      </c>
      <c r="BJ152" s="13" t="s">
        <v>186</v>
      </c>
      <c r="BK152" s="147">
        <f t="shared" ref="BK152:BK175" si="9">ROUND(I152*H152,2)</f>
        <v>0</v>
      </c>
      <c r="BL152" s="13" t="s">
        <v>80</v>
      </c>
      <c r="BM152" s="146" t="s">
        <v>2376</v>
      </c>
    </row>
    <row r="153" spans="2:65" s="1" customFormat="1" ht="16.5" customHeight="1" x14ac:dyDescent="0.2">
      <c r="B153" s="28"/>
      <c r="C153" s="148" t="s">
        <v>250</v>
      </c>
      <c r="D153" s="148" t="s">
        <v>194</v>
      </c>
      <c r="E153" s="149" t="s">
        <v>2377</v>
      </c>
      <c r="F153" s="150" t="s">
        <v>2378</v>
      </c>
      <c r="G153" s="151" t="s">
        <v>235</v>
      </c>
      <c r="H153" s="152">
        <v>20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2.0699999999999999E-4</v>
      </c>
      <c r="R153" s="144">
        <f t="shared" si="2"/>
        <v>4.1399999999999996E-3</v>
      </c>
      <c r="S153" s="144">
        <v>0</v>
      </c>
      <c r="T153" s="145">
        <f t="shared" si="3"/>
        <v>0</v>
      </c>
      <c r="AR153" s="146" t="s">
        <v>186</v>
      </c>
      <c r="AT153" s="146" t="s">
        <v>194</v>
      </c>
      <c r="AU153" s="146" t="s">
        <v>186</v>
      </c>
      <c r="AY153" s="13" t="s">
        <v>179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186</v>
      </c>
      <c r="BK153" s="147">
        <f t="shared" si="9"/>
        <v>0</v>
      </c>
      <c r="BL153" s="13" t="s">
        <v>80</v>
      </c>
      <c r="BM153" s="146" t="s">
        <v>2379</v>
      </c>
    </row>
    <row r="154" spans="2:65" s="1" customFormat="1" ht="16.5" customHeight="1" x14ac:dyDescent="0.2">
      <c r="B154" s="28"/>
      <c r="C154" s="134" t="s">
        <v>254</v>
      </c>
      <c r="D154" s="134" t="s">
        <v>181</v>
      </c>
      <c r="E154" s="135" t="s">
        <v>2380</v>
      </c>
      <c r="F154" s="136" t="s">
        <v>2381</v>
      </c>
      <c r="G154" s="137" t="s">
        <v>235</v>
      </c>
      <c r="H154" s="138">
        <v>20</v>
      </c>
      <c r="I154" s="139"/>
      <c r="J154" s="140">
        <f t="shared" si="0"/>
        <v>0</v>
      </c>
      <c r="K154" s="141"/>
      <c r="L154" s="28"/>
      <c r="M154" s="142" t="s">
        <v>1</v>
      </c>
      <c r="N154" s="143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201</v>
      </c>
      <c r="AT154" s="146" t="s">
        <v>181</v>
      </c>
      <c r="AU154" s="146" t="s">
        <v>186</v>
      </c>
      <c r="AY154" s="13" t="s">
        <v>179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186</v>
      </c>
      <c r="BK154" s="147">
        <f t="shared" si="9"/>
        <v>0</v>
      </c>
      <c r="BL154" s="13" t="s">
        <v>201</v>
      </c>
      <c r="BM154" s="146" t="s">
        <v>2382</v>
      </c>
    </row>
    <row r="155" spans="2:65" s="1" customFormat="1" ht="16.5" customHeight="1" x14ac:dyDescent="0.2">
      <c r="B155" s="28"/>
      <c r="C155" s="148" t="s">
        <v>258</v>
      </c>
      <c r="D155" s="148" t="s">
        <v>194</v>
      </c>
      <c r="E155" s="149" t="s">
        <v>2383</v>
      </c>
      <c r="F155" s="150" t="s">
        <v>2384</v>
      </c>
      <c r="G155" s="151" t="s">
        <v>192</v>
      </c>
      <c r="H155" s="152">
        <v>2</v>
      </c>
      <c r="I155" s="153"/>
      <c r="J155" s="154">
        <f t="shared" si="0"/>
        <v>0</v>
      </c>
      <c r="K155" s="155"/>
      <c r="L155" s="156"/>
      <c r="M155" s="157" t="s">
        <v>1</v>
      </c>
      <c r="N155" s="158" t="s">
        <v>38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205</v>
      </c>
      <c r="AT155" s="146" t="s">
        <v>194</v>
      </c>
      <c r="AU155" s="146" t="s">
        <v>186</v>
      </c>
      <c r="AY155" s="13" t="s">
        <v>179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186</v>
      </c>
      <c r="BK155" s="147">
        <f t="shared" si="9"/>
        <v>0</v>
      </c>
      <c r="BL155" s="13" t="s">
        <v>205</v>
      </c>
      <c r="BM155" s="146" t="s">
        <v>2385</v>
      </c>
    </row>
    <row r="156" spans="2:65" s="1" customFormat="1" ht="21.75" customHeight="1" x14ac:dyDescent="0.2">
      <c r="B156" s="28"/>
      <c r="C156" s="134" t="s">
        <v>262</v>
      </c>
      <c r="D156" s="134" t="s">
        <v>181</v>
      </c>
      <c r="E156" s="135" t="s">
        <v>2386</v>
      </c>
      <c r="F156" s="136" t="s">
        <v>2387</v>
      </c>
      <c r="G156" s="137" t="s">
        <v>192</v>
      </c>
      <c r="H156" s="138">
        <v>2</v>
      </c>
      <c r="I156" s="139"/>
      <c r="J156" s="140">
        <f t="shared" si="0"/>
        <v>0</v>
      </c>
      <c r="K156" s="141"/>
      <c r="L156" s="28"/>
      <c r="M156" s="142" t="s">
        <v>1</v>
      </c>
      <c r="N156" s="143" t="s">
        <v>38</v>
      </c>
      <c r="P156" s="144">
        <f t="shared" si="1"/>
        <v>0</v>
      </c>
      <c r="Q156" s="144">
        <v>0</v>
      </c>
      <c r="R156" s="144">
        <f t="shared" si="2"/>
        <v>0</v>
      </c>
      <c r="S156" s="144">
        <v>0</v>
      </c>
      <c r="T156" s="145">
        <f t="shared" si="3"/>
        <v>0</v>
      </c>
      <c r="AR156" s="146" t="s">
        <v>80</v>
      </c>
      <c r="AT156" s="146" t="s">
        <v>181</v>
      </c>
      <c r="AU156" s="146" t="s">
        <v>186</v>
      </c>
      <c r="AY156" s="13" t="s">
        <v>179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186</v>
      </c>
      <c r="BK156" s="147">
        <f t="shared" si="9"/>
        <v>0</v>
      </c>
      <c r="BL156" s="13" t="s">
        <v>80</v>
      </c>
      <c r="BM156" s="146" t="s">
        <v>2388</v>
      </c>
    </row>
    <row r="157" spans="2:65" s="1" customFormat="1" ht="16.5" customHeight="1" x14ac:dyDescent="0.2">
      <c r="B157" s="28"/>
      <c r="C157" s="134" t="s">
        <v>7</v>
      </c>
      <c r="D157" s="134" t="s">
        <v>181</v>
      </c>
      <c r="E157" s="135" t="s">
        <v>2389</v>
      </c>
      <c r="F157" s="136" t="s">
        <v>2390</v>
      </c>
      <c r="G157" s="137" t="s">
        <v>235</v>
      </c>
      <c r="H157" s="138">
        <v>110</v>
      </c>
      <c r="I157" s="139"/>
      <c r="J157" s="140">
        <f t="shared" si="0"/>
        <v>0</v>
      </c>
      <c r="K157" s="141"/>
      <c r="L157" s="28"/>
      <c r="M157" s="142" t="s">
        <v>1</v>
      </c>
      <c r="N157" s="143" t="s">
        <v>38</v>
      </c>
      <c r="P157" s="144">
        <f t="shared" si="1"/>
        <v>0</v>
      </c>
      <c r="Q157" s="144">
        <v>0</v>
      </c>
      <c r="R157" s="144">
        <f t="shared" si="2"/>
        <v>0</v>
      </c>
      <c r="S157" s="144">
        <v>0</v>
      </c>
      <c r="T157" s="145">
        <f t="shared" si="3"/>
        <v>0</v>
      </c>
      <c r="AR157" s="146" t="s">
        <v>201</v>
      </c>
      <c r="AT157" s="146" t="s">
        <v>181</v>
      </c>
      <c r="AU157" s="146" t="s">
        <v>186</v>
      </c>
      <c r="AY157" s="13" t="s">
        <v>179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186</v>
      </c>
      <c r="BK157" s="147">
        <f t="shared" si="9"/>
        <v>0</v>
      </c>
      <c r="BL157" s="13" t="s">
        <v>201</v>
      </c>
      <c r="BM157" s="146" t="s">
        <v>2391</v>
      </c>
    </row>
    <row r="158" spans="2:65" s="1" customFormat="1" ht="76.400000000000006" customHeight="1" x14ac:dyDescent="0.2">
      <c r="B158" s="28"/>
      <c r="C158" s="148" t="s">
        <v>269</v>
      </c>
      <c r="D158" s="148" t="s">
        <v>194</v>
      </c>
      <c r="E158" s="149" t="s">
        <v>2392</v>
      </c>
      <c r="F158" s="150" t="s">
        <v>2393</v>
      </c>
      <c r="G158" s="151" t="s">
        <v>235</v>
      </c>
      <c r="H158" s="152">
        <v>110</v>
      </c>
      <c r="I158" s="153"/>
      <c r="J158" s="154">
        <f t="shared" si="0"/>
        <v>0</v>
      </c>
      <c r="K158" s="155"/>
      <c r="L158" s="156"/>
      <c r="M158" s="157" t="s">
        <v>1</v>
      </c>
      <c r="N158" s="158" t="s">
        <v>38</v>
      </c>
      <c r="P158" s="144">
        <f t="shared" si="1"/>
        <v>0</v>
      </c>
      <c r="Q158" s="144">
        <v>0</v>
      </c>
      <c r="R158" s="144">
        <f t="shared" si="2"/>
        <v>0</v>
      </c>
      <c r="S158" s="144">
        <v>0</v>
      </c>
      <c r="T158" s="145">
        <f t="shared" si="3"/>
        <v>0</v>
      </c>
      <c r="AR158" s="146" t="s">
        <v>186</v>
      </c>
      <c r="AT158" s="146" t="s">
        <v>194</v>
      </c>
      <c r="AU158" s="146" t="s">
        <v>186</v>
      </c>
      <c r="AY158" s="13" t="s">
        <v>179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186</v>
      </c>
      <c r="BK158" s="147">
        <f t="shared" si="9"/>
        <v>0</v>
      </c>
      <c r="BL158" s="13" t="s">
        <v>80</v>
      </c>
      <c r="BM158" s="146" t="s">
        <v>2394</v>
      </c>
    </row>
    <row r="159" spans="2:65" s="1" customFormat="1" ht="16.5" customHeight="1" x14ac:dyDescent="0.2">
      <c r="B159" s="28"/>
      <c r="C159" s="134" t="s">
        <v>273</v>
      </c>
      <c r="D159" s="134" t="s">
        <v>181</v>
      </c>
      <c r="E159" s="135" t="s">
        <v>2395</v>
      </c>
      <c r="F159" s="136" t="s">
        <v>2396</v>
      </c>
      <c r="G159" s="137" t="s">
        <v>192</v>
      </c>
      <c r="H159" s="138">
        <v>1</v>
      </c>
      <c r="I159" s="139"/>
      <c r="J159" s="140">
        <f t="shared" si="0"/>
        <v>0</v>
      </c>
      <c r="K159" s="141"/>
      <c r="L159" s="28"/>
      <c r="M159" s="142" t="s">
        <v>1</v>
      </c>
      <c r="N159" s="143" t="s">
        <v>38</v>
      </c>
      <c r="P159" s="144">
        <f t="shared" si="1"/>
        <v>0</v>
      </c>
      <c r="Q159" s="144">
        <v>0</v>
      </c>
      <c r="R159" s="144">
        <f t="shared" si="2"/>
        <v>0</v>
      </c>
      <c r="S159" s="144">
        <v>0</v>
      </c>
      <c r="T159" s="145">
        <f t="shared" si="3"/>
        <v>0</v>
      </c>
      <c r="AR159" s="146" t="s">
        <v>201</v>
      </c>
      <c r="AT159" s="146" t="s">
        <v>181</v>
      </c>
      <c r="AU159" s="146" t="s">
        <v>186</v>
      </c>
      <c r="AY159" s="13" t="s">
        <v>179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186</v>
      </c>
      <c r="BK159" s="147">
        <f t="shared" si="9"/>
        <v>0</v>
      </c>
      <c r="BL159" s="13" t="s">
        <v>201</v>
      </c>
      <c r="BM159" s="146" t="s">
        <v>2397</v>
      </c>
    </row>
    <row r="160" spans="2:65" s="1" customFormat="1" ht="16.5" customHeight="1" x14ac:dyDescent="0.2">
      <c r="B160" s="28"/>
      <c r="C160" s="134" t="s">
        <v>277</v>
      </c>
      <c r="D160" s="134" t="s">
        <v>181</v>
      </c>
      <c r="E160" s="135" t="s">
        <v>2398</v>
      </c>
      <c r="F160" s="136" t="s">
        <v>2399</v>
      </c>
      <c r="G160" s="137" t="s">
        <v>192</v>
      </c>
      <c r="H160" s="138">
        <v>1</v>
      </c>
      <c r="I160" s="139"/>
      <c r="J160" s="140">
        <f t="shared" si="0"/>
        <v>0</v>
      </c>
      <c r="K160" s="141"/>
      <c r="L160" s="28"/>
      <c r="M160" s="142" t="s">
        <v>1</v>
      </c>
      <c r="N160" s="143" t="s">
        <v>38</v>
      </c>
      <c r="P160" s="144">
        <f t="shared" si="1"/>
        <v>0</v>
      </c>
      <c r="Q160" s="144">
        <v>0</v>
      </c>
      <c r="R160" s="144">
        <f t="shared" si="2"/>
        <v>0</v>
      </c>
      <c r="S160" s="144">
        <v>0</v>
      </c>
      <c r="T160" s="145">
        <f t="shared" si="3"/>
        <v>0</v>
      </c>
      <c r="AR160" s="146" t="s">
        <v>80</v>
      </c>
      <c r="AT160" s="146" t="s">
        <v>181</v>
      </c>
      <c r="AU160" s="146" t="s">
        <v>186</v>
      </c>
      <c r="AY160" s="13" t="s">
        <v>179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186</v>
      </c>
      <c r="BK160" s="147">
        <f t="shared" si="9"/>
        <v>0</v>
      </c>
      <c r="BL160" s="13" t="s">
        <v>80</v>
      </c>
      <c r="BM160" s="146" t="s">
        <v>2400</v>
      </c>
    </row>
    <row r="161" spans="2:65" s="1" customFormat="1" ht="16.5" customHeight="1" x14ac:dyDescent="0.2">
      <c r="B161" s="28"/>
      <c r="C161" s="134" t="s">
        <v>281</v>
      </c>
      <c r="D161" s="134" t="s">
        <v>181</v>
      </c>
      <c r="E161" s="135" t="s">
        <v>2401</v>
      </c>
      <c r="F161" s="136" t="s">
        <v>2402</v>
      </c>
      <c r="G161" s="137" t="s">
        <v>192</v>
      </c>
      <c r="H161" s="138">
        <v>1</v>
      </c>
      <c r="I161" s="139"/>
      <c r="J161" s="140">
        <f t="shared" si="0"/>
        <v>0</v>
      </c>
      <c r="K161" s="141"/>
      <c r="L161" s="28"/>
      <c r="M161" s="142" t="s">
        <v>1</v>
      </c>
      <c r="N161" s="143" t="s">
        <v>38</v>
      </c>
      <c r="P161" s="144">
        <f t="shared" si="1"/>
        <v>0</v>
      </c>
      <c r="Q161" s="144">
        <v>0</v>
      </c>
      <c r="R161" s="144">
        <f t="shared" si="2"/>
        <v>0</v>
      </c>
      <c r="S161" s="144">
        <v>0</v>
      </c>
      <c r="T161" s="145">
        <f t="shared" si="3"/>
        <v>0</v>
      </c>
      <c r="AR161" s="146" t="s">
        <v>201</v>
      </c>
      <c r="AT161" s="146" t="s">
        <v>181</v>
      </c>
      <c r="AU161" s="146" t="s">
        <v>186</v>
      </c>
      <c r="AY161" s="13" t="s">
        <v>179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186</v>
      </c>
      <c r="BK161" s="147">
        <f t="shared" si="9"/>
        <v>0</v>
      </c>
      <c r="BL161" s="13" t="s">
        <v>201</v>
      </c>
      <c r="BM161" s="146" t="s">
        <v>2403</v>
      </c>
    </row>
    <row r="162" spans="2:65" s="1" customFormat="1" ht="55.5" customHeight="1" x14ac:dyDescent="0.2">
      <c r="B162" s="28"/>
      <c r="C162" s="148" t="s">
        <v>285</v>
      </c>
      <c r="D162" s="148" t="s">
        <v>194</v>
      </c>
      <c r="E162" s="149" t="s">
        <v>2404</v>
      </c>
      <c r="F162" s="150" t="s">
        <v>2405</v>
      </c>
      <c r="G162" s="151" t="s">
        <v>192</v>
      </c>
      <c r="H162" s="152">
        <v>1</v>
      </c>
      <c r="I162" s="153"/>
      <c r="J162" s="154">
        <f t="shared" si="0"/>
        <v>0</v>
      </c>
      <c r="K162" s="155"/>
      <c r="L162" s="156"/>
      <c r="M162" s="157" t="s">
        <v>1</v>
      </c>
      <c r="N162" s="158" t="s">
        <v>38</v>
      </c>
      <c r="P162" s="144">
        <f t="shared" si="1"/>
        <v>0</v>
      </c>
      <c r="Q162" s="144">
        <v>1.6199999999999999E-3</v>
      </c>
      <c r="R162" s="144">
        <f t="shared" si="2"/>
        <v>1.6199999999999999E-3</v>
      </c>
      <c r="S162" s="144">
        <v>0</v>
      </c>
      <c r="T162" s="145">
        <f t="shared" si="3"/>
        <v>0</v>
      </c>
      <c r="AR162" s="146" t="s">
        <v>205</v>
      </c>
      <c r="AT162" s="146" t="s">
        <v>194</v>
      </c>
      <c r="AU162" s="146" t="s">
        <v>186</v>
      </c>
      <c r="AY162" s="13" t="s">
        <v>179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186</v>
      </c>
      <c r="BK162" s="147">
        <f t="shared" si="9"/>
        <v>0</v>
      </c>
      <c r="BL162" s="13" t="s">
        <v>205</v>
      </c>
      <c r="BM162" s="146" t="s">
        <v>2406</v>
      </c>
    </row>
    <row r="163" spans="2:65" s="1" customFormat="1" ht="62.75" customHeight="1" x14ac:dyDescent="0.2">
      <c r="B163" s="28"/>
      <c r="C163" s="134" t="s">
        <v>289</v>
      </c>
      <c r="D163" s="134" t="s">
        <v>181</v>
      </c>
      <c r="E163" s="135" t="s">
        <v>2407</v>
      </c>
      <c r="F163" s="136" t="s">
        <v>2408</v>
      </c>
      <c r="G163" s="137" t="s">
        <v>192</v>
      </c>
      <c r="H163" s="138">
        <v>1</v>
      </c>
      <c r="I163" s="139"/>
      <c r="J163" s="140">
        <f t="shared" si="0"/>
        <v>0</v>
      </c>
      <c r="K163" s="141"/>
      <c r="L163" s="28"/>
      <c r="M163" s="142" t="s">
        <v>1</v>
      </c>
      <c r="N163" s="143" t="s">
        <v>38</v>
      </c>
      <c r="P163" s="144">
        <f t="shared" si="1"/>
        <v>0</v>
      </c>
      <c r="Q163" s="144">
        <v>0</v>
      </c>
      <c r="R163" s="144">
        <f t="shared" si="2"/>
        <v>0</v>
      </c>
      <c r="S163" s="144">
        <v>0</v>
      </c>
      <c r="T163" s="145">
        <f t="shared" si="3"/>
        <v>0</v>
      </c>
      <c r="AR163" s="146" t="s">
        <v>201</v>
      </c>
      <c r="AT163" s="146" t="s">
        <v>181</v>
      </c>
      <c r="AU163" s="146" t="s">
        <v>186</v>
      </c>
      <c r="AY163" s="13" t="s">
        <v>179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186</v>
      </c>
      <c r="BK163" s="147">
        <f t="shared" si="9"/>
        <v>0</v>
      </c>
      <c r="BL163" s="13" t="s">
        <v>201</v>
      </c>
      <c r="BM163" s="146" t="s">
        <v>2409</v>
      </c>
    </row>
    <row r="164" spans="2:65" s="1" customFormat="1" ht="24.15" customHeight="1" x14ac:dyDescent="0.2">
      <c r="B164" s="28"/>
      <c r="C164" s="134" t="s">
        <v>293</v>
      </c>
      <c r="D164" s="134" t="s">
        <v>181</v>
      </c>
      <c r="E164" s="135" t="s">
        <v>2410</v>
      </c>
      <c r="F164" s="136" t="s">
        <v>2411</v>
      </c>
      <c r="G164" s="137" t="s">
        <v>2412</v>
      </c>
      <c r="H164" s="138">
        <v>48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80</v>
      </c>
      <c r="AT164" s="146" t="s">
        <v>181</v>
      </c>
      <c r="AU164" s="146" t="s">
        <v>186</v>
      </c>
      <c r="AY164" s="13" t="s">
        <v>179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186</v>
      </c>
      <c r="BK164" s="147">
        <f t="shared" si="9"/>
        <v>0</v>
      </c>
      <c r="BL164" s="13" t="s">
        <v>80</v>
      </c>
      <c r="BM164" s="146" t="s">
        <v>2413</v>
      </c>
    </row>
    <row r="165" spans="2:65" s="1" customFormat="1" ht="16.5" customHeight="1" x14ac:dyDescent="0.2">
      <c r="B165" s="28"/>
      <c r="C165" s="134" t="s">
        <v>297</v>
      </c>
      <c r="D165" s="134" t="s">
        <v>181</v>
      </c>
      <c r="E165" s="135" t="s">
        <v>2414</v>
      </c>
      <c r="F165" s="136" t="s">
        <v>2415</v>
      </c>
      <c r="G165" s="137" t="s">
        <v>2416</v>
      </c>
      <c r="H165" s="138">
        <v>48</v>
      </c>
      <c r="I165" s="139"/>
      <c r="J165" s="140">
        <f t="shared" si="0"/>
        <v>0</v>
      </c>
      <c r="K165" s="141"/>
      <c r="L165" s="28"/>
      <c r="M165" s="142" t="s">
        <v>1</v>
      </c>
      <c r="N165" s="143" t="s">
        <v>38</v>
      </c>
      <c r="P165" s="144">
        <f t="shared" si="1"/>
        <v>0</v>
      </c>
      <c r="Q165" s="144">
        <v>0</v>
      </c>
      <c r="R165" s="144">
        <f t="shared" si="2"/>
        <v>0</v>
      </c>
      <c r="S165" s="144">
        <v>0</v>
      </c>
      <c r="T165" s="145">
        <f t="shared" si="3"/>
        <v>0</v>
      </c>
      <c r="AR165" s="146" t="s">
        <v>201</v>
      </c>
      <c r="AT165" s="146" t="s">
        <v>181</v>
      </c>
      <c r="AU165" s="146" t="s">
        <v>186</v>
      </c>
      <c r="AY165" s="13" t="s">
        <v>179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186</v>
      </c>
      <c r="BK165" s="147">
        <f t="shared" si="9"/>
        <v>0</v>
      </c>
      <c r="BL165" s="13" t="s">
        <v>201</v>
      </c>
      <c r="BM165" s="146" t="s">
        <v>2417</v>
      </c>
    </row>
    <row r="166" spans="2:65" s="1" customFormat="1" ht="21.75" customHeight="1" x14ac:dyDescent="0.2">
      <c r="B166" s="28"/>
      <c r="C166" s="134" t="s">
        <v>301</v>
      </c>
      <c r="D166" s="134" t="s">
        <v>181</v>
      </c>
      <c r="E166" s="135" t="s">
        <v>2418</v>
      </c>
      <c r="F166" s="136" t="s">
        <v>2419</v>
      </c>
      <c r="G166" s="137" t="s">
        <v>2420</v>
      </c>
      <c r="H166" s="138">
        <v>48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201</v>
      </c>
      <c r="AT166" s="146" t="s">
        <v>181</v>
      </c>
      <c r="AU166" s="146" t="s">
        <v>186</v>
      </c>
      <c r="AY166" s="13" t="s">
        <v>179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186</v>
      </c>
      <c r="BK166" s="147">
        <f t="shared" si="9"/>
        <v>0</v>
      </c>
      <c r="BL166" s="13" t="s">
        <v>201</v>
      </c>
      <c r="BM166" s="146" t="s">
        <v>2421</v>
      </c>
    </row>
    <row r="167" spans="2:65" s="1" customFormat="1" ht="16.5" customHeight="1" x14ac:dyDescent="0.2">
      <c r="B167" s="28"/>
      <c r="C167" s="134" t="s">
        <v>305</v>
      </c>
      <c r="D167" s="134" t="s">
        <v>181</v>
      </c>
      <c r="E167" s="135" t="s">
        <v>2422</v>
      </c>
      <c r="F167" s="136" t="s">
        <v>2423</v>
      </c>
      <c r="G167" s="137" t="s">
        <v>2416</v>
      </c>
      <c r="H167" s="138">
        <v>48</v>
      </c>
      <c r="I167" s="139"/>
      <c r="J167" s="140">
        <f t="shared" si="0"/>
        <v>0</v>
      </c>
      <c r="K167" s="141"/>
      <c r="L167" s="28"/>
      <c r="M167" s="142" t="s">
        <v>1</v>
      </c>
      <c r="N167" s="143" t="s">
        <v>38</v>
      </c>
      <c r="P167" s="144">
        <f t="shared" si="1"/>
        <v>0</v>
      </c>
      <c r="Q167" s="144">
        <v>0</v>
      </c>
      <c r="R167" s="144">
        <f t="shared" si="2"/>
        <v>0</v>
      </c>
      <c r="S167" s="144">
        <v>0</v>
      </c>
      <c r="T167" s="145">
        <f t="shared" si="3"/>
        <v>0</v>
      </c>
      <c r="AR167" s="146" t="s">
        <v>201</v>
      </c>
      <c r="AT167" s="146" t="s">
        <v>181</v>
      </c>
      <c r="AU167" s="146" t="s">
        <v>186</v>
      </c>
      <c r="AY167" s="13" t="s">
        <v>179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186</v>
      </c>
      <c r="BK167" s="147">
        <f t="shared" si="9"/>
        <v>0</v>
      </c>
      <c r="BL167" s="13" t="s">
        <v>201</v>
      </c>
      <c r="BM167" s="146" t="s">
        <v>2424</v>
      </c>
    </row>
    <row r="168" spans="2:65" s="1" customFormat="1" ht="38" customHeight="1" x14ac:dyDescent="0.2">
      <c r="B168" s="28"/>
      <c r="C168" s="134" t="s">
        <v>309</v>
      </c>
      <c r="D168" s="134" t="s">
        <v>181</v>
      </c>
      <c r="E168" s="135" t="s">
        <v>2425</v>
      </c>
      <c r="F168" s="136" t="s">
        <v>2426</v>
      </c>
      <c r="G168" s="137" t="s">
        <v>2416</v>
      </c>
      <c r="H168" s="138">
        <v>48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201</v>
      </c>
      <c r="AT168" s="146" t="s">
        <v>181</v>
      </c>
      <c r="AU168" s="146" t="s">
        <v>186</v>
      </c>
      <c r="AY168" s="13" t="s">
        <v>179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186</v>
      </c>
      <c r="BK168" s="147">
        <f t="shared" si="9"/>
        <v>0</v>
      </c>
      <c r="BL168" s="13" t="s">
        <v>201</v>
      </c>
      <c r="BM168" s="146" t="s">
        <v>2427</v>
      </c>
    </row>
    <row r="169" spans="2:65" s="1" customFormat="1" ht="24.15" customHeight="1" x14ac:dyDescent="0.2">
      <c r="B169" s="28"/>
      <c r="C169" s="134" t="s">
        <v>313</v>
      </c>
      <c r="D169" s="134" t="s">
        <v>181</v>
      </c>
      <c r="E169" s="135" t="s">
        <v>2428</v>
      </c>
      <c r="F169" s="136" t="s">
        <v>2429</v>
      </c>
      <c r="G169" s="137" t="s">
        <v>192</v>
      </c>
      <c r="H169" s="138">
        <v>2</v>
      </c>
      <c r="I169" s="139"/>
      <c r="J169" s="140">
        <f t="shared" si="0"/>
        <v>0</v>
      </c>
      <c r="K169" s="141"/>
      <c r="L169" s="28"/>
      <c r="M169" s="142" t="s">
        <v>1</v>
      </c>
      <c r="N169" s="143" t="s">
        <v>38</v>
      </c>
      <c r="P169" s="144">
        <f t="shared" si="1"/>
        <v>0</v>
      </c>
      <c r="Q169" s="144">
        <v>0</v>
      </c>
      <c r="R169" s="144">
        <f t="shared" si="2"/>
        <v>0</v>
      </c>
      <c r="S169" s="144">
        <v>0</v>
      </c>
      <c r="T169" s="145">
        <f t="shared" si="3"/>
        <v>0</v>
      </c>
      <c r="AR169" s="146" t="s">
        <v>80</v>
      </c>
      <c r="AT169" s="146" t="s">
        <v>181</v>
      </c>
      <c r="AU169" s="146" t="s">
        <v>186</v>
      </c>
      <c r="AY169" s="13" t="s">
        <v>179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186</v>
      </c>
      <c r="BK169" s="147">
        <f t="shared" si="9"/>
        <v>0</v>
      </c>
      <c r="BL169" s="13" t="s">
        <v>80</v>
      </c>
      <c r="BM169" s="146" t="s">
        <v>2430</v>
      </c>
    </row>
    <row r="170" spans="2:65" s="1" customFormat="1" ht="55.5" customHeight="1" x14ac:dyDescent="0.2">
      <c r="B170" s="28"/>
      <c r="C170" s="148" t="s">
        <v>317</v>
      </c>
      <c r="D170" s="148" t="s">
        <v>194</v>
      </c>
      <c r="E170" s="149" t="s">
        <v>2431</v>
      </c>
      <c r="F170" s="150" t="s">
        <v>2432</v>
      </c>
      <c r="G170" s="151" t="s">
        <v>192</v>
      </c>
      <c r="H170" s="152">
        <v>2</v>
      </c>
      <c r="I170" s="153"/>
      <c r="J170" s="154">
        <f t="shared" si="0"/>
        <v>0</v>
      </c>
      <c r="K170" s="155"/>
      <c r="L170" s="156"/>
      <c r="M170" s="157" t="s">
        <v>1</v>
      </c>
      <c r="N170" s="158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186</v>
      </c>
      <c r="AT170" s="146" t="s">
        <v>194</v>
      </c>
      <c r="AU170" s="146" t="s">
        <v>186</v>
      </c>
      <c r="AY170" s="13" t="s">
        <v>179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186</v>
      </c>
      <c r="BK170" s="147">
        <f t="shared" si="9"/>
        <v>0</v>
      </c>
      <c r="BL170" s="13" t="s">
        <v>80</v>
      </c>
      <c r="BM170" s="146" t="s">
        <v>2433</v>
      </c>
    </row>
    <row r="171" spans="2:65" s="1" customFormat="1" ht="16.5" customHeight="1" x14ac:dyDescent="0.2">
      <c r="B171" s="28"/>
      <c r="C171" s="134" t="s">
        <v>321</v>
      </c>
      <c r="D171" s="134" t="s">
        <v>181</v>
      </c>
      <c r="E171" s="135" t="s">
        <v>2434</v>
      </c>
      <c r="F171" s="136" t="s">
        <v>2435</v>
      </c>
      <c r="G171" s="137" t="s">
        <v>192</v>
      </c>
      <c r="H171" s="138">
        <v>2</v>
      </c>
      <c r="I171" s="139"/>
      <c r="J171" s="140">
        <f t="shared" si="0"/>
        <v>0</v>
      </c>
      <c r="K171" s="141"/>
      <c r="L171" s="28"/>
      <c r="M171" s="142" t="s">
        <v>1</v>
      </c>
      <c r="N171" s="143" t="s">
        <v>38</v>
      </c>
      <c r="P171" s="144">
        <f t="shared" si="1"/>
        <v>0</v>
      </c>
      <c r="Q171" s="144">
        <v>0</v>
      </c>
      <c r="R171" s="144">
        <f t="shared" si="2"/>
        <v>0</v>
      </c>
      <c r="S171" s="144">
        <v>0</v>
      </c>
      <c r="T171" s="145">
        <f t="shared" si="3"/>
        <v>0</v>
      </c>
      <c r="AR171" s="146" t="s">
        <v>201</v>
      </c>
      <c r="AT171" s="146" t="s">
        <v>181</v>
      </c>
      <c r="AU171" s="146" t="s">
        <v>186</v>
      </c>
      <c r="AY171" s="13" t="s">
        <v>179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186</v>
      </c>
      <c r="BK171" s="147">
        <f t="shared" si="9"/>
        <v>0</v>
      </c>
      <c r="BL171" s="13" t="s">
        <v>201</v>
      </c>
      <c r="BM171" s="146" t="s">
        <v>2436</v>
      </c>
    </row>
    <row r="172" spans="2:65" s="1" customFormat="1" ht="55.5" customHeight="1" x14ac:dyDescent="0.2">
      <c r="B172" s="28"/>
      <c r="C172" s="148" t="s">
        <v>325</v>
      </c>
      <c r="D172" s="148" t="s">
        <v>194</v>
      </c>
      <c r="E172" s="149" t="s">
        <v>2437</v>
      </c>
      <c r="F172" s="150" t="s">
        <v>2438</v>
      </c>
      <c r="G172" s="151" t="s">
        <v>192</v>
      </c>
      <c r="H172" s="152">
        <v>2</v>
      </c>
      <c r="I172" s="153"/>
      <c r="J172" s="154">
        <f t="shared" si="0"/>
        <v>0</v>
      </c>
      <c r="K172" s="155"/>
      <c r="L172" s="156"/>
      <c r="M172" s="157" t="s">
        <v>1</v>
      </c>
      <c r="N172" s="158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205</v>
      </c>
      <c r="AT172" s="146" t="s">
        <v>194</v>
      </c>
      <c r="AU172" s="146" t="s">
        <v>186</v>
      </c>
      <c r="AY172" s="13" t="s">
        <v>179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186</v>
      </c>
      <c r="BK172" s="147">
        <f t="shared" si="9"/>
        <v>0</v>
      </c>
      <c r="BL172" s="13" t="s">
        <v>205</v>
      </c>
      <c r="BM172" s="146" t="s">
        <v>2439</v>
      </c>
    </row>
    <row r="173" spans="2:65" s="1" customFormat="1" ht="16.5" customHeight="1" x14ac:dyDescent="0.2">
      <c r="B173" s="28"/>
      <c r="C173" s="148" t="s">
        <v>329</v>
      </c>
      <c r="D173" s="148" t="s">
        <v>194</v>
      </c>
      <c r="E173" s="149" t="s">
        <v>2440</v>
      </c>
      <c r="F173" s="150" t="s">
        <v>2441</v>
      </c>
      <c r="G173" s="151" t="s">
        <v>192</v>
      </c>
      <c r="H173" s="152">
        <v>72</v>
      </c>
      <c r="I173" s="153"/>
      <c r="J173" s="154">
        <f t="shared" si="0"/>
        <v>0</v>
      </c>
      <c r="K173" s="155"/>
      <c r="L173" s="156"/>
      <c r="M173" s="157" t="s">
        <v>1</v>
      </c>
      <c r="N173" s="158" t="s">
        <v>38</v>
      </c>
      <c r="P173" s="144">
        <f t="shared" si="1"/>
        <v>0</v>
      </c>
      <c r="Q173" s="144">
        <v>0</v>
      </c>
      <c r="R173" s="144">
        <f t="shared" si="2"/>
        <v>0</v>
      </c>
      <c r="S173" s="144">
        <v>0</v>
      </c>
      <c r="T173" s="145">
        <f t="shared" si="3"/>
        <v>0</v>
      </c>
      <c r="AR173" s="146" t="s">
        <v>205</v>
      </c>
      <c r="AT173" s="146" t="s">
        <v>194</v>
      </c>
      <c r="AU173" s="146" t="s">
        <v>186</v>
      </c>
      <c r="AY173" s="13" t="s">
        <v>179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186</v>
      </c>
      <c r="BK173" s="147">
        <f t="shared" si="9"/>
        <v>0</v>
      </c>
      <c r="BL173" s="13" t="s">
        <v>205</v>
      </c>
      <c r="BM173" s="146" t="s">
        <v>2442</v>
      </c>
    </row>
    <row r="174" spans="2:65" s="1" customFormat="1" ht="16.5" customHeight="1" x14ac:dyDescent="0.2">
      <c r="B174" s="28"/>
      <c r="C174" s="148" t="s">
        <v>333</v>
      </c>
      <c r="D174" s="148" t="s">
        <v>194</v>
      </c>
      <c r="E174" s="149" t="s">
        <v>2443</v>
      </c>
      <c r="F174" s="150" t="s">
        <v>2444</v>
      </c>
      <c r="G174" s="151" t="s">
        <v>192</v>
      </c>
      <c r="H174" s="152">
        <v>48</v>
      </c>
      <c r="I174" s="153"/>
      <c r="J174" s="154">
        <f t="shared" si="0"/>
        <v>0</v>
      </c>
      <c r="K174" s="155"/>
      <c r="L174" s="156"/>
      <c r="M174" s="157" t="s">
        <v>1</v>
      </c>
      <c r="N174" s="158" t="s">
        <v>38</v>
      </c>
      <c r="P174" s="144">
        <f t="shared" si="1"/>
        <v>0</v>
      </c>
      <c r="Q174" s="144">
        <v>1.0000000000000001E-5</v>
      </c>
      <c r="R174" s="144">
        <f t="shared" si="2"/>
        <v>4.8000000000000007E-4</v>
      </c>
      <c r="S174" s="144">
        <v>0</v>
      </c>
      <c r="T174" s="145">
        <f t="shared" si="3"/>
        <v>0</v>
      </c>
      <c r="AR174" s="146" t="s">
        <v>205</v>
      </c>
      <c r="AT174" s="146" t="s">
        <v>194</v>
      </c>
      <c r="AU174" s="146" t="s">
        <v>186</v>
      </c>
      <c r="AY174" s="13" t="s">
        <v>179</v>
      </c>
      <c r="BE174" s="147">
        <f t="shared" si="4"/>
        <v>0</v>
      </c>
      <c r="BF174" s="147">
        <f t="shared" si="5"/>
        <v>0</v>
      </c>
      <c r="BG174" s="147">
        <f t="shared" si="6"/>
        <v>0</v>
      </c>
      <c r="BH174" s="147">
        <f t="shared" si="7"/>
        <v>0</v>
      </c>
      <c r="BI174" s="147">
        <f t="shared" si="8"/>
        <v>0</v>
      </c>
      <c r="BJ174" s="13" t="s">
        <v>186</v>
      </c>
      <c r="BK174" s="147">
        <f t="shared" si="9"/>
        <v>0</v>
      </c>
      <c r="BL174" s="13" t="s">
        <v>205</v>
      </c>
      <c r="BM174" s="146" t="s">
        <v>2445</v>
      </c>
    </row>
    <row r="175" spans="2:65" s="1" customFormat="1" ht="24.15" customHeight="1" x14ac:dyDescent="0.2">
      <c r="B175" s="28"/>
      <c r="C175" s="134" t="s">
        <v>337</v>
      </c>
      <c r="D175" s="134" t="s">
        <v>181</v>
      </c>
      <c r="E175" s="135" t="s">
        <v>2446</v>
      </c>
      <c r="F175" s="136" t="s">
        <v>2447</v>
      </c>
      <c r="G175" s="137" t="s">
        <v>192</v>
      </c>
      <c r="H175" s="138">
        <v>2</v>
      </c>
      <c r="I175" s="139"/>
      <c r="J175" s="140">
        <f t="shared" si="0"/>
        <v>0</v>
      </c>
      <c r="K175" s="141"/>
      <c r="L175" s="28"/>
      <c r="M175" s="142" t="s">
        <v>1</v>
      </c>
      <c r="N175" s="143" t="s">
        <v>38</v>
      </c>
      <c r="P175" s="144">
        <f t="shared" si="1"/>
        <v>0</v>
      </c>
      <c r="Q175" s="144">
        <v>0</v>
      </c>
      <c r="R175" s="144">
        <f t="shared" si="2"/>
        <v>0</v>
      </c>
      <c r="S175" s="144">
        <v>0</v>
      </c>
      <c r="T175" s="145">
        <f t="shared" si="3"/>
        <v>0</v>
      </c>
      <c r="AR175" s="146" t="s">
        <v>201</v>
      </c>
      <c r="AT175" s="146" t="s">
        <v>181</v>
      </c>
      <c r="AU175" s="146" t="s">
        <v>186</v>
      </c>
      <c r="AY175" s="13" t="s">
        <v>179</v>
      </c>
      <c r="BE175" s="147">
        <f t="shared" si="4"/>
        <v>0</v>
      </c>
      <c r="BF175" s="147">
        <f t="shared" si="5"/>
        <v>0</v>
      </c>
      <c r="BG175" s="147">
        <f t="shared" si="6"/>
        <v>0</v>
      </c>
      <c r="BH175" s="147">
        <f t="shared" si="7"/>
        <v>0</v>
      </c>
      <c r="BI175" s="147">
        <f t="shared" si="8"/>
        <v>0</v>
      </c>
      <c r="BJ175" s="13" t="s">
        <v>186</v>
      </c>
      <c r="BK175" s="147">
        <f t="shared" si="9"/>
        <v>0</v>
      </c>
      <c r="BL175" s="13" t="s">
        <v>201</v>
      </c>
      <c r="BM175" s="146" t="s">
        <v>2448</v>
      </c>
    </row>
    <row r="176" spans="2:65" s="11" customFormat="1" ht="23" customHeight="1" x14ac:dyDescent="0.25">
      <c r="B176" s="122"/>
      <c r="D176" s="123" t="s">
        <v>71</v>
      </c>
      <c r="E176" s="132" t="s">
        <v>367</v>
      </c>
      <c r="F176" s="132" t="s">
        <v>1080</v>
      </c>
      <c r="I176" s="125"/>
      <c r="J176" s="133">
        <f>BK176</f>
        <v>0</v>
      </c>
      <c r="L176" s="122"/>
      <c r="M176" s="127"/>
      <c r="P176" s="128">
        <f>SUM(P177:P188)</f>
        <v>0</v>
      </c>
      <c r="R176" s="128">
        <f>SUM(R177:R188)</f>
        <v>0.22310000000000002</v>
      </c>
      <c r="T176" s="129">
        <f>SUM(T177:T188)</f>
        <v>0</v>
      </c>
      <c r="AR176" s="123" t="s">
        <v>196</v>
      </c>
      <c r="AT176" s="130" t="s">
        <v>71</v>
      </c>
      <c r="AU176" s="130" t="s">
        <v>80</v>
      </c>
      <c r="AY176" s="123" t="s">
        <v>179</v>
      </c>
      <c r="BK176" s="131">
        <f>SUM(BK177:BK188)</f>
        <v>0</v>
      </c>
    </row>
    <row r="177" spans="2:65" s="1" customFormat="1" ht="16.5" customHeight="1" x14ac:dyDescent="0.2">
      <c r="B177" s="28"/>
      <c r="C177" s="134" t="s">
        <v>341</v>
      </c>
      <c r="D177" s="134" t="s">
        <v>181</v>
      </c>
      <c r="E177" s="135" t="s">
        <v>2449</v>
      </c>
      <c r="F177" s="136" t="s">
        <v>2450</v>
      </c>
      <c r="G177" s="137" t="s">
        <v>2451</v>
      </c>
      <c r="H177" s="138">
        <v>1</v>
      </c>
      <c r="I177" s="139"/>
      <c r="J177" s="140">
        <f t="shared" ref="J177:J188" si="10">ROUND(I177*H177,2)</f>
        <v>0</v>
      </c>
      <c r="K177" s="141"/>
      <c r="L177" s="28"/>
      <c r="M177" s="142" t="s">
        <v>1</v>
      </c>
      <c r="N177" s="143" t="s">
        <v>38</v>
      </c>
      <c r="P177" s="144">
        <f t="shared" ref="P177:P188" si="11">O177*H177</f>
        <v>0</v>
      </c>
      <c r="Q177" s="144">
        <v>0</v>
      </c>
      <c r="R177" s="144">
        <f t="shared" ref="R177:R188" si="12">Q177*H177</f>
        <v>0</v>
      </c>
      <c r="S177" s="144">
        <v>0</v>
      </c>
      <c r="T177" s="145">
        <f t="shared" ref="T177:T188" si="13">S177*H177</f>
        <v>0</v>
      </c>
      <c r="AR177" s="146" t="s">
        <v>201</v>
      </c>
      <c r="AT177" s="146" t="s">
        <v>181</v>
      </c>
      <c r="AU177" s="146" t="s">
        <v>186</v>
      </c>
      <c r="AY177" s="13" t="s">
        <v>179</v>
      </c>
      <c r="BE177" s="147">
        <f t="shared" ref="BE177:BE188" si="14">IF(N177="základná",J177,0)</f>
        <v>0</v>
      </c>
      <c r="BF177" s="147">
        <f t="shared" ref="BF177:BF188" si="15">IF(N177="znížená",J177,0)</f>
        <v>0</v>
      </c>
      <c r="BG177" s="147">
        <f t="shared" ref="BG177:BG188" si="16">IF(N177="zákl. prenesená",J177,0)</f>
        <v>0</v>
      </c>
      <c r="BH177" s="147">
        <f t="shared" ref="BH177:BH188" si="17">IF(N177="zníž. prenesená",J177,0)</f>
        <v>0</v>
      </c>
      <c r="BI177" s="147">
        <f t="shared" ref="BI177:BI188" si="18">IF(N177="nulová",J177,0)</f>
        <v>0</v>
      </c>
      <c r="BJ177" s="13" t="s">
        <v>186</v>
      </c>
      <c r="BK177" s="147">
        <f t="shared" ref="BK177:BK188" si="19">ROUND(I177*H177,2)</f>
        <v>0</v>
      </c>
      <c r="BL177" s="13" t="s">
        <v>201</v>
      </c>
      <c r="BM177" s="146" t="s">
        <v>2452</v>
      </c>
    </row>
    <row r="178" spans="2:65" s="1" customFormat="1" ht="24.15" customHeight="1" x14ac:dyDescent="0.2">
      <c r="B178" s="28"/>
      <c r="C178" s="134" t="s">
        <v>343</v>
      </c>
      <c r="D178" s="134" t="s">
        <v>181</v>
      </c>
      <c r="E178" s="135" t="s">
        <v>2453</v>
      </c>
      <c r="F178" s="136" t="s">
        <v>2454</v>
      </c>
      <c r="G178" s="137" t="s">
        <v>235</v>
      </c>
      <c r="H178" s="138">
        <v>3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201</v>
      </c>
      <c r="AT178" s="146" t="s">
        <v>181</v>
      </c>
      <c r="AU178" s="146" t="s">
        <v>186</v>
      </c>
      <c r="AY178" s="13" t="s">
        <v>179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186</v>
      </c>
      <c r="BK178" s="147">
        <f t="shared" si="19"/>
        <v>0</v>
      </c>
      <c r="BL178" s="13" t="s">
        <v>201</v>
      </c>
      <c r="BM178" s="146" t="s">
        <v>2455</v>
      </c>
    </row>
    <row r="179" spans="2:65" s="1" customFormat="1" ht="33" customHeight="1" x14ac:dyDescent="0.2">
      <c r="B179" s="28"/>
      <c r="C179" s="134" t="s">
        <v>347</v>
      </c>
      <c r="D179" s="134" t="s">
        <v>181</v>
      </c>
      <c r="E179" s="135" t="s">
        <v>2456</v>
      </c>
      <c r="F179" s="136" t="s">
        <v>2457</v>
      </c>
      <c r="G179" s="137" t="s">
        <v>235</v>
      </c>
      <c r="H179" s="138">
        <v>3</v>
      </c>
      <c r="I179" s="139"/>
      <c r="J179" s="140">
        <f t="shared" si="10"/>
        <v>0</v>
      </c>
      <c r="K179" s="141"/>
      <c r="L179" s="28"/>
      <c r="M179" s="142" t="s">
        <v>1</v>
      </c>
      <c r="N179" s="143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80</v>
      </c>
      <c r="AT179" s="146" t="s">
        <v>181</v>
      </c>
      <c r="AU179" s="146" t="s">
        <v>186</v>
      </c>
      <c r="AY179" s="13" t="s">
        <v>179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186</v>
      </c>
      <c r="BK179" s="147">
        <f t="shared" si="19"/>
        <v>0</v>
      </c>
      <c r="BL179" s="13" t="s">
        <v>80</v>
      </c>
      <c r="BM179" s="146" t="s">
        <v>2458</v>
      </c>
    </row>
    <row r="180" spans="2:65" s="1" customFormat="1" ht="33" customHeight="1" x14ac:dyDescent="0.2">
      <c r="B180" s="28"/>
      <c r="C180" s="134" t="s">
        <v>351</v>
      </c>
      <c r="D180" s="134" t="s">
        <v>181</v>
      </c>
      <c r="E180" s="135" t="s">
        <v>2297</v>
      </c>
      <c r="F180" s="136" t="s">
        <v>2298</v>
      </c>
      <c r="G180" s="137" t="s">
        <v>184</v>
      </c>
      <c r="H180" s="138">
        <v>1.05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80</v>
      </c>
      <c r="AT180" s="146" t="s">
        <v>181</v>
      </c>
      <c r="AU180" s="146" t="s">
        <v>186</v>
      </c>
      <c r="AY180" s="13" t="s">
        <v>179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186</v>
      </c>
      <c r="BK180" s="147">
        <f t="shared" si="19"/>
        <v>0</v>
      </c>
      <c r="BL180" s="13" t="s">
        <v>80</v>
      </c>
      <c r="BM180" s="146" t="s">
        <v>2459</v>
      </c>
    </row>
    <row r="181" spans="2:65" s="1" customFormat="1" ht="24.15" customHeight="1" x14ac:dyDescent="0.2">
      <c r="B181" s="28"/>
      <c r="C181" s="134" t="s">
        <v>355</v>
      </c>
      <c r="D181" s="134" t="s">
        <v>181</v>
      </c>
      <c r="E181" s="135" t="s">
        <v>2460</v>
      </c>
      <c r="F181" s="136" t="s">
        <v>2461</v>
      </c>
      <c r="G181" s="137" t="s">
        <v>488</v>
      </c>
      <c r="H181" s="138">
        <v>0.94499999999999995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201</v>
      </c>
      <c r="AT181" s="146" t="s">
        <v>181</v>
      </c>
      <c r="AU181" s="146" t="s">
        <v>186</v>
      </c>
      <c r="AY181" s="13" t="s">
        <v>179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186</v>
      </c>
      <c r="BK181" s="147">
        <f t="shared" si="19"/>
        <v>0</v>
      </c>
      <c r="BL181" s="13" t="s">
        <v>201</v>
      </c>
      <c r="BM181" s="146" t="s">
        <v>2462</v>
      </c>
    </row>
    <row r="182" spans="2:65" s="1" customFormat="1" ht="33" customHeight="1" x14ac:dyDescent="0.2">
      <c r="B182" s="28"/>
      <c r="C182" s="134" t="s">
        <v>359</v>
      </c>
      <c r="D182" s="134" t="s">
        <v>181</v>
      </c>
      <c r="E182" s="135" t="s">
        <v>2463</v>
      </c>
      <c r="F182" s="136" t="s">
        <v>2464</v>
      </c>
      <c r="G182" s="137" t="s">
        <v>235</v>
      </c>
      <c r="H182" s="138">
        <v>3</v>
      </c>
      <c r="I182" s="139"/>
      <c r="J182" s="140">
        <f t="shared" si="10"/>
        <v>0</v>
      </c>
      <c r="K182" s="141"/>
      <c r="L182" s="28"/>
      <c r="M182" s="142" t="s">
        <v>1</v>
      </c>
      <c r="N182" s="143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80</v>
      </c>
      <c r="AT182" s="146" t="s">
        <v>181</v>
      </c>
      <c r="AU182" s="146" t="s">
        <v>186</v>
      </c>
      <c r="AY182" s="13" t="s">
        <v>179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186</v>
      </c>
      <c r="BK182" s="147">
        <f t="shared" si="19"/>
        <v>0</v>
      </c>
      <c r="BL182" s="13" t="s">
        <v>80</v>
      </c>
      <c r="BM182" s="146" t="s">
        <v>2465</v>
      </c>
    </row>
    <row r="183" spans="2:65" s="1" customFormat="1" ht="16.5" customHeight="1" x14ac:dyDescent="0.2">
      <c r="B183" s="28"/>
      <c r="C183" s="148" t="s">
        <v>363</v>
      </c>
      <c r="D183" s="148" t="s">
        <v>194</v>
      </c>
      <c r="E183" s="149" t="s">
        <v>2150</v>
      </c>
      <c r="F183" s="150" t="s">
        <v>2151</v>
      </c>
      <c r="G183" s="151" t="s">
        <v>388</v>
      </c>
      <c r="H183" s="152">
        <v>0.2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1</v>
      </c>
      <c r="R183" s="144">
        <f t="shared" si="12"/>
        <v>0.2</v>
      </c>
      <c r="S183" s="144">
        <v>0</v>
      </c>
      <c r="T183" s="145">
        <f t="shared" si="13"/>
        <v>0</v>
      </c>
      <c r="AR183" s="146" t="s">
        <v>205</v>
      </c>
      <c r="AT183" s="146" t="s">
        <v>194</v>
      </c>
      <c r="AU183" s="146" t="s">
        <v>186</v>
      </c>
      <c r="AY183" s="13" t="s">
        <v>179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186</v>
      </c>
      <c r="BK183" s="147">
        <f t="shared" si="19"/>
        <v>0</v>
      </c>
      <c r="BL183" s="13" t="s">
        <v>205</v>
      </c>
      <c r="BM183" s="146" t="s">
        <v>2466</v>
      </c>
    </row>
    <row r="184" spans="2:65" s="1" customFormat="1" ht="24.15" customHeight="1" x14ac:dyDescent="0.2">
      <c r="B184" s="28"/>
      <c r="C184" s="134" t="s">
        <v>369</v>
      </c>
      <c r="D184" s="134" t="s">
        <v>181</v>
      </c>
      <c r="E184" s="135" t="s">
        <v>1570</v>
      </c>
      <c r="F184" s="136" t="s">
        <v>1571</v>
      </c>
      <c r="G184" s="137" t="s">
        <v>235</v>
      </c>
      <c r="H184" s="138">
        <v>110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201</v>
      </c>
      <c r="AT184" s="146" t="s">
        <v>181</v>
      </c>
      <c r="AU184" s="146" t="s">
        <v>186</v>
      </c>
      <c r="AY184" s="13" t="s">
        <v>179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186</v>
      </c>
      <c r="BK184" s="147">
        <f t="shared" si="19"/>
        <v>0</v>
      </c>
      <c r="BL184" s="13" t="s">
        <v>201</v>
      </c>
      <c r="BM184" s="146" t="s">
        <v>2467</v>
      </c>
    </row>
    <row r="185" spans="2:65" s="1" customFormat="1" ht="16.5" customHeight="1" x14ac:dyDescent="0.2">
      <c r="B185" s="28"/>
      <c r="C185" s="148" t="s">
        <v>373</v>
      </c>
      <c r="D185" s="148" t="s">
        <v>194</v>
      </c>
      <c r="E185" s="149" t="s">
        <v>1691</v>
      </c>
      <c r="F185" s="150" t="s">
        <v>2468</v>
      </c>
      <c r="G185" s="151" t="s">
        <v>235</v>
      </c>
      <c r="H185" s="152">
        <v>110</v>
      </c>
      <c r="I185" s="153"/>
      <c r="J185" s="154">
        <f t="shared" si="10"/>
        <v>0</v>
      </c>
      <c r="K185" s="155"/>
      <c r="L185" s="156"/>
      <c r="M185" s="157" t="s">
        <v>1</v>
      </c>
      <c r="N185" s="158" t="s">
        <v>38</v>
      </c>
      <c r="P185" s="144">
        <f t="shared" si="11"/>
        <v>0</v>
      </c>
      <c r="Q185" s="144">
        <v>2.1000000000000001E-4</v>
      </c>
      <c r="R185" s="144">
        <f t="shared" si="12"/>
        <v>2.3100000000000002E-2</v>
      </c>
      <c r="S185" s="144">
        <v>0</v>
      </c>
      <c r="T185" s="145">
        <f t="shared" si="13"/>
        <v>0</v>
      </c>
      <c r="AR185" s="146" t="s">
        <v>205</v>
      </c>
      <c r="AT185" s="146" t="s">
        <v>194</v>
      </c>
      <c r="AU185" s="146" t="s">
        <v>186</v>
      </c>
      <c r="AY185" s="13" t="s">
        <v>179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186</v>
      </c>
      <c r="BK185" s="147">
        <f t="shared" si="19"/>
        <v>0</v>
      </c>
      <c r="BL185" s="13" t="s">
        <v>205</v>
      </c>
      <c r="BM185" s="146" t="s">
        <v>2469</v>
      </c>
    </row>
    <row r="186" spans="2:65" s="1" customFormat="1" ht="16.5" customHeight="1" x14ac:dyDescent="0.2">
      <c r="B186" s="28"/>
      <c r="C186" s="134" t="s">
        <v>377</v>
      </c>
      <c r="D186" s="134" t="s">
        <v>181</v>
      </c>
      <c r="E186" s="135" t="s">
        <v>2470</v>
      </c>
      <c r="F186" s="136" t="s">
        <v>2471</v>
      </c>
      <c r="G186" s="137" t="s">
        <v>2472</v>
      </c>
      <c r="H186" s="138">
        <v>0.11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80</v>
      </c>
      <c r="AT186" s="146" t="s">
        <v>181</v>
      </c>
      <c r="AU186" s="146" t="s">
        <v>186</v>
      </c>
      <c r="AY186" s="13" t="s">
        <v>179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186</v>
      </c>
      <c r="BK186" s="147">
        <f t="shared" si="19"/>
        <v>0</v>
      </c>
      <c r="BL186" s="13" t="s">
        <v>80</v>
      </c>
      <c r="BM186" s="146" t="s">
        <v>2473</v>
      </c>
    </row>
    <row r="187" spans="2:65" s="1" customFormat="1" ht="16.5" customHeight="1" x14ac:dyDescent="0.2">
      <c r="B187" s="28"/>
      <c r="C187" s="134" t="s">
        <v>381</v>
      </c>
      <c r="D187" s="134" t="s">
        <v>181</v>
      </c>
      <c r="E187" s="135" t="s">
        <v>2474</v>
      </c>
      <c r="F187" s="136" t="s">
        <v>2475</v>
      </c>
      <c r="G187" s="137" t="s">
        <v>2472</v>
      </c>
      <c r="H187" s="138">
        <v>0.11</v>
      </c>
      <c r="I187" s="139"/>
      <c r="J187" s="140">
        <f t="shared" si="10"/>
        <v>0</v>
      </c>
      <c r="K187" s="141"/>
      <c r="L187" s="28"/>
      <c r="M187" s="142" t="s">
        <v>1</v>
      </c>
      <c r="N187" s="143" t="s">
        <v>38</v>
      </c>
      <c r="P187" s="144">
        <f t="shared" si="11"/>
        <v>0</v>
      </c>
      <c r="Q187" s="144">
        <v>0</v>
      </c>
      <c r="R187" s="144">
        <f t="shared" si="12"/>
        <v>0</v>
      </c>
      <c r="S187" s="144">
        <v>0</v>
      </c>
      <c r="T187" s="145">
        <f t="shared" si="13"/>
        <v>0</v>
      </c>
      <c r="AR187" s="146" t="s">
        <v>80</v>
      </c>
      <c r="AT187" s="146" t="s">
        <v>181</v>
      </c>
      <c r="AU187" s="146" t="s">
        <v>186</v>
      </c>
      <c r="AY187" s="13" t="s">
        <v>179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186</v>
      </c>
      <c r="BK187" s="147">
        <f t="shared" si="19"/>
        <v>0</v>
      </c>
      <c r="BL187" s="13" t="s">
        <v>80</v>
      </c>
      <c r="BM187" s="146" t="s">
        <v>2476</v>
      </c>
    </row>
    <row r="188" spans="2:65" s="1" customFormat="1" ht="16.5" customHeight="1" x14ac:dyDescent="0.2">
      <c r="B188" s="28"/>
      <c r="C188" s="134" t="s">
        <v>385</v>
      </c>
      <c r="D188" s="134" t="s">
        <v>181</v>
      </c>
      <c r="E188" s="135" t="s">
        <v>2477</v>
      </c>
      <c r="F188" s="136" t="s">
        <v>2478</v>
      </c>
      <c r="G188" s="137" t="s">
        <v>423</v>
      </c>
      <c r="H188" s="138">
        <v>56</v>
      </c>
      <c r="I188" s="139"/>
      <c r="J188" s="140">
        <f t="shared" si="10"/>
        <v>0</v>
      </c>
      <c r="K188" s="141"/>
      <c r="L188" s="28"/>
      <c r="M188" s="159" t="s">
        <v>1</v>
      </c>
      <c r="N188" s="160" t="s">
        <v>38</v>
      </c>
      <c r="O188" s="161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AR188" s="146" t="s">
        <v>80</v>
      </c>
      <c r="AT188" s="146" t="s">
        <v>181</v>
      </c>
      <c r="AU188" s="146" t="s">
        <v>186</v>
      </c>
      <c r="AY188" s="13" t="s">
        <v>179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186</v>
      </c>
      <c r="BK188" s="147">
        <f t="shared" si="19"/>
        <v>0</v>
      </c>
      <c r="BL188" s="13" t="s">
        <v>80</v>
      </c>
      <c r="BM188" s="146" t="s">
        <v>2479</v>
      </c>
    </row>
    <row r="189" spans="2:65" s="1" customFormat="1" ht="6.9" customHeight="1" x14ac:dyDescent="0.2">
      <c r="B189" s="41"/>
      <c r="C189" s="42"/>
      <c r="D189" s="42"/>
      <c r="E189" s="42"/>
      <c r="F189" s="42"/>
      <c r="G189" s="42"/>
      <c r="H189" s="42"/>
      <c r="I189" s="42"/>
      <c r="J189" s="42"/>
      <c r="K189" s="42"/>
      <c r="L189" s="28"/>
    </row>
  </sheetData>
  <sheetProtection algorithmName="SHA-512" hashValue="MvOQySBu+FjyQhxkXvsI4z5D1KHZew53APylki22ufXR5aGU1VHtqQYpQWhrE2hsly4qrXv1e/9KbBPm2b9Dmg==" saltValue="WeEL4bfd3R7HqwscDcb922VPeC3hWo44gUiWoZrijVJa2TEncfnYn6s4ab2tQWCsjM7CnqV7198R8mg6HTeUQw==" spinCount="100000" sheet="1" objects="1" scenarios="1" formatColumns="0" formatRows="0" autoFilter="0"/>
  <autoFilter ref="C126:K188" xr:uid="{00000000-0009-0000-0000-000012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63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137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2480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ROUND(J122,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ROUND((SUM(BE122:BE162)),  2)</f>
        <v>0</v>
      </c>
      <c r="G33" s="88"/>
      <c r="H33" s="88"/>
      <c r="I33" s="91">
        <v>0.2</v>
      </c>
      <c r="J33" s="90">
        <f>ROUND(((SUM(BE122:BE162))*I33),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ROUND((SUM(BF122:BF162)),  2)</f>
        <v>0</v>
      </c>
      <c r="G34" s="88"/>
      <c r="H34" s="88"/>
      <c r="I34" s="91">
        <v>0.2</v>
      </c>
      <c r="J34" s="90">
        <f>ROUND(((SUM(BF122:BF162))*I34),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ROUND((SUM(BG122:BG162)),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ROUND((SUM(BH122:BH162)),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ROUND((SUM(BI122:BI162)),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18 - SO18 Úprava CDS v križovatke Galvaniho - Na križovatkách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J122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J123</f>
        <v>0</v>
      </c>
      <c r="L97" s="105"/>
    </row>
    <row r="98" spans="2:12" s="9" customFormat="1" ht="20" hidden="1" customHeight="1" x14ac:dyDescent="0.2">
      <c r="B98" s="109"/>
      <c r="D98" s="110" t="s">
        <v>2481</v>
      </c>
      <c r="E98" s="111"/>
      <c r="F98" s="111"/>
      <c r="G98" s="111"/>
      <c r="H98" s="111"/>
      <c r="I98" s="111"/>
      <c r="J98" s="112">
        <f>J124</f>
        <v>0</v>
      </c>
      <c r="L98" s="109"/>
    </row>
    <row r="99" spans="2:12" s="9" customFormat="1" ht="20" hidden="1" customHeight="1" x14ac:dyDescent="0.2">
      <c r="B99" s="109"/>
      <c r="D99" s="110" t="s">
        <v>162</v>
      </c>
      <c r="E99" s="111"/>
      <c r="F99" s="111"/>
      <c r="G99" s="111"/>
      <c r="H99" s="111"/>
      <c r="I99" s="111"/>
      <c r="J99" s="112">
        <f>J148</f>
        <v>0</v>
      </c>
      <c r="L99" s="109"/>
    </row>
    <row r="100" spans="2:12" s="9" customFormat="1" ht="20" hidden="1" customHeight="1" x14ac:dyDescent="0.2">
      <c r="B100" s="109"/>
      <c r="D100" s="110" t="s">
        <v>978</v>
      </c>
      <c r="E100" s="111"/>
      <c r="F100" s="111"/>
      <c r="G100" s="111"/>
      <c r="H100" s="111"/>
      <c r="I100" s="111"/>
      <c r="J100" s="112">
        <f>J151</f>
        <v>0</v>
      </c>
      <c r="L100" s="109"/>
    </row>
    <row r="101" spans="2:12" s="9" customFormat="1" ht="20" hidden="1" customHeight="1" x14ac:dyDescent="0.2">
      <c r="B101" s="109"/>
      <c r="D101" s="110" t="s">
        <v>2482</v>
      </c>
      <c r="E101" s="111"/>
      <c r="F101" s="111"/>
      <c r="G101" s="111"/>
      <c r="H101" s="111"/>
      <c r="I101" s="111"/>
      <c r="J101" s="112">
        <f>J152</f>
        <v>0</v>
      </c>
      <c r="L101" s="109"/>
    </row>
    <row r="102" spans="2:12" s="9" customFormat="1" ht="20" hidden="1" customHeight="1" x14ac:dyDescent="0.2">
      <c r="B102" s="109"/>
      <c r="D102" s="110" t="s">
        <v>2483</v>
      </c>
      <c r="E102" s="111"/>
      <c r="F102" s="111"/>
      <c r="G102" s="111"/>
      <c r="H102" s="111"/>
      <c r="I102" s="111"/>
      <c r="J102" s="112">
        <f>J156</f>
        <v>0</v>
      </c>
      <c r="L102" s="109"/>
    </row>
    <row r="103" spans="2:12" s="1" customFormat="1" ht="21.75" hidden="1" customHeight="1" x14ac:dyDescent="0.2">
      <c r="B103" s="28"/>
      <c r="L103" s="28"/>
    </row>
    <row r="104" spans="2:12" s="1" customFormat="1" ht="6.9" hidden="1" customHeight="1" x14ac:dyDescent="0.2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12" hidden="1" x14ac:dyDescent="0.2"/>
    <row r="106" spans="2:12" hidden="1" x14ac:dyDescent="0.2"/>
    <row r="107" spans="2:12" hidden="1" x14ac:dyDescent="0.2"/>
    <row r="108" spans="2:12" s="1" customFormat="1" ht="6.9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09" spans="2:12" s="1" customFormat="1" ht="24.9" customHeight="1" x14ac:dyDescent="0.2">
      <c r="B109" s="28"/>
      <c r="C109" s="17" t="s">
        <v>165</v>
      </c>
      <c r="L109" s="28"/>
    </row>
    <row r="110" spans="2:12" s="1" customFormat="1" ht="6.9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16.5" customHeight="1" x14ac:dyDescent="0.2">
      <c r="B112" s="28"/>
      <c r="E112" s="263" t="str">
        <f>E7</f>
        <v>2117 NTT Bulharská Galvaniho</v>
      </c>
      <c r="F112" s="264"/>
      <c r="G112" s="264"/>
      <c r="H112" s="264"/>
      <c r="L112" s="28"/>
    </row>
    <row r="113" spans="2:65" s="1" customFormat="1" ht="12" customHeight="1" x14ac:dyDescent="0.2">
      <c r="B113" s="28"/>
      <c r="C113" s="23" t="s">
        <v>148</v>
      </c>
      <c r="L113" s="28"/>
    </row>
    <row r="114" spans="2:65" s="1" customFormat="1" ht="30" customHeight="1" x14ac:dyDescent="0.2">
      <c r="B114" s="28"/>
      <c r="E114" s="215" t="str">
        <f>E9</f>
        <v>SO 18 - SO18 Úprava CDS v križovatke Galvaniho - Na križovatkách</v>
      </c>
      <c r="F114" s="262"/>
      <c r="G114" s="262"/>
      <c r="H114" s="262"/>
      <c r="L114" s="28"/>
    </row>
    <row r="115" spans="2:65" s="1" customFormat="1" ht="6.9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 xml:space="preserve"> </v>
      </c>
      <c r="I116" s="23" t="s">
        <v>21</v>
      </c>
      <c r="J116" s="49" t="str">
        <f>IF(J12="","",J12)</f>
        <v>12. 12. 2024</v>
      </c>
      <c r="L116" s="28"/>
    </row>
    <row r="117" spans="2:65" s="1" customFormat="1" ht="6.9" customHeight="1" x14ac:dyDescent="0.2">
      <c r="B117" s="28"/>
      <c r="L117" s="28"/>
    </row>
    <row r="118" spans="2:65" s="1" customFormat="1" ht="15.15" customHeight="1" x14ac:dyDescent="0.2">
      <c r="B118" s="28"/>
      <c r="C118" s="23" t="s">
        <v>23</v>
      </c>
      <c r="F118" s="21" t="str">
        <f>E15</f>
        <v xml:space="preserve"> </v>
      </c>
      <c r="I118" s="23" t="s">
        <v>28</v>
      </c>
      <c r="J118" s="26" t="str">
        <f>E21</f>
        <v xml:space="preserve"> </v>
      </c>
      <c r="L118" s="28"/>
    </row>
    <row r="119" spans="2:65" s="1" customFormat="1" ht="15.15" customHeight="1" x14ac:dyDescent="0.2">
      <c r="B119" s="28"/>
      <c r="C119" s="23" t="s">
        <v>26</v>
      </c>
      <c r="F119" s="21" t="str">
        <f>IF(E18="","",E18)</f>
        <v>Vyplň údaj</v>
      </c>
      <c r="I119" s="23" t="s">
        <v>29</v>
      </c>
      <c r="J119" s="26" t="str">
        <f>E24</f>
        <v xml:space="preserve"> </v>
      </c>
      <c r="L119" s="28"/>
    </row>
    <row r="120" spans="2:65" s="1" customFormat="1" ht="10.4" customHeight="1" x14ac:dyDescent="0.2">
      <c r="B120" s="28"/>
      <c r="L120" s="28"/>
    </row>
    <row r="121" spans="2:65" s="10" customFormat="1" ht="29.25" customHeight="1" x14ac:dyDescent="0.2">
      <c r="B121" s="113"/>
      <c r="C121" s="114" t="s">
        <v>166</v>
      </c>
      <c r="D121" s="115" t="s">
        <v>57</v>
      </c>
      <c r="E121" s="115" t="s">
        <v>53</v>
      </c>
      <c r="F121" s="115" t="s">
        <v>54</v>
      </c>
      <c r="G121" s="115" t="s">
        <v>167</v>
      </c>
      <c r="H121" s="115" t="s">
        <v>168</v>
      </c>
      <c r="I121" s="115" t="s">
        <v>169</v>
      </c>
      <c r="J121" s="116" t="s">
        <v>155</v>
      </c>
      <c r="K121" s="117" t="s">
        <v>170</v>
      </c>
      <c r="L121" s="113"/>
      <c r="M121" s="56" t="s">
        <v>1</v>
      </c>
      <c r="N121" s="57" t="s">
        <v>36</v>
      </c>
      <c r="O121" s="57" t="s">
        <v>171</v>
      </c>
      <c r="P121" s="57" t="s">
        <v>172</v>
      </c>
      <c r="Q121" s="57" t="s">
        <v>173</v>
      </c>
      <c r="R121" s="57" t="s">
        <v>174</v>
      </c>
      <c r="S121" s="57" t="s">
        <v>175</v>
      </c>
      <c r="T121" s="58" t="s">
        <v>176</v>
      </c>
    </row>
    <row r="122" spans="2:65" s="1" customFormat="1" ht="23" customHeight="1" x14ac:dyDescent="0.35">
      <c r="B122" s="28"/>
      <c r="C122" s="61" t="s">
        <v>156</v>
      </c>
      <c r="J122" s="118">
        <f>BK122</f>
        <v>0</v>
      </c>
      <c r="L122" s="28"/>
      <c r="M122" s="59"/>
      <c r="N122" s="50"/>
      <c r="O122" s="50"/>
      <c r="P122" s="119">
        <f>P123</f>
        <v>0</v>
      </c>
      <c r="Q122" s="50"/>
      <c r="R122" s="119">
        <f>R123</f>
        <v>0</v>
      </c>
      <c r="S122" s="50"/>
      <c r="T122" s="120">
        <f>T123</f>
        <v>0</v>
      </c>
      <c r="AT122" s="13" t="s">
        <v>71</v>
      </c>
      <c r="AU122" s="13" t="s">
        <v>157</v>
      </c>
      <c r="BK122" s="121">
        <f>BK123</f>
        <v>0</v>
      </c>
    </row>
    <row r="123" spans="2:65" s="11" customFormat="1" ht="26" customHeight="1" x14ac:dyDescent="0.35">
      <c r="B123" s="122"/>
      <c r="D123" s="123" t="s">
        <v>71</v>
      </c>
      <c r="E123" s="124" t="s">
        <v>194</v>
      </c>
      <c r="F123" s="124" t="s">
        <v>195</v>
      </c>
      <c r="I123" s="125"/>
      <c r="J123" s="126">
        <f>BK123</f>
        <v>0</v>
      </c>
      <c r="L123" s="122"/>
      <c r="M123" s="127"/>
      <c r="P123" s="128">
        <f>P124+P148+P151+P152+P156</f>
        <v>0</v>
      </c>
      <c r="R123" s="128">
        <f>R124+R148+R151+R152+R156</f>
        <v>0</v>
      </c>
      <c r="T123" s="129">
        <f>T124+T148+T151+T152+T156</f>
        <v>0</v>
      </c>
      <c r="AR123" s="123" t="s">
        <v>80</v>
      </c>
      <c r="AT123" s="130" t="s">
        <v>71</v>
      </c>
      <c r="AU123" s="130" t="s">
        <v>72</v>
      </c>
      <c r="AY123" s="123" t="s">
        <v>179</v>
      </c>
      <c r="BK123" s="131">
        <f>BK124+BK148+BK151+BK152+BK156</f>
        <v>0</v>
      </c>
    </row>
    <row r="124" spans="2:65" s="11" customFormat="1" ht="23" customHeight="1" x14ac:dyDescent="0.25">
      <c r="B124" s="122"/>
      <c r="D124" s="123" t="s">
        <v>71</v>
      </c>
      <c r="E124" s="132" t="s">
        <v>2484</v>
      </c>
      <c r="F124" s="132" t="s">
        <v>2485</v>
      </c>
      <c r="I124" s="125"/>
      <c r="J124" s="133">
        <f>BK124</f>
        <v>0</v>
      </c>
      <c r="L124" s="122"/>
      <c r="M124" s="127"/>
      <c r="P124" s="128">
        <f>SUM(P125:P147)</f>
        <v>0</v>
      </c>
      <c r="R124" s="128">
        <f>SUM(R125:R147)</f>
        <v>0</v>
      </c>
      <c r="T124" s="129">
        <f>SUM(T125:T147)</f>
        <v>0</v>
      </c>
      <c r="AR124" s="123" t="s">
        <v>80</v>
      </c>
      <c r="AT124" s="130" t="s">
        <v>71</v>
      </c>
      <c r="AU124" s="130" t="s">
        <v>80</v>
      </c>
      <c r="AY124" s="123" t="s">
        <v>179</v>
      </c>
      <c r="BK124" s="131">
        <f>SUM(BK125:BK147)</f>
        <v>0</v>
      </c>
    </row>
    <row r="125" spans="2:65" s="1" customFormat="1" ht="24.15" customHeight="1" x14ac:dyDescent="0.2">
      <c r="B125" s="28"/>
      <c r="C125" s="134" t="s">
        <v>80</v>
      </c>
      <c r="D125" s="134" t="s">
        <v>181</v>
      </c>
      <c r="E125" s="135" t="s">
        <v>2486</v>
      </c>
      <c r="F125" s="136" t="s">
        <v>2487</v>
      </c>
      <c r="G125" s="137" t="s">
        <v>192</v>
      </c>
      <c r="H125" s="138">
        <v>21</v>
      </c>
      <c r="I125" s="139"/>
      <c r="J125" s="140">
        <f t="shared" ref="J125:J147" si="0">ROUND(I125*H125,2)</f>
        <v>0</v>
      </c>
      <c r="K125" s="141"/>
      <c r="L125" s="28"/>
      <c r="M125" s="142" t="s">
        <v>1</v>
      </c>
      <c r="N125" s="143" t="s">
        <v>38</v>
      </c>
      <c r="P125" s="144">
        <f t="shared" ref="P125:P147" si="1">O125*H125</f>
        <v>0</v>
      </c>
      <c r="Q125" s="144">
        <v>0</v>
      </c>
      <c r="R125" s="144">
        <f t="shared" ref="R125:R147" si="2">Q125*H125</f>
        <v>0</v>
      </c>
      <c r="S125" s="144">
        <v>0</v>
      </c>
      <c r="T125" s="145">
        <f t="shared" ref="T125:T147" si="3">S125*H125</f>
        <v>0</v>
      </c>
      <c r="AR125" s="146" t="s">
        <v>185</v>
      </c>
      <c r="AT125" s="146" t="s">
        <v>181</v>
      </c>
      <c r="AU125" s="146" t="s">
        <v>186</v>
      </c>
      <c r="AY125" s="13" t="s">
        <v>179</v>
      </c>
      <c r="BE125" s="147">
        <f t="shared" ref="BE125:BE147" si="4">IF(N125="základná",J125,0)</f>
        <v>0</v>
      </c>
      <c r="BF125" s="147">
        <f t="shared" ref="BF125:BF147" si="5">IF(N125="znížená",J125,0)</f>
        <v>0</v>
      </c>
      <c r="BG125" s="147">
        <f t="shared" ref="BG125:BG147" si="6">IF(N125="zákl. prenesená",J125,0)</f>
        <v>0</v>
      </c>
      <c r="BH125" s="147">
        <f t="shared" ref="BH125:BH147" si="7">IF(N125="zníž. prenesená",J125,0)</f>
        <v>0</v>
      </c>
      <c r="BI125" s="147">
        <f t="shared" ref="BI125:BI147" si="8">IF(N125="nulová",J125,0)</f>
        <v>0</v>
      </c>
      <c r="BJ125" s="13" t="s">
        <v>186</v>
      </c>
      <c r="BK125" s="147">
        <f t="shared" ref="BK125:BK147" si="9">ROUND(I125*H125,2)</f>
        <v>0</v>
      </c>
      <c r="BL125" s="13" t="s">
        <v>185</v>
      </c>
      <c r="BM125" s="146" t="s">
        <v>2488</v>
      </c>
    </row>
    <row r="126" spans="2:65" s="1" customFormat="1" ht="16.5" customHeight="1" x14ac:dyDescent="0.2">
      <c r="B126" s="28"/>
      <c r="C126" s="148" t="s">
        <v>186</v>
      </c>
      <c r="D126" s="148" t="s">
        <v>194</v>
      </c>
      <c r="E126" s="149" t="s">
        <v>2489</v>
      </c>
      <c r="F126" s="150" t="s">
        <v>2490</v>
      </c>
      <c r="G126" s="151" t="s">
        <v>192</v>
      </c>
      <c r="H126" s="152">
        <v>2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219</v>
      </c>
      <c r="AT126" s="146" t="s">
        <v>194</v>
      </c>
      <c r="AU126" s="146" t="s">
        <v>186</v>
      </c>
      <c r="AY126" s="13" t="s">
        <v>179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186</v>
      </c>
      <c r="BK126" s="147">
        <f t="shared" si="9"/>
        <v>0</v>
      </c>
      <c r="BL126" s="13" t="s">
        <v>185</v>
      </c>
      <c r="BM126" s="146" t="s">
        <v>2491</v>
      </c>
    </row>
    <row r="127" spans="2:65" s="1" customFormat="1" ht="24.15" customHeight="1" x14ac:dyDescent="0.2">
      <c r="B127" s="28"/>
      <c r="C127" s="134" t="s">
        <v>196</v>
      </c>
      <c r="D127" s="134" t="s">
        <v>181</v>
      </c>
      <c r="E127" s="135" t="s">
        <v>2492</v>
      </c>
      <c r="F127" s="136" t="s">
        <v>2493</v>
      </c>
      <c r="G127" s="137" t="s">
        <v>192</v>
      </c>
      <c r="H127" s="138">
        <v>2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185</v>
      </c>
      <c r="AT127" s="146" t="s">
        <v>181</v>
      </c>
      <c r="AU127" s="146" t="s">
        <v>186</v>
      </c>
      <c r="AY127" s="13" t="s">
        <v>179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186</v>
      </c>
      <c r="BK127" s="147">
        <f t="shared" si="9"/>
        <v>0</v>
      </c>
      <c r="BL127" s="13" t="s">
        <v>185</v>
      </c>
      <c r="BM127" s="146" t="s">
        <v>2494</v>
      </c>
    </row>
    <row r="128" spans="2:65" s="1" customFormat="1" ht="33" customHeight="1" x14ac:dyDescent="0.2">
      <c r="B128" s="28"/>
      <c r="C128" s="134" t="s">
        <v>185</v>
      </c>
      <c r="D128" s="134" t="s">
        <v>181</v>
      </c>
      <c r="E128" s="135" t="s">
        <v>2495</v>
      </c>
      <c r="F128" s="136" t="s">
        <v>2496</v>
      </c>
      <c r="G128" s="137" t="s">
        <v>192</v>
      </c>
      <c r="H128" s="138">
        <v>5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185</v>
      </c>
      <c r="AT128" s="146" t="s">
        <v>181</v>
      </c>
      <c r="AU128" s="146" t="s">
        <v>186</v>
      </c>
      <c r="AY128" s="13" t="s">
        <v>179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186</v>
      </c>
      <c r="BK128" s="147">
        <f t="shared" si="9"/>
        <v>0</v>
      </c>
      <c r="BL128" s="13" t="s">
        <v>185</v>
      </c>
      <c r="BM128" s="146" t="s">
        <v>2497</v>
      </c>
    </row>
    <row r="129" spans="2:65" s="1" customFormat="1" ht="24.15" customHeight="1" x14ac:dyDescent="0.2">
      <c r="B129" s="28"/>
      <c r="C129" s="134" t="s">
        <v>207</v>
      </c>
      <c r="D129" s="134" t="s">
        <v>181</v>
      </c>
      <c r="E129" s="135" t="s">
        <v>2498</v>
      </c>
      <c r="F129" s="136" t="s">
        <v>2499</v>
      </c>
      <c r="G129" s="137" t="s">
        <v>192</v>
      </c>
      <c r="H129" s="138">
        <v>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185</v>
      </c>
      <c r="AT129" s="146" t="s">
        <v>181</v>
      </c>
      <c r="AU129" s="146" t="s">
        <v>186</v>
      </c>
      <c r="AY129" s="13" t="s">
        <v>179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186</v>
      </c>
      <c r="BK129" s="147">
        <f t="shared" si="9"/>
        <v>0</v>
      </c>
      <c r="BL129" s="13" t="s">
        <v>185</v>
      </c>
      <c r="BM129" s="146" t="s">
        <v>2500</v>
      </c>
    </row>
    <row r="130" spans="2:65" s="1" customFormat="1" ht="16.5" customHeight="1" x14ac:dyDescent="0.2">
      <c r="B130" s="28"/>
      <c r="C130" s="148" t="s">
        <v>211</v>
      </c>
      <c r="D130" s="148" t="s">
        <v>194</v>
      </c>
      <c r="E130" s="149" t="s">
        <v>2501</v>
      </c>
      <c r="F130" s="150" t="s">
        <v>2502</v>
      </c>
      <c r="G130" s="151" t="s">
        <v>192</v>
      </c>
      <c r="H130" s="152">
        <v>3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219</v>
      </c>
      <c r="AT130" s="146" t="s">
        <v>194</v>
      </c>
      <c r="AU130" s="146" t="s">
        <v>186</v>
      </c>
      <c r="AY130" s="13" t="s">
        <v>179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186</v>
      </c>
      <c r="BK130" s="147">
        <f t="shared" si="9"/>
        <v>0</v>
      </c>
      <c r="BL130" s="13" t="s">
        <v>185</v>
      </c>
      <c r="BM130" s="146" t="s">
        <v>2503</v>
      </c>
    </row>
    <row r="131" spans="2:65" s="1" customFormat="1" ht="24.15" customHeight="1" x14ac:dyDescent="0.2">
      <c r="B131" s="28"/>
      <c r="C131" s="134" t="s">
        <v>215</v>
      </c>
      <c r="D131" s="134" t="s">
        <v>181</v>
      </c>
      <c r="E131" s="135" t="s">
        <v>2504</v>
      </c>
      <c r="F131" s="136" t="s">
        <v>2505</v>
      </c>
      <c r="G131" s="137" t="s">
        <v>192</v>
      </c>
      <c r="H131" s="138">
        <v>3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186</v>
      </c>
      <c r="BK131" s="147">
        <f t="shared" si="9"/>
        <v>0</v>
      </c>
      <c r="BL131" s="13" t="s">
        <v>185</v>
      </c>
      <c r="BM131" s="146" t="s">
        <v>2506</v>
      </c>
    </row>
    <row r="132" spans="2:65" s="1" customFormat="1" ht="24.15" customHeight="1" x14ac:dyDescent="0.2">
      <c r="B132" s="28"/>
      <c r="C132" s="134" t="s">
        <v>219</v>
      </c>
      <c r="D132" s="134" t="s">
        <v>181</v>
      </c>
      <c r="E132" s="135" t="s">
        <v>2507</v>
      </c>
      <c r="F132" s="136" t="s">
        <v>2508</v>
      </c>
      <c r="G132" s="137" t="s">
        <v>192</v>
      </c>
      <c r="H132" s="138">
        <v>3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185</v>
      </c>
      <c r="BM132" s="146" t="s">
        <v>2509</v>
      </c>
    </row>
    <row r="133" spans="2:65" s="1" customFormat="1" ht="24.15" customHeight="1" x14ac:dyDescent="0.2">
      <c r="B133" s="28"/>
      <c r="C133" s="134" t="s">
        <v>188</v>
      </c>
      <c r="D133" s="134" t="s">
        <v>181</v>
      </c>
      <c r="E133" s="135" t="s">
        <v>2510</v>
      </c>
      <c r="F133" s="136" t="s">
        <v>2511</v>
      </c>
      <c r="G133" s="137" t="s">
        <v>192</v>
      </c>
      <c r="H133" s="138">
        <v>2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185</v>
      </c>
      <c r="AT133" s="146" t="s">
        <v>181</v>
      </c>
      <c r="AU133" s="146" t="s">
        <v>186</v>
      </c>
      <c r="AY133" s="13" t="s">
        <v>179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186</v>
      </c>
      <c r="BK133" s="147">
        <f t="shared" si="9"/>
        <v>0</v>
      </c>
      <c r="BL133" s="13" t="s">
        <v>185</v>
      </c>
      <c r="BM133" s="146" t="s">
        <v>2512</v>
      </c>
    </row>
    <row r="134" spans="2:65" s="1" customFormat="1" ht="24.15" customHeight="1" x14ac:dyDescent="0.2">
      <c r="B134" s="28"/>
      <c r="C134" s="134" t="s">
        <v>224</v>
      </c>
      <c r="D134" s="134" t="s">
        <v>181</v>
      </c>
      <c r="E134" s="135" t="s">
        <v>2513</v>
      </c>
      <c r="F134" s="136" t="s">
        <v>2514</v>
      </c>
      <c r="G134" s="137" t="s">
        <v>192</v>
      </c>
      <c r="H134" s="138">
        <v>2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185</v>
      </c>
      <c r="AT134" s="146" t="s">
        <v>181</v>
      </c>
      <c r="AU134" s="146" t="s">
        <v>186</v>
      </c>
      <c r="AY134" s="13" t="s">
        <v>179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186</v>
      </c>
      <c r="BK134" s="147">
        <f t="shared" si="9"/>
        <v>0</v>
      </c>
      <c r="BL134" s="13" t="s">
        <v>185</v>
      </c>
      <c r="BM134" s="146" t="s">
        <v>2515</v>
      </c>
    </row>
    <row r="135" spans="2:65" s="1" customFormat="1" ht="33" customHeight="1" x14ac:dyDescent="0.2">
      <c r="B135" s="28"/>
      <c r="C135" s="134" t="s">
        <v>228</v>
      </c>
      <c r="D135" s="134" t="s">
        <v>181</v>
      </c>
      <c r="E135" s="135" t="s">
        <v>2516</v>
      </c>
      <c r="F135" s="136" t="s">
        <v>2517</v>
      </c>
      <c r="G135" s="137" t="s">
        <v>192</v>
      </c>
      <c r="H135" s="138">
        <v>1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185</v>
      </c>
      <c r="AT135" s="146" t="s">
        <v>181</v>
      </c>
      <c r="AU135" s="146" t="s">
        <v>186</v>
      </c>
      <c r="AY135" s="13" t="s">
        <v>179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186</v>
      </c>
      <c r="BK135" s="147">
        <f t="shared" si="9"/>
        <v>0</v>
      </c>
      <c r="BL135" s="13" t="s">
        <v>185</v>
      </c>
      <c r="BM135" s="146" t="s">
        <v>2518</v>
      </c>
    </row>
    <row r="136" spans="2:65" s="1" customFormat="1" ht="33" customHeight="1" x14ac:dyDescent="0.2">
      <c r="B136" s="28"/>
      <c r="C136" s="134" t="s">
        <v>232</v>
      </c>
      <c r="D136" s="134" t="s">
        <v>181</v>
      </c>
      <c r="E136" s="135" t="s">
        <v>2519</v>
      </c>
      <c r="F136" s="136" t="s">
        <v>2520</v>
      </c>
      <c r="G136" s="137" t="s">
        <v>192</v>
      </c>
      <c r="H136" s="138">
        <v>4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185</v>
      </c>
      <c r="AT136" s="146" t="s">
        <v>181</v>
      </c>
      <c r="AU136" s="146" t="s">
        <v>186</v>
      </c>
      <c r="AY136" s="13" t="s">
        <v>179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186</v>
      </c>
      <c r="BK136" s="147">
        <f t="shared" si="9"/>
        <v>0</v>
      </c>
      <c r="BL136" s="13" t="s">
        <v>185</v>
      </c>
      <c r="BM136" s="146" t="s">
        <v>2521</v>
      </c>
    </row>
    <row r="137" spans="2:65" s="1" customFormat="1" ht="33" customHeight="1" x14ac:dyDescent="0.2">
      <c r="B137" s="28"/>
      <c r="C137" s="134" t="s">
        <v>237</v>
      </c>
      <c r="D137" s="134" t="s">
        <v>181</v>
      </c>
      <c r="E137" s="135" t="s">
        <v>2522</v>
      </c>
      <c r="F137" s="136" t="s">
        <v>2523</v>
      </c>
      <c r="G137" s="137" t="s">
        <v>192</v>
      </c>
      <c r="H137" s="138">
        <v>11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185</v>
      </c>
      <c r="AT137" s="146" t="s">
        <v>181</v>
      </c>
      <c r="AU137" s="146" t="s">
        <v>186</v>
      </c>
      <c r="AY137" s="13" t="s">
        <v>179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186</v>
      </c>
      <c r="BK137" s="147">
        <f t="shared" si="9"/>
        <v>0</v>
      </c>
      <c r="BL137" s="13" t="s">
        <v>185</v>
      </c>
      <c r="BM137" s="146" t="s">
        <v>2524</v>
      </c>
    </row>
    <row r="138" spans="2:65" s="1" customFormat="1" ht="24.15" customHeight="1" x14ac:dyDescent="0.2">
      <c r="B138" s="28"/>
      <c r="C138" s="134" t="s">
        <v>242</v>
      </c>
      <c r="D138" s="134" t="s">
        <v>181</v>
      </c>
      <c r="E138" s="135" t="s">
        <v>2525</v>
      </c>
      <c r="F138" s="136" t="s">
        <v>2526</v>
      </c>
      <c r="G138" s="137" t="s">
        <v>192</v>
      </c>
      <c r="H138" s="138">
        <v>1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185</v>
      </c>
      <c r="AT138" s="146" t="s">
        <v>181</v>
      </c>
      <c r="AU138" s="146" t="s">
        <v>186</v>
      </c>
      <c r="AY138" s="13" t="s">
        <v>179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186</v>
      </c>
      <c r="BK138" s="147">
        <f t="shared" si="9"/>
        <v>0</v>
      </c>
      <c r="BL138" s="13" t="s">
        <v>185</v>
      </c>
      <c r="BM138" s="146" t="s">
        <v>2527</v>
      </c>
    </row>
    <row r="139" spans="2:65" s="1" customFormat="1" ht="24.15" customHeight="1" x14ac:dyDescent="0.2">
      <c r="B139" s="28"/>
      <c r="C139" s="134" t="s">
        <v>246</v>
      </c>
      <c r="D139" s="134" t="s">
        <v>181</v>
      </c>
      <c r="E139" s="135" t="s">
        <v>2528</v>
      </c>
      <c r="F139" s="136" t="s">
        <v>2529</v>
      </c>
      <c r="G139" s="137" t="s">
        <v>192</v>
      </c>
      <c r="H139" s="138">
        <v>2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185</v>
      </c>
      <c r="AT139" s="146" t="s">
        <v>181</v>
      </c>
      <c r="AU139" s="146" t="s">
        <v>186</v>
      </c>
      <c r="AY139" s="13" t="s">
        <v>179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186</v>
      </c>
      <c r="BK139" s="147">
        <f t="shared" si="9"/>
        <v>0</v>
      </c>
      <c r="BL139" s="13" t="s">
        <v>185</v>
      </c>
      <c r="BM139" s="146" t="s">
        <v>2530</v>
      </c>
    </row>
    <row r="140" spans="2:65" s="1" customFormat="1" ht="21.75" customHeight="1" x14ac:dyDescent="0.2">
      <c r="B140" s="28"/>
      <c r="C140" s="134" t="s">
        <v>250</v>
      </c>
      <c r="D140" s="134" t="s">
        <v>181</v>
      </c>
      <c r="E140" s="135" t="s">
        <v>2531</v>
      </c>
      <c r="F140" s="136" t="s">
        <v>2532</v>
      </c>
      <c r="G140" s="137" t="s">
        <v>192</v>
      </c>
      <c r="H140" s="138">
        <v>1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185</v>
      </c>
      <c r="AT140" s="146" t="s">
        <v>181</v>
      </c>
      <c r="AU140" s="146" t="s">
        <v>186</v>
      </c>
      <c r="AY140" s="13" t="s">
        <v>179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186</v>
      </c>
      <c r="BK140" s="147">
        <f t="shared" si="9"/>
        <v>0</v>
      </c>
      <c r="BL140" s="13" t="s">
        <v>185</v>
      </c>
      <c r="BM140" s="146" t="s">
        <v>2533</v>
      </c>
    </row>
    <row r="141" spans="2:65" s="1" customFormat="1" ht="24.15" customHeight="1" x14ac:dyDescent="0.2">
      <c r="B141" s="28"/>
      <c r="C141" s="134" t="s">
        <v>254</v>
      </c>
      <c r="D141" s="134" t="s">
        <v>181</v>
      </c>
      <c r="E141" s="135" t="s">
        <v>2534</v>
      </c>
      <c r="F141" s="136" t="s">
        <v>2535</v>
      </c>
      <c r="G141" s="137" t="s">
        <v>192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185</v>
      </c>
      <c r="AT141" s="146" t="s">
        <v>181</v>
      </c>
      <c r="AU141" s="146" t="s">
        <v>186</v>
      </c>
      <c r="AY141" s="13" t="s">
        <v>179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186</v>
      </c>
      <c r="BK141" s="147">
        <f t="shared" si="9"/>
        <v>0</v>
      </c>
      <c r="BL141" s="13" t="s">
        <v>185</v>
      </c>
      <c r="BM141" s="146" t="s">
        <v>2536</v>
      </c>
    </row>
    <row r="142" spans="2:65" s="1" customFormat="1" ht="33" customHeight="1" x14ac:dyDescent="0.2">
      <c r="B142" s="28"/>
      <c r="C142" s="134" t="s">
        <v>258</v>
      </c>
      <c r="D142" s="134" t="s">
        <v>181</v>
      </c>
      <c r="E142" s="135" t="s">
        <v>2537</v>
      </c>
      <c r="F142" s="136" t="s">
        <v>2538</v>
      </c>
      <c r="G142" s="137" t="s">
        <v>192</v>
      </c>
      <c r="H142" s="138">
        <v>1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185</v>
      </c>
      <c r="AT142" s="146" t="s">
        <v>181</v>
      </c>
      <c r="AU142" s="146" t="s">
        <v>186</v>
      </c>
      <c r="AY142" s="13" t="s">
        <v>179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186</v>
      </c>
      <c r="BK142" s="147">
        <f t="shared" si="9"/>
        <v>0</v>
      </c>
      <c r="BL142" s="13" t="s">
        <v>185</v>
      </c>
      <c r="BM142" s="146" t="s">
        <v>2539</v>
      </c>
    </row>
    <row r="143" spans="2:65" s="1" customFormat="1" ht="24.15" customHeight="1" x14ac:dyDescent="0.2">
      <c r="B143" s="28"/>
      <c r="C143" s="134" t="s">
        <v>262</v>
      </c>
      <c r="D143" s="134" t="s">
        <v>181</v>
      </c>
      <c r="E143" s="135" t="s">
        <v>2540</v>
      </c>
      <c r="F143" s="136" t="s">
        <v>2541</v>
      </c>
      <c r="G143" s="137" t="s">
        <v>192</v>
      </c>
      <c r="H143" s="138">
        <v>1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185</v>
      </c>
      <c r="AT143" s="146" t="s">
        <v>181</v>
      </c>
      <c r="AU143" s="146" t="s">
        <v>186</v>
      </c>
      <c r="AY143" s="13" t="s">
        <v>179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186</v>
      </c>
      <c r="BK143" s="147">
        <f t="shared" si="9"/>
        <v>0</v>
      </c>
      <c r="BL143" s="13" t="s">
        <v>185</v>
      </c>
      <c r="BM143" s="146" t="s">
        <v>2542</v>
      </c>
    </row>
    <row r="144" spans="2:65" s="1" customFormat="1" ht="16.5" customHeight="1" x14ac:dyDescent="0.2">
      <c r="B144" s="28"/>
      <c r="C144" s="134" t="s">
        <v>7</v>
      </c>
      <c r="D144" s="134" t="s">
        <v>181</v>
      </c>
      <c r="E144" s="135" t="s">
        <v>2543</v>
      </c>
      <c r="F144" s="136" t="s">
        <v>2544</v>
      </c>
      <c r="G144" s="137" t="s">
        <v>192</v>
      </c>
      <c r="H144" s="138">
        <v>6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185</v>
      </c>
      <c r="AT144" s="146" t="s">
        <v>181</v>
      </c>
      <c r="AU144" s="146" t="s">
        <v>186</v>
      </c>
      <c r="AY144" s="13" t="s">
        <v>179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186</v>
      </c>
      <c r="BK144" s="147">
        <f t="shared" si="9"/>
        <v>0</v>
      </c>
      <c r="BL144" s="13" t="s">
        <v>185</v>
      </c>
      <c r="BM144" s="146" t="s">
        <v>2545</v>
      </c>
    </row>
    <row r="145" spans="2:65" s="1" customFormat="1" ht="24.15" customHeight="1" x14ac:dyDescent="0.2">
      <c r="B145" s="28"/>
      <c r="C145" s="134" t="s">
        <v>269</v>
      </c>
      <c r="D145" s="134" t="s">
        <v>181</v>
      </c>
      <c r="E145" s="135" t="s">
        <v>2546</v>
      </c>
      <c r="F145" s="136" t="s">
        <v>2547</v>
      </c>
      <c r="G145" s="137" t="s">
        <v>192</v>
      </c>
      <c r="H145" s="138">
        <v>18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185</v>
      </c>
      <c r="AT145" s="146" t="s">
        <v>181</v>
      </c>
      <c r="AU145" s="146" t="s">
        <v>186</v>
      </c>
      <c r="AY145" s="13" t="s">
        <v>179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186</v>
      </c>
      <c r="BK145" s="147">
        <f t="shared" si="9"/>
        <v>0</v>
      </c>
      <c r="BL145" s="13" t="s">
        <v>185</v>
      </c>
      <c r="BM145" s="146" t="s">
        <v>2548</v>
      </c>
    </row>
    <row r="146" spans="2:65" s="1" customFormat="1" ht="16.5" customHeight="1" x14ac:dyDescent="0.2">
      <c r="B146" s="28"/>
      <c r="C146" s="148" t="s">
        <v>273</v>
      </c>
      <c r="D146" s="148" t="s">
        <v>194</v>
      </c>
      <c r="E146" s="149" t="s">
        <v>2549</v>
      </c>
      <c r="F146" s="150" t="s">
        <v>2550</v>
      </c>
      <c r="G146" s="151" t="s">
        <v>192</v>
      </c>
      <c r="H146" s="152">
        <v>12</v>
      </c>
      <c r="I146" s="153"/>
      <c r="J146" s="154">
        <f t="shared" si="0"/>
        <v>0</v>
      </c>
      <c r="K146" s="155"/>
      <c r="L146" s="156"/>
      <c r="M146" s="157" t="s">
        <v>1</v>
      </c>
      <c r="N146" s="158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219</v>
      </c>
      <c r="AT146" s="146" t="s">
        <v>194</v>
      </c>
      <c r="AU146" s="146" t="s">
        <v>186</v>
      </c>
      <c r="AY146" s="13" t="s">
        <v>179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186</v>
      </c>
      <c r="BK146" s="147">
        <f t="shared" si="9"/>
        <v>0</v>
      </c>
      <c r="BL146" s="13" t="s">
        <v>185</v>
      </c>
      <c r="BM146" s="146" t="s">
        <v>2551</v>
      </c>
    </row>
    <row r="147" spans="2:65" s="1" customFormat="1" ht="16.5" customHeight="1" x14ac:dyDescent="0.2">
      <c r="B147" s="28"/>
      <c r="C147" s="148" t="s">
        <v>277</v>
      </c>
      <c r="D147" s="148" t="s">
        <v>194</v>
      </c>
      <c r="E147" s="149" t="s">
        <v>2552</v>
      </c>
      <c r="F147" s="150" t="s">
        <v>2553</v>
      </c>
      <c r="G147" s="151" t="s">
        <v>192</v>
      </c>
      <c r="H147" s="152">
        <v>6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219</v>
      </c>
      <c r="AT147" s="146" t="s">
        <v>194</v>
      </c>
      <c r="AU147" s="146" t="s">
        <v>186</v>
      </c>
      <c r="AY147" s="13" t="s">
        <v>179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186</v>
      </c>
      <c r="BK147" s="147">
        <f t="shared" si="9"/>
        <v>0</v>
      </c>
      <c r="BL147" s="13" t="s">
        <v>185</v>
      </c>
      <c r="BM147" s="146" t="s">
        <v>2554</v>
      </c>
    </row>
    <row r="148" spans="2:65" s="11" customFormat="1" ht="23" customHeight="1" x14ac:dyDescent="0.25">
      <c r="B148" s="122"/>
      <c r="D148" s="123" t="s">
        <v>71</v>
      </c>
      <c r="E148" s="132" t="s">
        <v>197</v>
      </c>
      <c r="F148" s="132" t="s">
        <v>198</v>
      </c>
      <c r="I148" s="125"/>
      <c r="J148" s="133">
        <f>BK148</f>
        <v>0</v>
      </c>
      <c r="L148" s="122"/>
      <c r="M148" s="127"/>
      <c r="P148" s="128">
        <f>SUM(P149:P150)</f>
        <v>0</v>
      </c>
      <c r="R148" s="128">
        <f>SUM(R149:R150)</f>
        <v>0</v>
      </c>
      <c r="T148" s="129">
        <f>SUM(T149:T150)</f>
        <v>0</v>
      </c>
      <c r="AR148" s="123" t="s">
        <v>196</v>
      </c>
      <c r="AT148" s="130" t="s">
        <v>71</v>
      </c>
      <c r="AU148" s="130" t="s">
        <v>80</v>
      </c>
      <c r="AY148" s="123" t="s">
        <v>179</v>
      </c>
      <c r="BK148" s="131">
        <f>SUM(BK149:BK150)</f>
        <v>0</v>
      </c>
    </row>
    <row r="149" spans="2:65" s="1" customFormat="1" ht="16.5" customHeight="1" x14ac:dyDescent="0.2">
      <c r="B149" s="28"/>
      <c r="C149" s="134" t="s">
        <v>281</v>
      </c>
      <c r="D149" s="134" t="s">
        <v>181</v>
      </c>
      <c r="E149" s="135" t="s">
        <v>2555</v>
      </c>
      <c r="F149" s="136" t="s">
        <v>2556</v>
      </c>
      <c r="G149" s="137" t="s">
        <v>388</v>
      </c>
      <c r="H149" s="138">
        <v>0.2</v>
      </c>
      <c r="I149" s="139"/>
      <c r="J149" s="140">
        <f>ROUND(I149*H149,2)</f>
        <v>0</v>
      </c>
      <c r="K149" s="141"/>
      <c r="L149" s="28"/>
      <c r="M149" s="142" t="s">
        <v>1</v>
      </c>
      <c r="N149" s="143" t="s">
        <v>38</v>
      </c>
      <c r="P149" s="144">
        <f>O149*H149</f>
        <v>0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201</v>
      </c>
      <c r="AT149" s="146" t="s">
        <v>181</v>
      </c>
      <c r="AU149" s="146" t="s">
        <v>186</v>
      </c>
      <c r="AY149" s="13" t="s">
        <v>179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186</v>
      </c>
      <c r="BK149" s="147">
        <f>ROUND(I149*H149,2)</f>
        <v>0</v>
      </c>
      <c r="BL149" s="13" t="s">
        <v>201</v>
      </c>
      <c r="BM149" s="146" t="s">
        <v>2557</v>
      </c>
    </row>
    <row r="150" spans="2:65" s="1" customFormat="1" ht="21.75" customHeight="1" x14ac:dyDescent="0.2">
      <c r="B150" s="28"/>
      <c r="C150" s="134" t="s">
        <v>285</v>
      </c>
      <c r="D150" s="134" t="s">
        <v>181</v>
      </c>
      <c r="E150" s="135" t="s">
        <v>2558</v>
      </c>
      <c r="F150" s="136" t="s">
        <v>2559</v>
      </c>
      <c r="G150" s="137" t="s">
        <v>388</v>
      </c>
      <c r="H150" s="138">
        <v>10</v>
      </c>
      <c r="I150" s="139"/>
      <c r="J150" s="140">
        <f>ROUND(I150*H150,2)</f>
        <v>0</v>
      </c>
      <c r="K150" s="141"/>
      <c r="L150" s="28"/>
      <c r="M150" s="142" t="s">
        <v>1</v>
      </c>
      <c r="N150" s="143" t="s">
        <v>38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201</v>
      </c>
      <c r="AT150" s="146" t="s">
        <v>181</v>
      </c>
      <c r="AU150" s="146" t="s">
        <v>186</v>
      </c>
      <c r="AY150" s="13" t="s">
        <v>179</v>
      </c>
      <c r="BE150" s="147">
        <f>IF(N150="základná",J150,0)</f>
        <v>0</v>
      </c>
      <c r="BF150" s="147">
        <f>IF(N150="znížená",J150,0)</f>
        <v>0</v>
      </c>
      <c r="BG150" s="147">
        <f>IF(N150="zákl. prenesená",J150,0)</f>
        <v>0</v>
      </c>
      <c r="BH150" s="147">
        <f>IF(N150="zníž. prenesená",J150,0)</f>
        <v>0</v>
      </c>
      <c r="BI150" s="147">
        <f>IF(N150="nulová",J150,0)</f>
        <v>0</v>
      </c>
      <c r="BJ150" s="13" t="s">
        <v>186</v>
      </c>
      <c r="BK150" s="147">
        <f>ROUND(I150*H150,2)</f>
        <v>0</v>
      </c>
      <c r="BL150" s="13" t="s">
        <v>201</v>
      </c>
      <c r="BM150" s="146" t="s">
        <v>2560</v>
      </c>
    </row>
    <row r="151" spans="2:65" s="11" customFormat="1" ht="23" customHeight="1" x14ac:dyDescent="0.25">
      <c r="B151" s="122"/>
      <c r="D151" s="123" t="s">
        <v>71</v>
      </c>
      <c r="E151" s="132" t="s">
        <v>367</v>
      </c>
      <c r="F151" s="132" t="s">
        <v>1080</v>
      </c>
      <c r="I151" s="125"/>
      <c r="J151" s="133">
        <f>BK151</f>
        <v>0</v>
      </c>
      <c r="L151" s="122"/>
      <c r="M151" s="127"/>
      <c r="P151" s="128">
        <v>0</v>
      </c>
      <c r="R151" s="128">
        <v>0</v>
      </c>
      <c r="T151" s="129">
        <v>0</v>
      </c>
      <c r="AR151" s="123" t="s">
        <v>196</v>
      </c>
      <c r="AT151" s="130" t="s">
        <v>71</v>
      </c>
      <c r="AU151" s="130" t="s">
        <v>80</v>
      </c>
      <c r="AY151" s="123" t="s">
        <v>179</v>
      </c>
      <c r="BK151" s="131">
        <v>0</v>
      </c>
    </row>
    <row r="152" spans="2:65" s="11" customFormat="1" ht="23" customHeight="1" x14ac:dyDescent="0.25">
      <c r="B152" s="122"/>
      <c r="D152" s="123" t="s">
        <v>71</v>
      </c>
      <c r="E152" s="132" t="s">
        <v>2561</v>
      </c>
      <c r="F152" s="132" t="s">
        <v>2562</v>
      </c>
      <c r="I152" s="125"/>
      <c r="J152" s="133">
        <f>BK152</f>
        <v>0</v>
      </c>
      <c r="L152" s="122"/>
      <c r="M152" s="127"/>
      <c r="P152" s="128">
        <f>SUM(P153:P155)</f>
        <v>0</v>
      </c>
      <c r="R152" s="128">
        <f>SUM(R153:R155)</f>
        <v>0</v>
      </c>
      <c r="T152" s="129">
        <f>SUM(T153:T155)</f>
        <v>0</v>
      </c>
      <c r="AR152" s="123" t="s">
        <v>80</v>
      </c>
      <c r="AT152" s="130" t="s">
        <v>71</v>
      </c>
      <c r="AU152" s="130" t="s">
        <v>80</v>
      </c>
      <c r="AY152" s="123" t="s">
        <v>179</v>
      </c>
      <c r="BK152" s="131">
        <f>SUM(BK153:BK155)</f>
        <v>0</v>
      </c>
    </row>
    <row r="153" spans="2:65" s="1" customFormat="1" ht="24.15" customHeight="1" x14ac:dyDescent="0.2">
      <c r="B153" s="28"/>
      <c r="C153" s="134" t="s">
        <v>289</v>
      </c>
      <c r="D153" s="134" t="s">
        <v>181</v>
      </c>
      <c r="E153" s="135" t="s">
        <v>2563</v>
      </c>
      <c r="F153" s="136" t="s">
        <v>2564</v>
      </c>
      <c r="G153" s="137" t="s">
        <v>192</v>
      </c>
      <c r="H153" s="138">
        <v>4</v>
      </c>
      <c r="I153" s="139"/>
      <c r="J153" s="140">
        <f>ROUND(I153*H153,2)</f>
        <v>0</v>
      </c>
      <c r="K153" s="141"/>
      <c r="L153" s="28"/>
      <c r="M153" s="142" t="s">
        <v>1</v>
      </c>
      <c r="N153" s="143" t="s">
        <v>38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185</v>
      </c>
      <c r="AT153" s="146" t="s">
        <v>181</v>
      </c>
      <c r="AU153" s="146" t="s">
        <v>186</v>
      </c>
      <c r="AY153" s="13" t="s">
        <v>179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186</v>
      </c>
      <c r="BK153" s="147">
        <f>ROUND(I153*H153,2)</f>
        <v>0</v>
      </c>
      <c r="BL153" s="13" t="s">
        <v>185</v>
      </c>
      <c r="BM153" s="146" t="s">
        <v>2565</v>
      </c>
    </row>
    <row r="154" spans="2:65" s="1" customFormat="1" ht="21.75" customHeight="1" x14ac:dyDescent="0.2">
      <c r="B154" s="28"/>
      <c r="C154" s="134" t="s">
        <v>293</v>
      </c>
      <c r="D154" s="134" t="s">
        <v>181</v>
      </c>
      <c r="E154" s="135" t="s">
        <v>2566</v>
      </c>
      <c r="F154" s="136" t="s">
        <v>2567</v>
      </c>
      <c r="G154" s="137" t="s">
        <v>192</v>
      </c>
      <c r="H154" s="138">
        <v>3</v>
      </c>
      <c r="I154" s="139"/>
      <c r="J154" s="140">
        <f>ROUND(I154*H154,2)</f>
        <v>0</v>
      </c>
      <c r="K154" s="141"/>
      <c r="L154" s="28"/>
      <c r="M154" s="142" t="s">
        <v>1</v>
      </c>
      <c r="N154" s="143" t="s">
        <v>38</v>
      </c>
      <c r="P154" s="144">
        <f>O154*H154</f>
        <v>0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AR154" s="146" t="s">
        <v>185</v>
      </c>
      <c r="AT154" s="146" t="s">
        <v>181</v>
      </c>
      <c r="AU154" s="146" t="s">
        <v>186</v>
      </c>
      <c r="AY154" s="13" t="s">
        <v>179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3" t="s">
        <v>186</v>
      </c>
      <c r="BK154" s="147">
        <f>ROUND(I154*H154,2)</f>
        <v>0</v>
      </c>
      <c r="BL154" s="13" t="s">
        <v>185</v>
      </c>
      <c r="BM154" s="146" t="s">
        <v>2568</v>
      </c>
    </row>
    <row r="155" spans="2:65" s="1" customFormat="1" ht="21.75" customHeight="1" x14ac:dyDescent="0.2">
      <c r="B155" s="28"/>
      <c r="C155" s="134" t="s">
        <v>297</v>
      </c>
      <c r="D155" s="134" t="s">
        <v>181</v>
      </c>
      <c r="E155" s="135" t="s">
        <v>2569</v>
      </c>
      <c r="F155" s="136" t="s">
        <v>2570</v>
      </c>
      <c r="G155" s="137" t="s">
        <v>192</v>
      </c>
      <c r="H155" s="138">
        <v>2</v>
      </c>
      <c r="I155" s="139"/>
      <c r="J155" s="140">
        <f>ROUND(I155*H155,2)</f>
        <v>0</v>
      </c>
      <c r="K155" s="141"/>
      <c r="L155" s="28"/>
      <c r="M155" s="142" t="s">
        <v>1</v>
      </c>
      <c r="N155" s="143" t="s">
        <v>38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185</v>
      </c>
      <c r="AT155" s="146" t="s">
        <v>181</v>
      </c>
      <c r="AU155" s="146" t="s">
        <v>186</v>
      </c>
      <c r="AY155" s="13" t="s">
        <v>179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186</v>
      </c>
      <c r="BK155" s="147">
        <f>ROUND(I155*H155,2)</f>
        <v>0</v>
      </c>
      <c r="BL155" s="13" t="s">
        <v>185</v>
      </c>
      <c r="BM155" s="146" t="s">
        <v>2571</v>
      </c>
    </row>
    <row r="156" spans="2:65" s="11" customFormat="1" ht="23" customHeight="1" x14ac:dyDescent="0.25">
      <c r="B156" s="122"/>
      <c r="D156" s="123" t="s">
        <v>71</v>
      </c>
      <c r="E156" s="132" t="s">
        <v>2302</v>
      </c>
      <c r="F156" s="132" t="s">
        <v>2572</v>
      </c>
      <c r="I156" s="125"/>
      <c r="J156" s="133">
        <f>BK156</f>
        <v>0</v>
      </c>
      <c r="L156" s="122"/>
      <c r="M156" s="127"/>
      <c r="P156" s="128">
        <f>SUM(P157:P162)</f>
        <v>0</v>
      </c>
      <c r="R156" s="128">
        <f>SUM(R157:R162)</f>
        <v>0</v>
      </c>
      <c r="T156" s="129">
        <f>SUM(T157:T162)</f>
        <v>0</v>
      </c>
      <c r="AR156" s="123" t="s">
        <v>80</v>
      </c>
      <c r="AT156" s="130" t="s">
        <v>71</v>
      </c>
      <c r="AU156" s="130" t="s">
        <v>80</v>
      </c>
      <c r="AY156" s="123" t="s">
        <v>179</v>
      </c>
      <c r="BK156" s="131">
        <f>SUM(BK157:BK162)</f>
        <v>0</v>
      </c>
    </row>
    <row r="157" spans="2:65" s="1" customFormat="1" ht="16.5" customHeight="1" x14ac:dyDescent="0.2">
      <c r="B157" s="28"/>
      <c r="C157" s="148" t="s">
        <v>301</v>
      </c>
      <c r="D157" s="148" t="s">
        <v>194</v>
      </c>
      <c r="E157" s="149" t="s">
        <v>2573</v>
      </c>
      <c r="F157" s="150" t="s">
        <v>2574</v>
      </c>
      <c r="G157" s="151" t="s">
        <v>423</v>
      </c>
      <c r="H157" s="152">
        <v>16</v>
      </c>
      <c r="I157" s="153"/>
      <c r="J157" s="154">
        <f t="shared" ref="J157:J162" si="10">ROUND(I157*H157,2)</f>
        <v>0</v>
      </c>
      <c r="K157" s="155"/>
      <c r="L157" s="156"/>
      <c r="M157" s="157" t="s">
        <v>1</v>
      </c>
      <c r="N157" s="158" t="s">
        <v>38</v>
      </c>
      <c r="P157" s="144">
        <f t="shared" ref="P157:P162" si="11">O157*H157</f>
        <v>0</v>
      </c>
      <c r="Q157" s="144">
        <v>0</v>
      </c>
      <c r="R157" s="144">
        <f t="shared" ref="R157:R162" si="12">Q157*H157</f>
        <v>0</v>
      </c>
      <c r="S157" s="144">
        <v>0</v>
      </c>
      <c r="T157" s="145">
        <f t="shared" ref="T157:T162" si="13">S157*H157</f>
        <v>0</v>
      </c>
      <c r="AR157" s="146" t="s">
        <v>2305</v>
      </c>
      <c r="AT157" s="146" t="s">
        <v>194</v>
      </c>
      <c r="AU157" s="146" t="s">
        <v>186</v>
      </c>
      <c r="AY157" s="13" t="s">
        <v>179</v>
      </c>
      <c r="BE157" s="147">
        <f t="shared" ref="BE157:BE162" si="14">IF(N157="základná",J157,0)</f>
        <v>0</v>
      </c>
      <c r="BF157" s="147">
        <f t="shared" ref="BF157:BF162" si="15">IF(N157="znížená",J157,0)</f>
        <v>0</v>
      </c>
      <c r="BG157" s="147">
        <f t="shared" ref="BG157:BG162" si="16">IF(N157="zákl. prenesená",J157,0)</f>
        <v>0</v>
      </c>
      <c r="BH157" s="147">
        <f t="shared" ref="BH157:BH162" si="17">IF(N157="zníž. prenesená",J157,0)</f>
        <v>0</v>
      </c>
      <c r="BI157" s="147">
        <f t="shared" ref="BI157:BI162" si="18">IF(N157="nulová",J157,0)</f>
        <v>0</v>
      </c>
      <c r="BJ157" s="13" t="s">
        <v>186</v>
      </c>
      <c r="BK157" s="147">
        <f t="shared" ref="BK157:BK162" si="19">ROUND(I157*H157,2)</f>
        <v>0</v>
      </c>
      <c r="BL157" s="13" t="s">
        <v>2305</v>
      </c>
      <c r="BM157" s="146" t="s">
        <v>2575</v>
      </c>
    </row>
    <row r="158" spans="2:65" s="1" customFormat="1" ht="16.5" customHeight="1" x14ac:dyDescent="0.2">
      <c r="B158" s="28"/>
      <c r="C158" s="134" t="s">
        <v>305</v>
      </c>
      <c r="D158" s="134" t="s">
        <v>181</v>
      </c>
      <c r="E158" s="135" t="s">
        <v>2576</v>
      </c>
      <c r="F158" s="136" t="s">
        <v>2577</v>
      </c>
      <c r="G158" s="137" t="s">
        <v>423</v>
      </c>
      <c r="H158" s="138">
        <v>16</v>
      </c>
      <c r="I158" s="139"/>
      <c r="J158" s="140">
        <f t="shared" si="10"/>
        <v>0</v>
      </c>
      <c r="K158" s="141"/>
      <c r="L158" s="28"/>
      <c r="M158" s="142" t="s">
        <v>1</v>
      </c>
      <c r="N158" s="143" t="s">
        <v>38</v>
      </c>
      <c r="P158" s="144">
        <f t="shared" si="11"/>
        <v>0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2305</v>
      </c>
      <c r="AT158" s="146" t="s">
        <v>181</v>
      </c>
      <c r="AU158" s="146" t="s">
        <v>186</v>
      </c>
      <c r="AY158" s="13" t="s">
        <v>179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186</v>
      </c>
      <c r="BK158" s="147">
        <f t="shared" si="19"/>
        <v>0</v>
      </c>
      <c r="BL158" s="13" t="s">
        <v>2305</v>
      </c>
      <c r="BM158" s="146" t="s">
        <v>2578</v>
      </c>
    </row>
    <row r="159" spans="2:65" s="1" customFormat="1" ht="16.5" customHeight="1" x14ac:dyDescent="0.2">
      <c r="B159" s="28"/>
      <c r="C159" s="134" t="s">
        <v>309</v>
      </c>
      <c r="D159" s="134" t="s">
        <v>181</v>
      </c>
      <c r="E159" s="135" t="s">
        <v>2579</v>
      </c>
      <c r="F159" s="136" t="s">
        <v>2580</v>
      </c>
      <c r="G159" s="137" t="s">
        <v>2472</v>
      </c>
      <c r="H159" s="138">
        <v>8</v>
      </c>
      <c r="I159" s="139"/>
      <c r="J159" s="140">
        <f t="shared" si="10"/>
        <v>0</v>
      </c>
      <c r="K159" s="141"/>
      <c r="L159" s="28"/>
      <c r="M159" s="142" t="s">
        <v>1</v>
      </c>
      <c r="N159" s="143" t="s">
        <v>38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80</v>
      </c>
      <c r="AT159" s="146" t="s">
        <v>181</v>
      </c>
      <c r="AU159" s="146" t="s">
        <v>186</v>
      </c>
      <c r="AY159" s="13" t="s">
        <v>179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186</v>
      </c>
      <c r="BK159" s="147">
        <f t="shared" si="19"/>
        <v>0</v>
      </c>
      <c r="BL159" s="13" t="s">
        <v>80</v>
      </c>
      <c r="BM159" s="146" t="s">
        <v>2581</v>
      </c>
    </row>
    <row r="160" spans="2:65" s="1" customFormat="1" ht="16.5" customHeight="1" x14ac:dyDescent="0.2">
      <c r="B160" s="28"/>
      <c r="C160" s="148" t="s">
        <v>313</v>
      </c>
      <c r="D160" s="148" t="s">
        <v>194</v>
      </c>
      <c r="E160" s="149" t="s">
        <v>2582</v>
      </c>
      <c r="F160" s="150" t="s">
        <v>2583</v>
      </c>
      <c r="G160" s="151" t="s">
        <v>423</v>
      </c>
      <c r="H160" s="152">
        <v>8</v>
      </c>
      <c r="I160" s="153"/>
      <c r="J160" s="154">
        <f t="shared" si="10"/>
        <v>0</v>
      </c>
      <c r="K160" s="155"/>
      <c r="L160" s="156"/>
      <c r="M160" s="157" t="s">
        <v>1</v>
      </c>
      <c r="N160" s="158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2305</v>
      </c>
      <c r="AT160" s="146" t="s">
        <v>194</v>
      </c>
      <c r="AU160" s="146" t="s">
        <v>186</v>
      </c>
      <c r="AY160" s="13" t="s">
        <v>179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186</v>
      </c>
      <c r="BK160" s="147">
        <f t="shared" si="19"/>
        <v>0</v>
      </c>
      <c r="BL160" s="13" t="s">
        <v>2305</v>
      </c>
      <c r="BM160" s="146" t="s">
        <v>2584</v>
      </c>
    </row>
    <row r="161" spans="2:65" s="1" customFormat="1" ht="16.5" customHeight="1" x14ac:dyDescent="0.2">
      <c r="B161" s="28"/>
      <c r="C161" s="148" t="s">
        <v>317</v>
      </c>
      <c r="D161" s="148" t="s">
        <v>194</v>
      </c>
      <c r="E161" s="149" t="s">
        <v>2585</v>
      </c>
      <c r="F161" s="150" t="s">
        <v>2586</v>
      </c>
      <c r="G161" s="151" t="s">
        <v>2587</v>
      </c>
      <c r="H161" s="152">
        <v>1</v>
      </c>
      <c r="I161" s="153"/>
      <c r="J161" s="154">
        <f t="shared" si="10"/>
        <v>0</v>
      </c>
      <c r="K161" s="155"/>
      <c r="L161" s="156"/>
      <c r="M161" s="157" t="s">
        <v>1</v>
      </c>
      <c r="N161" s="158" t="s">
        <v>38</v>
      </c>
      <c r="P161" s="144">
        <f t="shared" si="11"/>
        <v>0</v>
      </c>
      <c r="Q161" s="144">
        <v>0</v>
      </c>
      <c r="R161" s="144">
        <f t="shared" si="12"/>
        <v>0</v>
      </c>
      <c r="S161" s="144">
        <v>0</v>
      </c>
      <c r="T161" s="145">
        <f t="shared" si="13"/>
        <v>0</v>
      </c>
      <c r="AR161" s="146" t="s">
        <v>2305</v>
      </c>
      <c r="AT161" s="146" t="s">
        <v>194</v>
      </c>
      <c r="AU161" s="146" t="s">
        <v>186</v>
      </c>
      <c r="AY161" s="13" t="s">
        <v>179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186</v>
      </c>
      <c r="BK161" s="147">
        <f t="shared" si="19"/>
        <v>0</v>
      </c>
      <c r="BL161" s="13" t="s">
        <v>2305</v>
      </c>
      <c r="BM161" s="146" t="s">
        <v>2588</v>
      </c>
    </row>
    <row r="162" spans="2:65" s="1" customFormat="1" ht="16.5" customHeight="1" x14ac:dyDescent="0.2">
      <c r="B162" s="28"/>
      <c r="C162" s="134" t="s">
        <v>321</v>
      </c>
      <c r="D162" s="134" t="s">
        <v>181</v>
      </c>
      <c r="E162" s="135" t="s">
        <v>2589</v>
      </c>
      <c r="F162" s="136" t="s">
        <v>2590</v>
      </c>
      <c r="G162" s="137" t="s">
        <v>423</v>
      </c>
      <c r="H162" s="138">
        <v>25</v>
      </c>
      <c r="I162" s="139"/>
      <c r="J162" s="140">
        <f t="shared" si="10"/>
        <v>0</v>
      </c>
      <c r="K162" s="141"/>
      <c r="L162" s="28"/>
      <c r="M162" s="159" t="s">
        <v>1</v>
      </c>
      <c r="N162" s="160" t="s">
        <v>38</v>
      </c>
      <c r="O162" s="161"/>
      <c r="P162" s="162">
        <f t="shared" si="11"/>
        <v>0</v>
      </c>
      <c r="Q162" s="162">
        <v>0</v>
      </c>
      <c r="R162" s="162">
        <f t="shared" si="12"/>
        <v>0</v>
      </c>
      <c r="S162" s="162">
        <v>0</v>
      </c>
      <c r="T162" s="163">
        <f t="shared" si="13"/>
        <v>0</v>
      </c>
      <c r="AR162" s="146" t="s">
        <v>80</v>
      </c>
      <c r="AT162" s="146" t="s">
        <v>181</v>
      </c>
      <c r="AU162" s="146" t="s">
        <v>186</v>
      </c>
      <c r="AY162" s="13" t="s">
        <v>179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186</v>
      </c>
      <c r="BK162" s="147">
        <f t="shared" si="19"/>
        <v>0</v>
      </c>
      <c r="BL162" s="13" t="s">
        <v>80</v>
      </c>
      <c r="BM162" s="146" t="s">
        <v>2591</v>
      </c>
    </row>
    <row r="163" spans="2:65" s="1" customFormat="1" ht="6.9" customHeight="1" x14ac:dyDescent="0.2">
      <c r="B163" s="41"/>
      <c r="C163" s="42"/>
      <c r="D163" s="42"/>
      <c r="E163" s="42"/>
      <c r="F163" s="42"/>
      <c r="G163" s="42"/>
      <c r="H163" s="42"/>
      <c r="I163" s="42"/>
      <c r="J163" s="42"/>
      <c r="K163" s="42"/>
      <c r="L163" s="28"/>
    </row>
  </sheetData>
  <sheetProtection algorithmName="SHA-512" hashValue="tbOd/47HRmFDm6MwxSne5xTobWSQgytpb0dZAovhkKjdSJtx5FMbA8VXW1X87A/A2XCA2kkR2GKhdCi+xEn3vQ==" saltValue="2H+OYH+PjTm5uIr43UwTqaHYQdkkuIFCwQNpsbjfsC/6ecBVo2c/QWkl1Nu9SPUKSNTU8+TOaST8JyFB/ds1fg==" spinCount="100000" sheet="1" objects="1" scenarios="1" formatColumns="0" formatRows="0" autoFilter="0"/>
  <autoFilter ref="C121:K162" xr:uid="{00000000-0009-0000-0000-00001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213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140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2592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ROUND(J122,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ROUND((SUM(BE122:BE212)),  2)</f>
        <v>0</v>
      </c>
      <c r="G33" s="88"/>
      <c r="H33" s="88"/>
      <c r="I33" s="91">
        <v>0.2</v>
      </c>
      <c r="J33" s="90">
        <f>ROUND(((SUM(BE122:BE212))*I33),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ROUND((SUM(BF122:BF212)),  2)</f>
        <v>0</v>
      </c>
      <c r="G34" s="88"/>
      <c r="H34" s="88"/>
      <c r="I34" s="91">
        <v>0.2</v>
      </c>
      <c r="J34" s="90">
        <f>ROUND(((SUM(BF122:BF212))*I34),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ROUND((SUM(BG122:BG212)),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ROUND((SUM(BH122:BH212)),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ROUND((SUM(BI122:BI212)),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19 - SO19 Úprava CDS v križovatke Galvaniho - Ivanská cesta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J122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J123</f>
        <v>0</v>
      </c>
      <c r="L97" s="105"/>
    </row>
    <row r="98" spans="2:12" s="9" customFormat="1" ht="20" hidden="1" customHeight="1" x14ac:dyDescent="0.2">
      <c r="B98" s="109"/>
      <c r="D98" s="110" t="s">
        <v>2481</v>
      </c>
      <c r="E98" s="111"/>
      <c r="F98" s="111"/>
      <c r="G98" s="111"/>
      <c r="H98" s="111"/>
      <c r="I98" s="111"/>
      <c r="J98" s="112">
        <f>J124</f>
        <v>0</v>
      </c>
      <c r="L98" s="109"/>
    </row>
    <row r="99" spans="2:12" s="9" customFormat="1" ht="20" hidden="1" customHeight="1" x14ac:dyDescent="0.2">
      <c r="B99" s="109"/>
      <c r="D99" s="110" t="s">
        <v>162</v>
      </c>
      <c r="E99" s="111"/>
      <c r="F99" s="111"/>
      <c r="G99" s="111"/>
      <c r="H99" s="111"/>
      <c r="I99" s="111"/>
      <c r="J99" s="112">
        <f>J155</f>
        <v>0</v>
      </c>
      <c r="L99" s="109"/>
    </row>
    <row r="100" spans="2:12" s="9" customFormat="1" ht="20" hidden="1" customHeight="1" x14ac:dyDescent="0.2">
      <c r="B100" s="109"/>
      <c r="D100" s="110" t="s">
        <v>978</v>
      </c>
      <c r="E100" s="111"/>
      <c r="F100" s="111"/>
      <c r="G100" s="111"/>
      <c r="H100" s="111"/>
      <c r="I100" s="111"/>
      <c r="J100" s="112">
        <f>J161</f>
        <v>0</v>
      </c>
      <c r="L100" s="109"/>
    </row>
    <row r="101" spans="2:12" s="9" customFormat="1" ht="20" hidden="1" customHeight="1" x14ac:dyDescent="0.2">
      <c r="B101" s="109"/>
      <c r="D101" s="110" t="s">
        <v>2482</v>
      </c>
      <c r="E101" s="111"/>
      <c r="F101" s="111"/>
      <c r="G101" s="111"/>
      <c r="H101" s="111"/>
      <c r="I101" s="111"/>
      <c r="J101" s="112">
        <f>J202</f>
        <v>0</v>
      </c>
      <c r="L101" s="109"/>
    </row>
    <row r="102" spans="2:12" s="9" customFormat="1" ht="20" hidden="1" customHeight="1" x14ac:dyDescent="0.2">
      <c r="B102" s="109"/>
      <c r="D102" s="110" t="s">
        <v>2483</v>
      </c>
      <c r="E102" s="111"/>
      <c r="F102" s="111"/>
      <c r="G102" s="111"/>
      <c r="H102" s="111"/>
      <c r="I102" s="111"/>
      <c r="J102" s="112">
        <f>J206</f>
        <v>0</v>
      </c>
      <c r="L102" s="109"/>
    </row>
    <row r="103" spans="2:12" s="1" customFormat="1" ht="21.75" hidden="1" customHeight="1" x14ac:dyDescent="0.2">
      <c r="B103" s="28"/>
      <c r="L103" s="28"/>
    </row>
    <row r="104" spans="2:12" s="1" customFormat="1" ht="6.9" hidden="1" customHeight="1" x14ac:dyDescent="0.2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12" hidden="1" x14ac:dyDescent="0.2"/>
    <row r="106" spans="2:12" hidden="1" x14ac:dyDescent="0.2"/>
    <row r="107" spans="2:12" hidden="1" x14ac:dyDescent="0.2"/>
    <row r="108" spans="2:12" s="1" customFormat="1" ht="6.9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09" spans="2:12" s="1" customFormat="1" ht="24.9" customHeight="1" x14ac:dyDescent="0.2">
      <c r="B109" s="28"/>
      <c r="C109" s="17" t="s">
        <v>165</v>
      </c>
      <c r="L109" s="28"/>
    </row>
    <row r="110" spans="2:12" s="1" customFormat="1" ht="6.9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16.5" customHeight="1" x14ac:dyDescent="0.2">
      <c r="B112" s="28"/>
      <c r="E112" s="263" t="str">
        <f>E7</f>
        <v>2117 NTT Bulharská Galvaniho</v>
      </c>
      <c r="F112" s="264"/>
      <c r="G112" s="264"/>
      <c r="H112" s="264"/>
      <c r="L112" s="28"/>
    </row>
    <row r="113" spans="2:65" s="1" customFormat="1" ht="12" customHeight="1" x14ac:dyDescent="0.2">
      <c r="B113" s="28"/>
      <c r="C113" s="23" t="s">
        <v>148</v>
      </c>
      <c r="L113" s="28"/>
    </row>
    <row r="114" spans="2:65" s="1" customFormat="1" ht="30" customHeight="1" x14ac:dyDescent="0.2">
      <c r="B114" s="28"/>
      <c r="E114" s="215" t="str">
        <f>E9</f>
        <v>SO 19 - SO19 Úprava CDS v križovatke Galvaniho - Ivanská cesta</v>
      </c>
      <c r="F114" s="262"/>
      <c r="G114" s="262"/>
      <c r="H114" s="262"/>
      <c r="L114" s="28"/>
    </row>
    <row r="115" spans="2:65" s="1" customFormat="1" ht="6.9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 xml:space="preserve"> </v>
      </c>
      <c r="I116" s="23" t="s">
        <v>21</v>
      </c>
      <c r="J116" s="49" t="str">
        <f>IF(J12="","",J12)</f>
        <v>12. 12. 2024</v>
      </c>
      <c r="L116" s="28"/>
    </row>
    <row r="117" spans="2:65" s="1" customFormat="1" ht="6.9" customHeight="1" x14ac:dyDescent="0.2">
      <c r="B117" s="28"/>
      <c r="L117" s="28"/>
    </row>
    <row r="118" spans="2:65" s="1" customFormat="1" ht="15.15" customHeight="1" x14ac:dyDescent="0.2">
      <c r="B118" s="28"/>
      <c r="C118" s="23" t="s">
        <v>23</v>
      </c>
      <c r="F118" s="21" t="str">
        <f>E15</f>
        <v xml:space="preserve"> </v>
      </c>
      <c r="I118" s="23" t="s">
        <v>28</v>
      </c>
      <c r="J118" s="26" t="str">
        <f>E21</f>
        <v xml:space="preserve"> </v>
      </c>
      <c r="L118" s="28"/>
    </row>
    <row r="119" spans="2:65" s="1" customFormat="1" ht="15.15" customHeight="1" x14ac:dyDescent="0.2">
      <c r="B119" s="28"/>
      <c r="C119" s="23" t="s">
        <v>26</v>
      </c>
      <c r="F119" s="21" t="str">
        <f>IF(E18="","",E18)</f>
        <v>Vyplň údaj</v>
      </c>
      <c r="I119" s="23" t="s">
        <v>29</v>
      </c>
      <c r="J119" s="26" t="str">
        <f>E24</f>
        <v xml:space="preserve"> </v>
      </c>
      <c r="L119" s="28"/>
    </row>
    <row r="120" spans="2:65" s="1" customFormat="1" ht="10.4" customHeight="1" x14ac:dyDescent="0.2">
      <c r="B120" s="28"/>
      <c r="L120" s="28"/>
    </row>
    <row r="121" spans="2:65" s="10" customFormat="1" ht="29.25" customHeight="1" x14ac:dyDescent="0.2">
      <c r="B121" s="113"/>
      <c r="C121" s="114" t="s">
        <v>166</v>
      </c>
      <c r="D121" s="115" t="s">
        <v>57</v>
      </c>
      <c r="E121" s="115" t="s">
        <v>53</v>
      </c>
      <c r="F121" s="115" t="s">
        <v>54</v>
      </c>
      <c r="G121" s="115" t="s">
        <v>167</v>
      </c>
      <c r="H121" s="115" t="s">
        <v>168</v>
      </c>
      <c r="I121" s="115" t="s">
        <v>169</v>
      </c>
      <c r="J121" s="116" t="s">
        <v>155</v>
      </c>
      <c r="K121" s="117" t="s">
        <v>170</v>
      </c>
      <c r="L121" s="113"/>
      <c r="M121" s="56" t="s">
        <v>1</v>
      </c>
      <c r="N121" s="57" t="s">
        <v>36</v>
      </c>
      <c r="O121" s="57" t="s">
        <v>171</v>
      </c>
      <c r="P121" s="57" t="s">
        <v>172</v>
      </c>
      <c r="Q121" s="57" t="s">
        <v>173</v>
      </c>
      <c r="R121" s="57" t="s">
        <v>174</v>
      </c>
      <c r="S121" s="57" t="s">
        <v>175</v>
      </c>
      <c r="T121" s="58" t="s">
        <v>176</v>
      </c>
    </row>
    <row r="122" spans="2:65" s="1" customFormat="1" ht="23" customHeight="1" x14ac:dyDescent="0.35">
      <c r="B122" s="28"/>
      <c r="C122" s="61" t="s">
        <v>156</v>
      </c>
      <c r="J122" s="118">
        <f>BK122</f>
        <v>0</v>
      </c>
      <c r="L122" s="28"/>
      <c r="M122" s="59"/>
      <c r="N122" s="50"/>
      <c r="O122" s="50"/>
      <c r="P122" s="119">
        <f>P123</f>
        <v>0</v>
      </c>
      <c r="Q122" s="50"/>
      <c r="R122" s="119">
        <f>R123</f>
        <v>6.9844619999999997</v>
      </c>
      <c r="S122" s="50"/>
      <c r="T122" s="120">
        <f>T123</f>
        <v>3.7570000000000001</v>
      </c>
      <c r="AT122" s="13" t="s">
        <v>71</v>
      </c>
      <c r="AU122" s="13" t="s">
        <v>157</v>
      </c>
      <c r="BK122" s="121">
        <f>BK123</f>
        <v>0</v>
      </c>
    </row>
    <row r="123" spans="2:65" s="11" customFormat="1" ht="26" customHeight="1" x14ac:dyDescent="0.35">
      <c r="B123" s="122"/>
      <c r="D123" s="123" t="s">
        <v>71</v>
      </c>
      <c r="E123" s="124" t="s">
        <v>194</v>
      </c>
      <c r="F123" s="124" t="s">
        <v>195</v>
      </c>
      <c r="I123" s="125"/>
      <c r="J123" s="126">
        <f>BK123</f>
        <v>0</v>
      </c>
      <c r="L123" s="122"/>
      <c r="M123" s="127"/>
      <c r="P123" s="128">
        <f>P124+P155+P161+P202+P206</f>
        <v>0</v>
      </c>
      <c r="R123" s="128">
        <f>R124+R155+R161+R202+R206</f>
        <v>6.9844619999999997</v>
      </c>
      <c r="T123" s="129">
        <f>T124+T155+T161+T202+T206</f>
        <v>3.7570000000000001</v>
      </c>
      <c r="AR123" s="123" t="s">
        <v>80</v>
      </c>
      <c r="AT123" s="130" t="s">
        <v>71</v>
      </c>
      <c r="AU123" s="130" t="s">
        <v>72</v>
      </c>
      <c r="AY123" s="123" t="s">
        <v>179</v>
      </c>
      <c r="BK123" s="131">
        <f>BK124+BK155+BK161+BK202+BK206</f>
        <v>0</v>
      </c>
    </row>
    <row r="124" spans="2:65" s="11" customFormat="1" ht="23" customHeight="1" x14ac:dyDescent="0.25">
      <c r="B124" s="122"/>
      <c r="D124" s="123" t="s">
        <v>71</v>
      </c>
      <c r="E124" s="132" t="s">
        <v>2484</v>
      </c>
      <c r="F124" s="132" t="s">
        <v>2485</v>
      </c>
      <c r="I124" s="125"/>
      <c r="J124" s="133">
        <f>BK124</f>
        <v>0</v>
      </c>
      <c r="L124" s="122"/>
      <c r="M124" s="127"/>
      <c r="P124" s="128">
        <f>SUM(P125:P154)</f>
        <v>0</v>
      </c>
      <c r="R124" s="128">
        <f>SUM(R125:R154)</f>
        <v>0</v>
      </c>
      <c r="T124" s="129">
        <f>SUM(T125:T154)</f>
        <v>0</v>
      </c>
      <c r="AR124" s="123" t="s">
        <v>80</v>
      </c>
      <c r="AT124" s="130" t="s">
        <v>71</v>
      </c>
      <c r="AU124" s="130" t="s">
        <v>80</v>
      </c>
      <c r="AY124" s="123" t="s">
        <v>179</v>
      </c>
      <c r="BK124" s="131">
        <f>SUM(BK125:BK154)</f>
        <v>0</v>
      </c>
    </row>
    <row r="125" spans="2:65" s="1" customFormat="1" ht="24.15" customHeight="1" x14ac:dyDescent="0.2">
      <c r="B125" s="28"/>
      <c r="C125" s="134" t="s">
        <v>80</v>
      </c>
      <c r="D125" s="134" t="s">
        <v>181</v>
      </c>
      <c r="E125" s="135" t="s">
        <v>2486</v>
      </c>
      <c r="F125" s="136" t="s">
        <v>2487</v>
      </c>
      <c r="G125" s="137" t="s">
        <v>192</v>
      </c>
      <c r="H125" s="138">
        <v>36</v>
      </c>
      <c r="I125" s="139"/>
      <c r="J125" s="140">
        <f t="shared" ref="J125:J154" si="0">ROUND(I125*H125,2)</f>
        <v>0</v>
      </c>
      <c r="K125" s="141"/>
      <c r="L125" s="28"/>
      <c r="M125" s="142" t="s">
        <v>1</v>
      </c>
      <c r="N125" s="143" t="s">
        <v>38</v>
      </c>
      <c r="P125" s="144">
        <f t="shared" ref="P125:P154" si="1">O125*H125</f>
        <v>0</v>
      </c>
      <c r="Q125" s="144">
        <v>0</v>
      </c>
      <c r="R125" s="144">
        <f t="shared" ref="R125:R154" si="2">Q125*H125</f>
        <v>0</v>
      </c>
      <c r="S125" s="144">
        <v>0</v>
      </c>
      <c r="T125" s="145">
        <f t="shared" ref="T125:T154" si="3">S125*H125</f>
        <v>0</v>
      </c>
      <c r="AR125" s="146" t="s">
        <v>185</v>
      </c>
      <c r="AT125" s="146" t="s">
        <v>181</v>
      </c>
      <c r="AU125" s="146" t="s">
        <v>186</v>
      </c>
      <c r="AY125" s="13" t="s">
        <v>179</v>
      </c>
      <c r="BE125" s="147">
        <f t="shared" ref="BE125:BE154" si="4">IF(N125="základná",J125,0)</f>
        <v>0</v>
      </c>
      <c r="BF125" s="147">
        <f t="shared" ref="BF125:BF154" si="5">IF(N125="znížená",J125,0)</f>
        <v>0</v>
      </c>
      <c r="BG125" s="147">
        <f t="shared" ref="BG125:BG154" si="6">IF(N125="zákl. prenesená",J125,0)</f>
        <v>0</v>
      </c>
      <c r="BH125" s="147">
        <f t="shared" ref="BH125:BH154" si="7">IF(N125="zníž. prenesená",J125,0)</f>
        <v>0</v>
      </c>
      <c r="BI125" s="147">
        <f t="shared" ref="BI125:BI154" si="8">IF(N125="nulová",J125,0)</f>
        <v>0</v>
      </c>
      <c r="BJ125" s="13" t="s">
        <v>186</v>
      </c>
      <c r="BK125" s="147">
        <f t="shared" ref="BK125:BK154" si="9">ROUND(I125*H125,2)</f>
        <v>0</v>
      </c>
      <c r="BL125" s="13" t="s">
        <v>185</v>
      </c>
      <c r="BM125" s="146" t="s">
        <v>2488</v>
      </c>
    </row>
    <row r="126" spans="2:65" s="1" customFormat="1" ht="24.15" customHeight="1" x14ac:dyDescent="0.2">
      <c r="B126" s="28"/>
      <c r="C126" s="134" t="s">
        <v>186</v>
      </c>
      <c r="D126" s="134" t="s">
        <v>181</v>
      </c>
      <c r="E126" s="135" t="s">
        <v>2593</v>
      </c>
      <c r="F126" s="136" t="s">
        <v>2594</v>
      </c>
      <c r="G126" s="137" t="s">
        <v>192</v>
      </c>
      <c r="H126" s="138">
        <v>1</v>
      </c>
      <c r="I126" s="139"/>
      <c r="J126" s="140">
        <f t="shared" si="0"/>
        <v>0</v>
      </c>
      <c r="K126" s="141"/>
      <c r="L126" s="28"/>
      <c r="M126" s="142" t="s">
        <v>1</v>
      </c>
      <c r="N126" s="143" t="s">
        <v>38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185</v>
      </c>
      <c r="AT126" s="146" t="s">
        <v>181</v>
      </c>
      <c r="AU126" s="146" t="s">
        <v>186</v>
      </c>
      <c r="AY126" s="13" t="s">
        <v>179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186</v>
      </c>
      <c r="BK126" s="147">
        <f t="shared" si="9"/>
        <v>0</v>
      </c>
      <c r="BL126" s="13" t="s">
        <v>185</v>
      </c>
      <c r="BM126" s="146" t="s">
        <v>2595</v>
      </c>
    </row>
    <row r="127" spans="2:65" s="1" customFormat="1" ht="24.15" customHeight="1" x14ac:dyDescent="0.2">
      <c r="B127" s="28"/>
      <c r="C127" s="148" t="s">
        <v>196</v>
      </c>
      <c r="D127" s="148" t="s">
        <v>194</v>
      </c>
      <c r="E127" s="149" t="s">
        <v>2596</v>
      </c>
      <c r="F127" s="150" t="s">
        <v>2597</v>
      </c>
      <c r="G127" s="151" t="s">
        <v>192</v>
      </c>
      <c r="H127" s="152">
        <v>1</v>
      </c>
      <c r="I127" s="153"/>
      <c r="J127" s="154">
        <f t="shared" si="0"/>
        <v>0</v>
      </c>
      <c r="K127" s="155"/>
      <c r="L127" s="156"/>
      <c r="M127" s="157" t="s">
        <v>1</v>
      </c>
      <c r="N127" s="158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219</v>
      </c>
      <c r="AT127" s="146" t="s">
        <v>194</v>
      </c>
      <c r="AU127" s="146" t="s">
        <v>186</v>
      </c>
      <c r="AY127" s="13" t="s">
        <v>179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186</v>
      </c>
      <c r="BK127" s="147">
        <f t="shared" si="9"/>
        <v>0</v>
      </c>
      <c r="BL127" s="13" t="s">
        <v>185</v>
      </c>
      <c r="BM127" s="146" t="s">
        <v>2598</v>
      </c>
    </row>
    <row r="128" spans="2:65" s="1" customFormat="1" ht="16.5" customHeight="1" x14ac:dyDescent="0.2">
      <c r="B128" s="28"/>
      <c r="C128" s="134" t="s">
        <v>185</v>
      </c>
      <c r="D128" s="134" t="s">
        <v>181</v>
      </c>
      <c r="E128" s="135" t="s">
        <v>2599</v>
      </c>
      <c r="F128" s="136" t="s">
        <v>2600</v>
      </c>
      <c r="G128" s="137" t="s">
        <v>192</v>
      </c>
      <c r="H128" s="138">
        <v>1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185</v>
      </c>
      <c r="AT128" s="146" t="s">
        <v>181</v>
      </c>
      <c r="AU128" s="146" t="s">
        <v>186</v>
      </c>
      <c r="AY128" s="13" t="s">
        <v>179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186</v>
      </c>
      <c r="BK128" s="147">
        <f t="shared" si="9"/>
        <v>0</v>
      </c>
      <c r="BL128" s="13" t="s">
        <v>185</v>
      </c>
      <c r="BM128" s="146" t="s">
        <v>2601</v>
      </c>
    </row>
    <row r="129" spans="2:65" s="1" customFormat="1" ht="16.5" customHeight="1" x14ac:dyDescent="0.2">
      <c r="B129" s="28"/>
      <c r="C129" s="148" t="s">
        <v>207</v>
      </c>
      <c r="D129" s="148" t="s">
        <v>194</v>
      </c>
      <c r="E129" s="149" t="s">
        <v>2602</v>
      </c>
      <c r="F129" s="150" t="s">
        <v>2603</v>
      </c>
      <c r="G129" s="151" t="s">
        <v>192</v>
      </c>
      <c r="H129" s="152">
        <v>1</v>
      </c>
      <c r="I129" s="153"/>
      <c r="J129" s="154">
        <f t="shared" si="0"/>
        <v>0</v>
      </c>
      <c r="K129" s="155"/>
      <c r="L129" s="156"/>
      <c r="M129" s="157" t="s">
        <v>1</v>
      </c>
      <c r="N129" s="158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219</v>
      </c>
      <c r="AT129" s="146" t="s">
        <v>194</v>
      </c>
      <c r="AU129" s="146" t="s">
        <v>186</v>
      </c>
      <c r="AY129" s="13" t="s">
        <v>179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186</v>
      </c>
      <c r="BK129" s="147">
        <f t="shared" si="9"/>
        <v>0</v>
      </c>
      <c r="BL129" s="13" t="s">
        <v>185</v>
      </c>
      <c r="BM129" s="146" t="s">
        <v>2604</v>
      </c>
    </row>
    <row r="130" spans="2:65" s="1" customFormat="1" ht="16.5" customHeight="1" x14ac:dyDescent="0.2">
      <c r="B130" s="28"/>
      <c r="C130" s="148" t="s">
        <v>211</v>
      </c>
      <c r="D130" s="148" t="s">
        <v>194</v>
      </c>
      <c r="E130" s="149" t="s">
        <v>2489</v>
      </c>
      <c r="F130" s="150" t="s">
        <v>2490</v>
      </c>
      <c r="G130" s="151" t="s">
        <v>192</v>
      </c>
      <c r="H130" s="152">
        <v>2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219</v>
      </c>
      <c r="AT130" s="146" t="s">
        <v>194</v>
      </c>
      <c r="AU130" s="146" t="s">
        <v>186</v>
      </c>
      <c r="AY130" s="13" t="s">
        <v>179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186</v>
      </c>
      <c r="BK130" s="147">
        <f t="shared" si="9"/>
        <v>0</v>
      </c>
      <c r="BL130" s="13" t="s">
        <v>185</v>
      </c>
      <c r="BM130" s="146" t="s">
        <v>2491</v>
      </c>
    </row>
    <row r="131" spans="2:65" s="1" customFormat="1" ht="24.15" customHeight="1" x14ac:dyDescent="0.2">
      <c r="B131" s="28"/>
      <c r="C131" s="134" t="s">
        <v>215</v>
      </c>
      <c r="D131" s="134" t="s">
        <v>181</v>
      </c>
      <c r="E131" s="135" t="s">
        <v>2492</v>
      </c>
      <c r="F131" s="136" t="s">
        <v>2493</v>
      </c>
      <c r="G131" s="137" t="s">
        <v>192</v>
      </c>
      <c r="H131" s="138">
        <v>2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186</v>
      </c>
      <c r="BK131" s="147">
        <f t="shared" si="9"/>
        <v>0</v>
      </c>
      <c r="BL131" s="13" t="s">
        <v>185</v>
      </c>
      <c r="BM131" s="146" t="s">
        <v>2494</v>
      </c>
    </row>
    <row r="132" spans="2:65" s="1" customFormat="1" ht="16.5" customHeight="1" x14ac:dyDescent="0.2">
      <c r="B132" s="28"/>
      <c r="C132" s="134" t="s">
        <v>219</v>
      </c>
      <c r="D132" s="134" t="s">
        <v>181</v>
      </c>
      <c r="E132" s="135" t="s">
        <v>2605</v>
      </c>
      <c r="F132" s="136" t="s">
        <v>2606</v>
      </c>
      <c r="G132" s="137" t="s">
        <v>192</v>
      </c>
      <c r="H132" s="138">
        <v>1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185</v>
      </c>
      <c r="BM132" s="146" t="s">
        <v>2607</v>
      </c>
    </row>
    <row r="133" spans="2:65" s="1" customFormat="1" ht="16.5" customHeight="1" x14ac:dyDescent="0.2">
      <c r="B133" s="28"/>
      <c r="C133" s="148" t="s">
        <v>188</v>
      </c>
      <c r="D133" s="148" t="s">
        <v>194</v>
      </c>
      <c r="E133" s="149" t="s">
        <v>2608</v>
      </c>
      <c r="F133" s="150" t="s">
        <v>2609</v>
      </c>
      <c r="G133" s="151" t="s">
        <v>192</v>
      </c>
      <c r="H133" s="152">
        <v>1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219</v>
      </c>
      <c r="AT133" s="146" t="s">
        <v>194</v>
      </c>
      <c r="AU133" s="146" t="s">
        <v>186</v>
      </c>
      <c r="AY133" s="13" t="s">
        <v>179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186</v>
      </c>
      <c r="BK133" s="147">
        <f t="shared" si="9"/>
        <v>0</v>
      </c>
      <c r="BL133" s="13" t="s">
        <v>185</v>
      </c>
      <c r="BM133" s="146" t="s">
        <v>2610</v>
      </c>
    </row>
    <row r="134" spans="2:65" s="1" customFormat="1" ht="24.15" customHeight="1" x14ac:dyDescent="0.2">
      <c r="B134" s="28"/>
      <c r="C134" s="134" t="s">
        <v>224</v>
      </c>
      <c r="D134" s="134" t="s">
        <v>181</v>
      </c>
      <c r="E134" s="135" t="s">
        <v>2611</v>
      </c>
      <c r="F134" s="136" t="s">
        <v>2612</v>
      </c>
      <c r="G134" s="137" t="s">
        <v>192</v>
      </c>
      <c r="H134" s="138">
        <v>1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185</v>
      </c>
      <c r="AT134" s="146" t="s">
        <v>181</v>
      </c>
      <c r="AU134" s="146" t="s">
        <v>186</v>
      </c>
      <c r="AY134" s="13" t="s">
        <v>179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186</v>
      </c>
      <c r="BK134" s="147">
        <f t="shared" si="9"/>
        <v>0</v>
      </c>
      <c r="BL134" s="13" t="s">
        <v>185</v>
      </c>
      <c r="BM134" s="146" t="s">
        <v>2613</v>
      </c>
    </row>
    <row r="135" spans="2:65" s="1" customFormat="1" ht="33" customHeight="1" x14ac:dyDescent="0.2">
      <c r="B135" s="28"/>
      <c r="C135" s="134" t="s">
        <v>228</v>
      </c>
      <c r="D135" s="134" t="s">
        <v>181</v>
      </c>
      <c r="E135" s="135" t="s">
        <v>2495</v>
      </c>
      <c r="F135" s="136" t="s">
        <v>2496</v>
      </c>
      <c r="G135" s="137" t="s">
        <v>192</v>
      </c>
      <c r="H135" s="138">
        <v>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185</v>
      </c>
      <c r="AT135" s="146" t="s">
        <v>181</v>
      </c>
      <c r="AU135" s="146" t="s">
        <v>186</v>
      </c>
      <c r="AY135" s="13" t="s">
        <v>179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186</v>
      </c>
      <c r="BK135" s="147">
        <f t="shared" si="9"/>
        <v>0</v>
      </c>
      <c r="BL135" s="13" t="s">
        <v>185</v>
      </c>
      <c r="BM135" s="146" t="s">
        <v>2497</v>
      </c>
    </row>
    <row r="136" spans="2:65" s="1" customFormat="1" ht="24.15" customHeight="1" x14ac:dyDescent="0.2">
      <c r="B136" s="28"/>
      <c r="C136" s="134" t="s">
        <v>232</v>
      </c>
      <c r="D136" s="134" t="s">
        <v>181</v>
      </c>
      <c r="E136" s="135" t="s">
        <v>2498</v>
      </c>
      <c r="F136" s="136" t="s">
        <v>2499</v>
      </c>
      <c r="G136" s="137" t="s">
        <v>192</v>
      </c>
      <c r="H136" s="138">
        <v>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185</v>
      </c>
      <c r="AT136" s="146" t="s">
        <v>181</v>
      </c>
      <c r="AU136" s="146" t="s">
        <v>186</v>
      </c>
      <c r="AY136" s="13" t="s">
        <v>179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186</v>
      </c>
      <c r="BK136" s="147">
        <f t="shared" si="9"/>
        <v>0</v>
      </c>
      <c r="BL136" s="13" t="s">
        <v>185</v>
      </c>
      <c r="BM136" s="146" t="s">
        <v>2500</v>
      </c>
    </row>
    <row r="137" spans="2:65" s="1" customFormat="1" ht="16.5" customHeight="1" x14ac:dyDescent="0.2">
      <c r="B137" s="28"/>
      <c r="C137" s="148" t="s">
        <v>237</v>
      </c>
      <c r="D137" s="148" t="s">
        <v>194</v>
      </c>
      <c r="E137" s="149" t="s">
        <v>2501</v>
      </c>
      <c r="F137" s="150" t="s">
        <v>2502</v>
      </c>
      <c r="G137" s="151" t="s">
        <v>192</v>
      </c>
      <c r="H137" s="152">
        <v>4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219</v>
      </c>
      <c r="AT137" s="146" t="s">
        <v>194</v>
      </c>
      <c r="AU137" s="146" t="s">
        <v>186</v>
      </c>
      <c r="AY137" s="13" t="s">
        <v>179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186</v>
      </c>
      <c r="BK137" s="147">
        <f t="shared" si="9"/>
        <v>0</v>
      </c>
      <c r="BL137" s="13" t="s">
        <v>185</v>
      </c>
      <c r="BM137" s="146" t="s">
        <v>2503</v>
      </c>
    </row>
    <row r="138" spans="2:65" s="1" customFormat="1" ht="24.15" customHeight="1" x14ac:dyDescent="0.2">
      <c r="B138" s="28"/>
      <c r="C138" s="134" t="s">
        <v>242</v>
      </c>
      <c r="D138" s="134" t="s">
        <v>181</v>
      </c>
      <c r="E138" s="135" t="s">
        <v>2504</v>
      </c>
      <c r="F138" s="136" t="s">
        <v>2505</v>
      </c>
      <c r="G138" s="137" t="s">
        <v>192</v>
      </c>
      <c r="H138" s="138">
        <v>4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185</v>
      </c>
      <c r="AT138" s="146" t="s">
        <v>181</v>
      </c>
      <c r="AU138" s="146" t="s">
        <v>186</v>
      </c>
      <c r="AY138" s="13" t="s">
        <v>179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186</v>
      </c>
      <c r="BK138" s="147">
        <f t="shared" si="9"/>
        <v>0</v>
      </c>
      <c r="BL138" s="13" t="s">
        <v>185</v>
      </c>
      <c r="BM138" s="146" t="s">
        <v>2506</v>
      </c>
    </row>
    <row r="139" spans="2:65" s="1" customFormat="1" ht="24.15" customHeight="1" x14ac:dyDescent="0.2">
      <c r="B139" s="28"/>
      <c r="C139" s="134" t="s">
        <v>246</v>
      </c>
      <c r="D139" s="134" t="s">
        <v>181</v>
      </c>
      <c r="E139" s="135" t="s">
        <v>2507</v>
      </c>
      <c r="F139" s="136" t="s">
        <v>2508</v>
      </c>
      <c r="G139" s="137" t="s">
        <v>192</v>
      </c>
      <c r="H139" s="138">
        <v>4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185</v>
      </c>
      <c r="AT139" s="146" t="s">
        <v>181</v>
      </c>
      <c r="AU139" s="146" t="s">
        <v>186</v>
      </c>
      <c r="AY139" s="13" t="s">
        <v>179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186</v>
      </c>
      <c r="BK139" s="147">
        <f t="shared" si="9"/>
        <v>0</v>
      </c>
      <c r="BL139" s="13" t="s">
        <v>185</v>
      </c>
      <c r="BM139" s="146" t="s">
        <v>2509</v>
      </c>
    </row>
    <row r="140" spans="2:65" s="1" customFormat="1" ht="24.15" customHeight="1" x14ac:dyDescent="0.2">
      <c r="B140" s="28"/>
      <c r="C140" s="134" t="s">
        <v>250</v>
      </c>
      <c r="D140" s="134" t="s">
        <v>181</v>
      </c>
      <c r="E140" s="135" t="s">
        <v>2510</v>
      </c>
      <c r="F140" s="136" t="s">
        <v>2511</v>
      </c>
      <c r="G140" s="137" t="s">
        <v>192</v>
      </c>
      <c r="H140" s="138">
        <v>2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185</v>
      </c>
      <c r="AT140" s="146" t="s">
        <v>181</v>
      </c>
      <c r="AU140" s="146" t="s">
        <v>186</v>
      </c>
      <c r="AY140" s="13" t="s">
        <v>179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186</v>
      </c>
      <c r="BK140" s="147">
        <f t="shared" si="9"/>
        <v>0</v>
      </c>
      <c r="BL140" s="13" t="s">
        <v>185</v>
      </c>
      <c r="BM140" s="146" t="s">
        <v>2512</v>
      </c>
    </row>
    <row r="141" spans="2:65" s="1" customFormat="1" ht="24.15" customHeight="1" x14ac:dyDescent="0.2">
      <c r="B141" s="28"/>
      <c r="C141" s="134" t="s">
        <v>254</v>
      </c>
      <c r="D141" s="134" t="s">
        <v>181</v>
      </c>
      <c r="E141" s="135" t="s">
        <v>2513</v>
      </c>
      <c r="F141" s="136" t="s">
        <v>2514</v>
      </c>
      <c r="G141" s="137" t="s">
        <v>192</v>
      </c>
      <c r="H141" s="138">
        <v>2</v>
      </c>
      <c r="I141" s="139"/>
      <c r="J141" s="140">
        <f t="shared" si="0"/>
        <v>0</v>
      </c>
      <c r="K141" s="141"/>
      <c r="L141" s="28"/>
      <c r="M141" s="142" t="s">
        <v>1</v>
      </c>
      <c r="N141" s="143" t="s">
        <v>38</v>
      </c>
      <c r="P141" s="144">
        <f t="shared" si="1"/>
        <v>0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185</v>
      </c>
      <c r="AT141" s="146" t="s">
        <v>181</v>
      </c>
      <c r="AU141" s="146" t="s">
        <v>186</v>
      </c>
      <c r="AY141" s="13" t="s">
        <v>179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186</v>
      </c>
      <c r="BK141" s="147">
        <f t="shared" si="9"/>
        <v>0</v>
      </c>
      <c r="BL141" s="13" t="s">
        <v>185</v>
      </c>
      <c r="BM141" s="146" t="s">
        <v>2515</v>
      </c>
    </row>
    <row r="142" spans="2:65" s="1" customFormat="1" ht="33" customHeight="1" x14ac:dyDescent="0.2">
      <c r="B142" s="28"/>
      <c r="C142" s="134" t="s">
        <v>258</v>
      </c>
      <c r="D142" s="134" t="s">
        <v>181</v>
      </c>
      <c r="E142" s="135" t="s">
        <v>2516</v>
      </c>
      <c r="F142" s="136" t="s">
        <v>2517</v>
      </c>
      <c r="G142" s="137" t="s">
        <v>192</v>
      </c>
      <c r="H142" s="138">
        <v>1</v>
      </c>
      <c r="I142" s="139"/>
      <c r="J142" s="140">
        <f t="shared" si="0"/>
        <v>0</v>
      </c>
      <c r="K142" s="141"/>
      <c r="L142" s="28"/>
      <c r="M142" s="142" t="s">
        <v>1</v>
      </c>
      <c r="N142" s="143" t="s">
        <v>38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185</v>
      </c>
      <c r="AT142" s="146" t="s">
        <v>181</v>
      </c>
      <c r="AU142" s="146" t="s">
        <v>186</v>
      </c>
      <c r="AY142" s="13" t="s">
        <v>179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186</v>
      </c>
      <c r="BK142" s="147">
        <f t="shared" si="9"/>
        <v>0</v>
      </c>
      <c r="BL142" s="13" t="s">
        <v>185</v>
      </c>
      <c r="BM142" s="146" t="s">
        <v>2518</v>
      </c>
    </row>
    <row r="143" spans="2:65" s="1" customFormat="1" ht="33" customHeight="1" x14ac:dyDescent="0.2">
      <c r="B143" s="28"/>
      <c r="C143" s="134" t="s">
        <v>262</v>
      </c>
      <c r="D143" s="134" t="s">
        <v>181</v>
      </c>
      <c r="E143" s="135" t="s">
        <v>2519</v>
      </c>
      <c r="F143" s="136" t="s">
        <v>2520</v>
      </c>
      <c r="G143" s="137" t="s">
        <v>192</v>
      </c>
      <c r="H143" s="138">
        <v>4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185</v>
      </c>
      <c r="AT143" s="146" t="s">
        <v>181</v>
      </c>
      <c r="AU143" s="146" t="s">
        <v>186</v>
      </c>
      <c r="AY143" s="13" t="s">
        <v>179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186</v>
      </c>
      <c r="BK143" s="147">
        <f t="shared" si="9"/>
        <v>0</v>
      </c>
      <c r="BL143" s="13" t="s">
        <v>185</v>
      </c>
      <c r="BM143" s="146" t="s">
        <v>2521</v>
      </c>
    </row>
    <row r="144" spans="2:65" s="1" customFormat="1" ht="33" customHeight="1" x14ac:dyDescent="0.2">
      <c r="B144" s="28"/>
      <c r="C144" s="134" t="s">
        <v>7</v>
      </c>
      <c r="D144" s="134" t="s">
        <v>181</v>
      </c>
      <c r="E144" s="135" t="s">
        <v>2522</v>
      </c>
      <c r="F144" s="136" t="s">
        <v>2523</v>
      </c>
      <c r="G144" s="137" t="s">
        <v>192</v>
      </c>
      <c r="H144" s="138">
        <v>23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185</v>
      </c>
      <c r="AT144" s="146" t="s">
        <v>181</v>
      </c>
      <c r="AU144" s="146" t="s">
        <v>186</v>
      </c>
      <c r="AY144" s="13" t="s">
        <v>179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186</v>
      </c>
      <c r="BK144" s="147">
        <f t="shared" si="9"/>
        <v>0</v>
      </c>
      <c r="BL144" s="13" t="s">
        <v>185</v>
      </c>
      <c r="BM144" s="146" t="s">
        <v>2524</v>
      </c>
    </row>
    <row r="145" spans="2:65" s="1" customFormat="1" ht="24.15" customHeight="1" x14ac:dyDescent="0.2">
      <c r="B145" s="28"/>
      <c r="C145" s="134" t="s">
        <v>269</v>
      </c>
      <c r="D145" s="134" t="s">
        <v>181</v>
      </c>
      <c r="E145" s="135" t="s">
        <v>2525</v>
      </c>
      <c r="F145" s="136" t="s">
        <v>2526</v>
      </c>
      <c r="G145" s="137" t="s">
        <v>192</v>
      </c>
      <c r="H145" s="138">
        <v>1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185</v>
      </c>
      <c r="AT145" s="146" t="s">
        <v>181</v>
      </c>
      <c r="AU145" s="146" t="s">
        <v>186</v>
      </c>
      <c r="AY145" s="13" t="s">
        <v>179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186</v>
      </c>
      <c r="BK145" s="147">
        <f t="shared" si="9"/>
        <v>0</v>
      </c>
      <c r="BL145" s="13" t="s">
        <v>185</v>
      </c>
      <c r="BM145" s="146" t="s">
        <v>2527</v>
      </c>
    </row>
    <row r="146" spans="2:65" s="1" customFormat="1" ht="24.15" customHeight="1" x14ac:dyDescent="0.2">
      <c r="B146" s="28"/>
      <c r="C146" s="134" t="s">
        <v>273</v>
      </c>
      <c r="D146" s="134" t="s">
        <v>181</v>
      </c>
      <c r="E146" s="135" t="s">
        <v>2528</v>
      </c>
      <c r="F146" s="136" t="s">
        <v>2529</v>
      </c>
      <c r="G146" s="137" t="s">
        <v>192</v>
      </c>
      <c r="H146" s="138">
        <v>4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185</v>
      </c>
      <c r="AT146" s="146" t="s">
        <v>181</v>
      </c>
      <c r="AU146" s="146" t="s">
        <v>186</v>
      </c>
      <c r="AY146" s="13" t="s">
        <v>179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186</v>
      </c>
      <c r="BK146" s="147">
        <f t="shared" si="9"/>
        <v>0</v>
      </c>
      <c r="BL146" s="13" t="s">
        <v>185</v>
      </c>
      <c r="BM146" s="146" t="s">
        <v>2530</v>
      </c>
    </row>
    <row r="147" spans="2:65" s="1" customFormat="1" ht="21.75" customHeight="1" x14ac:dyDescent="0.2">
      <c r="B147" s="28"/>
      <c r="C147" s="134" t="s">
        <v>277</v>
      </c>
      <c r="D147" s="134" t="s">
        <v>181</v>
      </c>
      <c r="E147" s="135" t="s">
        <v>2531</v>
      </c>
      <c r="F147" s="136" t="s">
        <v>2532</v>
      </c>
      <c r="G147" s="137" t="s">
        <v>192</v>
      </c>
      <c r="H147" s="138">
        <v>1</v>
      </c>
      <c r="I147" s="139"/>
      <c r="J147" s="140">
        <f t="shared" si="0"/>
        <v>0</v>
      </c>
      <c r="K147" s="141"/>
      <c r="L147" s="28"/>
      <c r="M147" s="142" t="s">
        <v>1</v>
      </c>
      <c r="N147" s="143" t="s">
        <v>38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185</v>
      </c>
      <c r="AT147" s="146" t="s">
        <v>181</v>
      </c>
      <c r="AU147" s="146" t="s">
        <v>186</v>
      </c>
      <c r="AY147" s="13" t="s">
        <v>179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186</v>
      </c>
      <c r="BK147" s="147">
        <f t="shared" si="9"/>
        <v>0</v>
      </c>
      <c r="BL147" s="13" t="s">
        <v>185</v>
      </c>
      <c r="BM147" s="146" t="s">
        <v>2533</v>
      </c>
    </row>
    <row r="148" spans="2:65" s="1" customFormat="1" ht="24.15" customHeight="1" x14ac:dyDescent="0.2">
      <c r="B148" s="28"/>
      <c r="C148" s="134" t="s">
        <v>281</v>
      </c>
      <c r="D148" s="134" t="s">
        <v>181</v>
      </c>
      <c r="E148" s="135" t="s">
        <v>2534</v>
      </c>
      <c r="F148" s="136" t="s">
        <v>2535</v>
      </c>
      <c r="G148" s="137" t="s">
        <v>192</v>
      </c>
      <c r="H148" s="138">
        <v>4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185</v>
      </c>
      <c r="AT148" s="146" t="s">
        <v>181</v>
      </c>
      <c r="AU148" s="146" t="s">
        <v>186</v>
      </c>
      <c r="AY148" s="13" t="s">
        <v>179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186</v>
      </c>
      <c r="BK148" s="147">
        <f t="shared" si="9"/>
        <v>0</v>
      </c>
      <c r="BL148" s="13" t="s">
        <v>185</v>
      </c>
      <c r="BM148" s="146" t="s">
        <v>2536</v>
      </c>
    </row>
    <row r="149" spans="2:65" s="1" customFormat="1" ht="24.15" customHeight="1" x14ac:dyDescent="0.2">
      <c r="B149" s="28"/>
      <c r="C149" s="134" t="s">
        <v>285</v>
      </c>
      <c r="D149" s="134" t="s">
        <v>181</v>
      </c>
      <c r="E149" s="135" t="s">
        <v>2614</v>
      </c>
      <c r="F149" s="136" t="s">
        <v>2615</v>
      </c>
      <c r="G149" s="137" t="s">
        <v>192</v>
      </c>
      <c r="H149" s="138">
        <v>1</v>
      </c>
      <c r="I149" s="139"/>
      <c r="J149" s="140">
        <f t="shared" si="0"/>
        <v>0</v>
      </c>
      <c r="K149" s="141"/>
      <c r="L149" s="28"/>
      <c r="M149" s="142" t="s">
        <v>1</v>
      </c>
      <c r="N149" s="143" t="s">
        <v>38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185</v>
      </c>
      <c r="AT149" s="146" t="s">
        <v>181</v>
      </c>
      <c r="AU149" s="146" t="s">
        <v>186</v>
      </c>
      <c r="AY149" s="13" t="s">
        <v>179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186</v>
      </c>
      <c r="BK149" s="147">
        <f t="shared" si="9"/>
        <v>0</v>
      </c>
      <c r="BL149" s="13" t="s">
        <v>185</v>
      </c>
      <c r="BM149" s="146" t="s">
        <v>2539</v>
      </c>
    </row>
    <row r="150" spans="2:65" s="1" customFormat="1" ht="24.15" customHeight="1" x14ac:dyDescent="0.2">
      <c r="B150" s="28"/>
      <c r="C150" s="134" t="s">
        <v>289</v>
      </c>
      <c r="D150" s="134" t="s">
        <v>181</v>
      </c>
      <c r="E150" s="135" t="s">
        <v>2540</v>
      </c>
      <c r="F150" s="136" t="s">
        <v>2541</v>
      </c>
      <c r="G150" s="137" t="s">
        <v>192</v>
      </c>
      <c r="H150" s="138">
        <v>1</v>
      </c>
      <c r="I150" s="139"/>
      <c r="J150" s="140">
        <f t="shared" si="0"/>
        <v>0</v>
      </c>
      <c r="K150" s="141"/>
      <c r="L150" s="28"/>
      <c r="M150" s="142" t="s">
        <v>1</v>
      </c>
      <c r="N150" s="143" t="s">
        <v>38</v>
      </c>
      <c r="P150" s="144">
        <f t="shared" si="1"/>
        <v>0</v>
      </c>
      <c r="Q150" s="144">
        <v>0</v>
      </c>
      <c r="R150" s="144">
        <f t="shared" si="2"/>
        <v>0</v>
      </c>
      <c r="S150" s="144">
        <v>0</v>
      </c>
      <c r="T150" s="145">
        <f t="shared" si="3"/>
        <v>0</v>
      </c>
      <c r="AR150" s="146" t="s">
        <v>185</v>
      </c>
      <c r="AT150" s="146" t="s">
        <v>181</v>
      </c>
      <c r="AU150" s="146" t="s">
        <v>186</v>
      </c>
      <c r="AY150" s="13" t="s">
        <v>179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186</v>
      </c>
      <c r="BK150" s="147">
        <f t="shared" si="9"/>
        <v>0</v>
      </c>
      <c r="BL150" s="13" t="s">
        <v>185</v>
      </c>
      <c r="BM150" s="146" t="s">
        <v>2542</v>
      </c>
    </row>
    <row r="151" spans="2:65" s="1" customFormat="1" ht="16.5" customHeight="1" x14ac:dyDescent="0.2">
      <c r="B151" s="28"/>
      <c r="C151" s="134" t="s">
        <v>293</v>
      </c>
      <c r="D151" s="134" t="s">
        <v>181</v>
      </c>
      <c r="E151" s="135" t="s">
        <v>2616</v>
      </c>
      <c r="F151" s="136" t="s">
        <v>2617</v>
      </c>
      <c r="G151" s="137" t="s">
        <v>192</v>
      </c>
      <c r="H151" s="138">
        <v>6</v>
      </c>
      <c r="I151" s="139"/>
      <c r="J151" s="140">
        <f t="shared" si="0"/>
        <v>0</v>
      </c>
      <c r="K151" s="141"/>
      <c r="L151" s="28"/>
      <c r="M151" s="142" t="s">
        <v>1</v>
      </c>
      <c r="N151" s="143" t="s">
        <v>38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185</v>
      </c>
      <c r="AT151" s="146" t="s">
        <v>181</v>
      </c>
      <c r="AU151" s="146" t="s">
        <v>186</v>
      </c>
      <c r="AY151" s="13" t="s">
        <v>179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186</v>
      </c>
      <c r="BK151" s="147">
        <f t="shared" si="9"/>
        <v>0</v>
      </c>
      <c r="BL151" s="13" t="s">
        <v>185</v>
      </c>
      <c r="BM151" s="146" t="s">
        <v>2545</v>
      </c>
    </row>
    <row r="152" spans="2:65" s="1" customFormat="1" ht="16.5" customHeight="1" x14ac:dyDescent="0.2">
      <c r="B152" s="28"/>
      <c r="C152" s="134" t="s">
        <v>297</v>
      </c>
      <c r="D152" s="134" t="s">
        <v>181</v>
      </c>
      <c r="E152" s="135" t="s">
        <v>2618</v>
      </c>
      <c r="F152" s="136" t="s">
        <v>2619</v>
      </c>
      <c r="G152" s="137" t="s">
        <v>192</v>
      </c>
      <c r="H152" s="138">
        <v>18</v>
      </c>
      <c r="I152" s="139"/>
      <c r="J152" s="140">
        <f t="shared" si="0"/>
        <v>0</v>
      </c>
      <c r="K152" s="141"/>
      <c r="L152" s="28"/>
      <c r="M152" s="142" t="s">
        <v>1</v>
      </c>
      <c r="N152" s="143" t="s">
        <v>38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185</v>
      </c>
      <c r="AT152" s="146" t="s">
        <v>181</v>
      </c>
      <c r="AU152" s="146" t="s">
        <v>186</v>
      </c>
      <c r="AY152" s="13" t="s">
        <v>179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186</v>
      </c>
      <c r="BK152" s="147">
        <f t="shared" si="9"/>
        <v>0</v>
      </c>
      <c r="BL152" s="13" t="s">
        <v>185</v>
      </c>
      <c r="BM152" s="146" t="s">
        <v>2548</v>
      </c>
    </row>
    <row r="153" spans="2:65" s="1" customFormat="1" ht="16.5" customHeight="1" x14ac:dyDescent="0.2">
      <c r="B153" s="28"/>
      <c r="C153" s="148" t="s">
        <v>301</v>
      </c>
      <c r="D153" s="148" t="s">
        <v>194</v>
      </c>
      <c r="E153" s="149" t="s">
        <v>2549</v>
      </c>
      <c r="F153" s="150" t="s">
        <v>2550</v>
      </c>
      <c r="G153" s="151" t="s">
        <v>192</v>
      </c>
      <c r="H153" s="152">
        <v>12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219</v>
      </c>
      <c r="AT153" s="146" t="s">
        <v>194</v>
      </c>
      <c r="AU153" s="146" t="s">
        <v>186</v>
      </c>
      <c r="AY153" s="13" t="s">
        <v>179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186</v>
      </c>
      <c r="BK153" s="147">
        <f t="shared" si="9"/>
        <v>0</v>
      </c>
      <c r="BL153" s="13" t="s">
        <v>185</v>
      </c>
      <c r="BM153" s="146" t="s">
        <v>2551</v>
      </c>
    </row>
    <row r="154" spans="2:65" s="1" customFormat="1" ht="16.5" customHeight="1" x14ac:dyDescent="0.2">
      <c r="B154" s="28"/>
      <c r="C154" s="148" t="s">
        <v>305</v>
      </c>
      <c r="D154" s="148" t="s">
        <v>194</v>
      </c>
      <c r="E154" s="149" t="s">
        <v>2552</v>
      </c>
      <c r="F154" s="150" t="s">
        <v>2553</v>
      </c>
      <c r="G154" s="151" t="s">
        <v>192</v>
      </c>
      <c r="H154" s="152">
        <v>6</v>
      </c>
      <c r="I154" s="153"/>
      <c r="J154" s="154">
        <f t="shared" si="0"/>
        <v>0</v>
      </c>
      <c r="K154" s="155"/>
      <c r="L154" s="156"/>
      <c r="M154" s="157" t="s">
        <v>1</v>
      </c>
      <c r="N154" s="158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219</v>
      </c>
      <c r="AT154" s="146" t="s">
        <v>194</v>
      </c>
      <c r="AU154" s="146" t="s">
        <v>186</v>
      </c>
      <c r="AY154" s="13" t="s">
        <v>179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186</v>
      </c>
      <c r="BK154" s="147">
        <f t="shared" si="9"/>
        <v>0</v>
      </c>
      <c r="BL154" s="13" t="s">
        <v>185</v>
      </c>
      <c r="BM154" s="146" t="s">
        <v>2554</v>
      </c>
    </row>
    <row r="155" spans="2:65" s="11" customFormat="1" ht="23" customHeight="1" x14ac:dyDescent="0.25">
      <c r="B155" s="122"/>
      <c r="D155" s="123" t="s">
        <v>71</v>
      </c>
      <c r="E155" s="132" t="s">
        <v>197</v>
      </c>
      <c r="F155" s="132" t="s">
        <v>198</v>
      </c>
      <c r="I155" s="125"/>
      <c r="J155" s="133">
        <f>BK155</f>
        <v>0</v>
      </c>
      <c r="L155" s="122"/>
      <c r="M155" s="127"/>
      <c r="P155" s="128">
        <f>SUM(P156:P160)</f>
        <v>0</v>
      </c>
      <c r="R155" s="128">
        <f>SUM(R156:R160)</f>
        <v>0</v>
      </c>
      <c r="T155" s="129">
        <f>SUM(T156:T160)</f>
        <v>0</v>
      </c>
      <c r="AR155" s="123" t="s">
        <v>196</v>
      </c>
      <c r="AT155" s="130" t="s">
        <v>71</v>
      </c>
      <c r="AU155" s="130" t="s">
        <v>80</v>
      </c>
      <c r="AY155" s="123" t="s">
        <v>179</v>
      </c>
      <c r="BK155" s="131">
        <f>SUM(BK156:BK160)</f>
        <v>0</v>
      </c>
    </row>
    <row r="156" spans="2:65" s="1" customFormat="1" ht="24.15" customHeight="1" x14ac:dyDescent="0.2">
      <c r="B156" s="28"/>
      <c r="C156" s="134" t="s">
        <v>309</v>
      </c>
      <c r="D156" s="134" t="s">
        <v>181</v>
      </c>
      <c r="E156" s="135" t="s">
        <v>2620</v>
      </c>
      <c r="F156" s="136" t="s">
        <v>2621</v>
      </c>
      <c r="G156" s="137" t="s">
        <v>235</v>
      </c>
      <c r="H156" s="138">
        <v>35</v>
      </c>
      <c r="I156" s="139"/>
      <c r="J156" s="140">
        <f>ROUND(I156*H156,2)</f>
        <v>0</v>
      </c>
      <c r="K156" s="141"/>
      <c r="L156" s="28"/>
      <c r="M156" s="142" t="s">
        <v>1</v>
      </c>
      <c r="N156" s="143" t="s">
        <v>38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201</v>
      </c>
      <c r="AT156" s="146" t="s">
        <v>181</v>
      </c>
      <c r="AU156" s="146" t="s">
        <v>186</v>
      </c>
      <c r="AY156" s="13" t="s">
        <v>179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186</v>
      </c>
      <c r="BK156" s="147">
        <f>ROUND(I156*H156,2)</f>
        <v>0</v>
      </c>
      <c r="BL156" s="13" t="s">
        <v>201</v>
      </c>
      <c r="BM156" s="146" t="s">
        <v>2622</v>
      </c>
    </row>
    <row r="157" spans="2:65" s="1" customFormat="1" ht="24.15" customHeight="1" x14ac:dyDescent="0.2">
      <c r="B157" s="28"/>
      <c r="C157" s="134" t="s">
        <v>313</v>
      </c>
      <c r="D157" s="134" t="s">
        <v>181</v>
      </c>
      <c r="E157" s="135" t="s">
        <v>2623</v>
      </c>
      <c r="F157" s="136" t="s">
        <v>2624</v>
      </c>
      <c r="G157" s="137" t="s">
        <v>235</v>
      </c>
      <c r="H157" s="138">
        <v>47</v>
      </c>
      <c r="I157" s="139"/>
      <c r="J157" s="140">
        <f>ROUND(I157*H157,2)</f>
        <v>0</v>
      </c>
      <c r="K157" s="141"/>
      <c r="L157" s="28"/>
      <c r="M157" s="142" t="s">
        <v>1</v>
      </c>
      <c r="N157" s="143" t="s">
        <v>38</v>
      </c>
      <c r="P157" s="144">
        <f>O157*H157</f>
        <v>0</v>
      </c>
      <c r="Q157" s="144">
        <v>0</v>
      </c>
      <c r="R157" s="144">
        <f>Q157*H157</f>
        <v>0</v>
      </c>
      <c r="S157" s="144">
        <v>0</v>
      </c>
      <c r="T157" s="145">
        <f>S157*H157</f>
        <v>0</v>
      </c>
      <c r="AR157" s="146" t="s">
        <v>201</v>
      </c>
      <c r="AT157" s="146" t="s">
        <v>181</v>
      </c>
      <c r="AU157" s="146" t="s">
        <v>186</v>
      </c>
      <c r="AY157" s="13" t="s">
        <v>179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186</v>
      </c>
      <c r="BK157" s="147">
        <f>ROUND(I157*H157,2)</f>
        <v>0</v>
      </c>
      <c r="BL157" s="13" t="s">
        <v>201</v>
      </c>
      <c r="BM157" s="146" t="s">
        <v>2625</v>
      </c>
    </row>
    <row r="158" spans="2:65" s="1" customFormat="1" ht="16.5" customHeight="1" x14ac:dyDescent="0.2">
      <c r="B158" s="28"/>
      <c r="C158" s="148" t="s">
        <v>317</v>
      </c>
      <c r="D158" s="148" t="s">
        <v>194</v>
      </c>
      <c r="E158" s="149" t="s">
        <v>2626</v>
      </c>
      <c r="F158" s="150" t="s">
        <v>2627</v>
      </c>
      <c r="G158" s="151" t="s">
        <v>235</v>
      </c>
      <c r="H158" s="152">
        <v>47</v>
      </c>
      <c r="I158" s="153"/>
      <c r="J158" s="154">
        <f>ROUND(I158*H158,2)</f>
        <v>0</v>
      </c>
      <c r="K158" s="155"/>
      <c r="L158" s="156"/>
      <c r="M158" s="157" t="s">
        <v>1</v>
      </c>
      <c r="N158" s="158" t="s">
        <v>38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1193</v>
      </c>
      <c r="AT158" s="146" t="s">
        <v>194</v>
      </c>
      <c r="AU158" s="146" t="s">
        <v>186</v>
      </c>
      <c r="AY158" s="13" t="s">
        <v>179</v>
      </c>
      <c r="BE158" s="147">
        <f>IF(N158="základná",J158,0)</f>
        <v>0</v>
      </c>
      <c r="BF158" s="147">
        <f>IF(N158="znížená",J158,0)</f>
        <v>0</v>
      </c>
      <c r="BG158" s="147">
        <f>IF(N158="zákl. prenesená",J158,0)</f>
        <v>0</v>
      </c>
      <c r="BH158" s="147">
        <f>IF(N158="zníž. prenesená",J158,0)</f>
        <v>0</v>
      </c>
      <c r="BI158" s="147">
        <f>IF(N158="nulová",J158,0)</f>
        <v>0</v>
      </c>
      <c r="BJ158" s="13" t="s">
        <v>186</v>
      </c>
      <c r="BK158" s="147">
        <f>ROUND(I158*H158,2)</f>
        <v>0</v>
      </c>
      <c r="BL158" s="13" t="s">
        <v>201</v>
      </c>
      <c r="BM158" s="146" t="s">
        <v>2628</v>
      </c>
    </row>
    <row r="159" spans="2:65" s="1" customFormat="1" ht="16.5" customHeight="1" x14ac:dyDescent="0.2">
      <c r="B159" s="28"/>
      <c r="C159" s="134" t="s">
        <v>321</v>
      </c>
      <c r="D159" s="134" t="s">
        <v>181</v>
      </c>
      <c r="E159" s="135" t="s">
        <v>2555</v>
      </c>
      <c r="F159" s="136" t="s">
        <v>2556</v>
      </c>
      <c r="G159" s="137" t="s">
        <v>388</v>
      </c>
      <c r="H159" s="138">
        <v>0.2</v>
      </c>
      <c r="I159" s="139"/>
      <c r="J159" s="140">
        <f>ROUND(I159*H159,2)</f>
        <v>0</v>
      </c>
      <c r="K159" s="141"/>
      <c r="L159" s="28"/>
      <c r="M159" s="142" t="s">
        <v>1</v>
      </c>
      <c r="N159" s="143" t="s">
        <v>38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201</v>
      </c>
      <c r="AT159" s="146" t="s">
        <v>181</v>
      </c>
      <c r="AU159" s="146" t="s">
        <v>186</v>
      </c>
      <c r="AY159" s="13" t="s">
        <v>179</v>
      </c>
      <c r="BE159" s="147">
        <f>IF(N159="základná",J159,0)</f>
        <v>0</v>
      </c>
      <c r="BF159" s="147">
        <f>IF(N159="znížená",J159,0)</f>
        <v>0</v>
      </c>
      <c r="BG159" s="147">
        <f>IF(N159="zákl. prenesená",J159,0)</f>
        <v>0</v>
      </c>
      <c r="BH159" s="147">
        <f>IF(N159="zníž. prenesená",J159,0)</f>
        <v>0</v>
      </c>
      <c r="BI159" s="147">
        <f>IF(N159="nulová",J159,0)</f>
        <v>0</v>
      </c>
      <c r="BJ159" s="13" t="s">
        <v>186</v>
      </c>
      <c r="BK159" s="147">
        <f>ROUND(I159*H159,2)</f>
        <v>0</v>
      </c>
      <c r="BL159" s="13" t="s">
        <v>201</v>
      </c>
      <c r="BM159" s="146" t="s">
        <v>2557</v>
      </c>
    </row>
    <row r="160" spans="2:65" s="1" customFormat="1" ht="21.75" customHeight="1" x14ac:dyDescent="0.2">
      <c r="B160" s="28"/>
      <c r="C160" s="134" t="s">
        <v>325</v>
      </c>
      <c r="D160" s="134" t="s">
        <v>181</v>
      </c>
      <c r="E160" s="135" t="s">
        <v>2558</v>
      </c>
      <c r="F160" s="136" t="s">
        <v>2559</v>
      </c>
      <c r="G160" s="137" t="s">
        <v>388</v>
      </c>
      <c r="H160" s="138">
        <v>10</v>
      </c>
      <c r="I160" s="139"/>
      <c r="J160" s="140">
        <f>ROUND(I160*H160,2)</f>
        <v>0</v>
      </c>
      <c r="K160" s="141"/>
      <c r="L160" s="28"/>
      <c r="M160" s="142" t="s">
        <v>1</v>
      </c>
      <c r="N160" s="143" t="s">
        <v>38</v>
      </c>
      <c r="P160" s="144">
        <f>O160*H160</f>
        <v>0</v>
      </c>
      <c r="Q160" s="144">
        <v>0</v>
      </c>
      <c r="R160" s="144">
        <f>Q160*H160</f>
        <v>0</v>
      </c>
      <c r="S160" s="144">
        <v>0</v>
      </c>
      <c r="T160" s="145">
        <f>S160*H160</f>
        <v>0</v>
      </c>
      <c r="AR160" s="146" t="s">
        <v>201</v>
      </c>
      <c r="AT160" s="146" t="s">
        <v>181</v>
      </c>
      <c r="AU160" s="146" t="s">
        <v>186</v>
      </c>
      <c r="AY160" s="13" t="s">
        <v>179</v>
      </c>
      <c r="BE160" s="147">
        <f>IF(N160="základná",J160,0)</f>
        <v>0</v>
      </c>
      <c r="BF160" s="147">
        <f>IF(N160="znížená",J160,0)</f>
        <v>0</v>
      </c>
      <c r="BG160" s="147">
        <f>IF(N160="zákl. prenesená",J160,0)</f>
        <v>0</v>
      </c>
      <c r="BH160" s="147">
        <f>IF(N160="zníž. prenesená",J160,0)</f>
        <v>0</v>
      </c>
      <c r="BI160" s="147">
        <f>IF(N160="nulová",J160,0)</f>
        <v>0</v>
      </c>
      <c r="BJ160" s="13" t="s">
        <v>186</v>
      </c>
      <c r="BK160" s="147">
        <f>ROUND(I160*H160,2)</f>
        <v>0</v>
      </c>
      <c r="BL160" s="13" t="s">
        <v>201</v>
      </c>
      <c r="BM160" s="146" t="s">
        <v>2560</v>
      </c>
    </row>
    <row r="161" spans="2:65" s="11" customFormat="1" ht="23" customHeight="1" x14ac:dyDescent="0.25">
      <c r="B161" s="122"/>
      <c r="D161" s="123" t="s">
        <v>71</v>
      </c>
      <c r="E161" s="132" t="s">
        <v>367</v>
      </c>
      <c r="F161" s="132" t="s">
        <v>1080</v>
      </c>
      <c r="I161" s="125"/>
      <c r="J161" s="133">
        <f>BK161</f>
        <v>0</v>
      </c>
      <c r="L161" s="122"/>
      <c r="M161" s="127"/>
      <c r="P161" s="128">
        <f>SUM(P162:P201)</f>
        <v>0</v>
      </c>
      <c r="R161" s="128">
        <f>SUM(R162:R201)</f>
        <v>6.9844619999999997</v>
      </c>
      <c r="T161" s="129">
        <f>SUM(T162:T201)</f>
        <v>3.7570000000000001</v>
      </c>
      <c r="AR161" s="123" t="s">
        <v>196</v>
      </c>
      <c r="AT161" s="130" t="s">
        <v>71</v>
      </c>
      <c r="AU161" s="130" t="s">
        <v>80</v>
      </c>
      <c r="AY161" s="123" t="s">
        <v>179</v>
      </c>
      <c r="BK161" s="131">
        <f>SUM(BK162:BK201)</f>
        <v>0</v>
      </c>
    </row>
    <row r="162" spans="2:65" s="1" customFormat="1" ht="24.15" customHeight="1" x14ac:dyDescent="0.2">
      <c r="B162" s="28"/>
      <c r="C162" s="134" t="s">
        <v>329</v>
      </c>
      <c r="D162" s="134" t="s">
        <v>181</v>
      </c>
      <c r="E162" s="135" t="s">
        <v>468</v>
      </c>
      <c r="F162" s="136" t="s">
        <v>469</v>
      </c>
      <c r="G162" s="137" t="s">
        <v>184</v>
      </c>
      <c r="H162" s="138">
        <v>14.45</v>
      </c>
      <c r="I162" s="139"/>
      <c r="J162" s="140">
        <f t="shared" ref="J162:J201" si="10">ROUND(I162*H162,2)</f>
        <v>0</v>
      </c>
      <c r="K162" s="141"/>
      <c r="L162" s="28"/>
      <c r="M162" s="142" t="s">
        <v>1</v>
      </c>
      <c r="N162" s="143" t="s">
        <v>38</v>
      </c>
      <c r="P162" s="144">
        <f t="shared" ref="P162:P201" si="11">O162*H162</f>
        <v>0</v>
      </c>
      <c r="Q162" s="144">
        <v>0</v>
      </c>
      <c r="R162" s="144">
        <f t="shared" ref="R162:R201" si="12">Q162*H162</f>
        <v>0</v>
      </c>
      <c r="S162" s="144">
        <v>0.26</v>
      </c>
      <c r="T162" s="145">
        <f t="shared" ref="T162:T201" si="13">S162*H162</f>
        <v>3.7570000000000001</v>
      </c>
      <c r="AR162" s="146" t="s">
        <v>201</v>
      </c>
      <c r="AT162" s="146" t="s">
        <v>181</v>
      </c>
      <c r="AU162" s="146" t="s">
        <v>186</v>
      </c>
      <c r="AY162" s="13" t="s">
        <v>179</v>
      </c>
      <c r="BE162" s="147">
        <f t="shared" ref="BE162:BE201" si="14">IF(N162="základná",J162,0)</f>
        <v>0</v>
      </c>
      <c r="BF162" s="147">
        <f t="shared" ref="BF162:BF201" si="15">IF(N162="znížená",J162,0)</f>
        <v>0</v>
      </c>
      <c r="BG162" s="147">
        <f t="shared" ref="BG162:BG201" si="16">IF(N162="zákl. prenesená",J162,0)</f>
        <v>0</v>
      </c>
      <c r="BH162" s="147">
        <f t="shared" ref="BH162:BH201" si="17">IF(N162="zníž. prenesená",J162,0)</f>
        <v>0</v>
      </c>
      <c r="BI162" s="147">
        <f t="shared" ref="BI162:BI201" si="18">IF(N162="nulová",J162,0)</f>
        <v>0</v>
      </c>
      <c r="BJ162" s="13" t="s">
        <v>186</v>
      </c>
      <c r="BK162" s="147">
        <f t="shared" ref="BK162:BK201" si="19">ROUND(I162*H162,2)</f>
        <v>0</v>
      </c>
      <c r="BL162" s="13" t="s">
        <v>201</v>
      </c>
      <c r="BM162" s="146" t="s">
        <v>2629</v>
      </c>
    </row>
    <row r="163" spans="2:65" s="1" customFormat="1" ht="38" customHeight="1" x14ac:dyDescent="0.2">
      <c r="B163" s="28"/>
      <c r="C163" s="134" t="s">
        <v>333</v>
      </c>
      <c r="D163" s="134" t="s">
        <v>181</v>
      </c>
      <c r="E163" s="135" t="s">
        <v>1005</v>
      </c>
      <c r="F163" s="136" t="s">
        <v>1006</v>
      </c>
      <c r="G163" s="137" t="s">
        <v>184</v>
      </c>
      <c r="H163" s="138">
        <v>14.45</v>
      </c>
      <c r="I163" s="139"/>
      <c r="J163" s="140">
        <f t="shared" si="10"/>
        <v>0</v>
      </c>
      <c r="K163" s="141"/>
      <c r="L163" s="28"/>
      <c r="M163" s="142" t="s">
        <v>1</v>
      </c>
      <c r="N163" s="143" t="s">
        <v>38</v>
      </c>
      <c r="P163" s="144">
        <f t="shared" si="11"/>
        <v>0</v>
      </c>
      <c r="Q163" s="144">
        <v>9.2499999999999999E-2</v>
      </c>
      <c r="R163" s="144">
        <f t="shared" si="12"/>
        <v>1.336625</v>
      </c>
      <c r="S163" s="144">
        <v>0</v>
      </c>
      <c r="T163" s="145">
        <f t="shared" si="13"/>
        <v>0</v>
      </c>
      <c r="AR163" s="146" t="s">
        <v>201</v>
      </c>
      <c r="AT163" s="146" t="s">
        <v>181</v>
      </c>
      <c r="AU163" s="146" t="s">
        <v>186</v>
      </c>
      <c r="AY163" s="13" t="s">
        <v>179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186</v>
      </c>
      <c r="BK163" s="147">
        <f t="shared" si="19"/>
        <v>0</v>
      </c>
      <c r="BL163" s="13" t="s">
        <v>201</v>
      </c>
      <c r="BM163" s="146" t="s">
        <v>2630</v>
      </c>
    </row>
    <row r="164" spans="2:65" s="1" customFormat="1" ht="16.5" customHeight="1" x14ac:dyDescent="0.2">
      <c r="B164" s="28"/>
      <c r="C164" s="148" t="s">
        <v>337</v>
      </c>
      <c r="D164" s="148" t="s">
        <v>194</v>
      </c>
      <c r="E164" s="149" t="s">
        <v>2631</v>
      </c>
      <c r="F164" s="150" t="s">
        <v>2632</v>
      </c>
      <c r="G164" s="151" t="s">
        <v>184</v>
      </c>
      <c r="H164" s="152">
        <v>6</v>
      </c>
      <c r="I164" s="153"/>
      <c r="J164" s="154">
        <f t="shared" si="10"/>
        <v>0</v>
      </c>
      <c r="K164" s="155"/>
      <c r="L164" s="156"/>
      <c r="M164" s="157" t="s">
        <v>1</v>
      </c>
      <c r="N164" s="158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186</v>
      </c>
      <c r="AT164" s="146" t="s">
        <v>194</v>
      </c>
      <c r="AU164" s="146" t="s">
        <v>186</v>
      </c>
      <c r="AY164" s="13" t="s">
        <v>179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186</v>
      </c>
      <c r="BK164" s="147">
        <f t="shared" si="19"/>
        <v>0</v>
      </c>
      <c r="BL164" s="13" t="s">
        <v>80</v>
      </c>
      <c r="BM164" s="146" t="s">
        <v>2633</v>
      </c>
    </row>
    <row r="165" spans="2:65" s="1" customFormat="1" ht="16.5" customHeight="1" x14ac:dyDescent="0.2">
      <c r="B165" s="28"/>
      <c r="C165" s="148" t="s">
        <v>341</v>
      </c>
      <c r="D165" s="148" t="s">
        <v>194</v>
      </c>
      <c r="E165" s="149" t="s">
        <v>2634</v>
      </c>
      <c r="F165" s="150" t="s">
        <v>2635</v>
      </c>
      <c r="G165" s="151" t="s">
        <v>184</v>
      </c>
      <c r="H165" s="152">
        <v>6</v>
      </c>
      <c r="I165" s="153"/>
      <c r="J165" s="154">
        <f t="shared" si="10"/>
        <v>0</v>
      </c>
      <c r="K165" s="155"/>
      <c r="L165" s="156"/>
      <c r="M165" s="157" t="s">
        <v>1</v>
      </c>
      <c r="N165" s="158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186</v>
      </c>
      <c r="AT165" s="146" t="s">
        <v>194</v>
      </c>
      <c r="AU165" s="146" t="s">
        <v>186</v>
      </c>
      <c r="AY165" s="13" t="s">
        <v>179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186</v>
      </c>
      <c r="BK165" s="147">
        <f t="shared" si="19"/>
        <v>0</v>
      </c>
      <c r="BL165" s="13" t="s">
        <v>80</v>
      </c>
      <c r="BM165" s="146" t="s">
        <v>2636</v>
      </c>
    </row>
    <row r="166" spans="2:65" s="1" customFormat="1" ht="24.15" customHeight="1" x14ac:dyDescent="0.2">
      <c r="B166" s="28"/>
      <c r="C166" s="134" t="s">
        <v>343</v>
      </c>
      <c r="D166" s="134" t="s">
        <v>181</v>
      </c>
      <c r="E166" s="135" t="s">
        <v>2637</v>
      </c>
      <c r="F166" s="136" t="s">
        <v>2638</v>
      </c>
      <c r="G166" s="137" t="s">
        <v>184</v>
      </c>
      <c r="H166" s="138">
        <v>14.45</v>
      </c>
      <c r="I166" s="139"/>
      <c r="J166" s="140">
        <f t="shared" si="10"/>
        <v>0</v>
      </c>
      <c r="K166" s="141"/>
      <c r="L166" s="28"/>
      <c r="M166" s="142" t="s">
        <v>1</v>
      </c>
      <c r="N166" s="143" t="s">
        <v>38</v>
      </c>
      <c r="P166" s="144">
        <f t="shared" si="11"/>
        <v>0</v>
      </c>
      <c r="Q166" s="144">
        <v>0.20266000000000001</v>
      </c>
      <c r="R166" s="144">
        <f t="shared" si="12"/>
        <v>2.9284369999999997</v>
      </c>
      <c r="S166" s="144">
        <v>0</v>
      </c>
      <c r="T166" s="145">
        <f t="shared" si="13"/>
        <v>0</v>
      </c>
      <c r="AR166" s="146" t="s">
        <v>80</v>
      </c>
      <c r="AT166" s="146" t="s">
        <v>181</v>
      </c>
      <c r="AU166" s="146" t="s">
        <v>186</v>
      </c>
      <c r="AY166" s="13" t="s">
        <v>179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186</v>
      </c>
      <c r="BK166" s="147">
        <f t="shared" si="19"/>
        <v>0</v>
      </c>
      <c r="BL166" s="13" t="s">
        <v>80</v>
      </c>
      <c r="BM166" s="146" t="s">
        <v>2639</v>
      </c>
    </row>
    <row r="167" spans="2:65" s="1" customFormat="1" ht="16.5" customHeight="1" x14ac:dyDescent="0.2">
      <c r="B167" s="28"/>
      <c r="C167" s="134" t="s">
        <v>347</v>
      </c>
      <c r="D167" s="134" t="s">
        <v>181</v>
      </c>
      <c r="E167" s="135" t="s">
        <v>2640</v>
      </c>
      <c r="F167" s="136" t="s">
        <v>2641</v>
      </c>
      <c r="G167" s="137" t="s">
        <v>235</v>
      </c>
      <c r="H167" s="138">
        <v>50</v>
      </c>
      <c r="I167" s="139"/>
      <c r="J167" s="140">
        <f t="shared" si="10"/>
        <v>0</v>
      </c>
      <c r="K167" s="141"/>
      <c r="L167" s="28"/>
      <c r="M167" s="142" t="s">
        <v>1</v>
      </c>
      <c r="N167" s="143" t="s">
        <v>38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201</v>
      </c>
      <c r="AT167" s="146" t="s">
        <v>181</v>
      </c>
      <c r="AU167" s="146" t="s">
        <v>186</v>
      </c>
      <c r="AY167" s="13" t="s">
        <v>179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186</v>
      </c>
      <c r="BK167" s="147">
        <f t="shared" si="19"/>
        <v>0</v>
      </c>
      <c r="BL167" s="13" t="s">
        <v>201</v>
      </c>
      <c r="BM167" s="146" t="s">
        <v>2642</v>
      </c>
    </row>
    <row r="168" spans="2:65" s="1" customFormat="1" ht="16.5" customHeight="1" x14ac:dyDescent="0.2">
      <c r="B168" s="28"/>
      <c r="C168" s="148" t="s">
        <v>351</v>
      </c>
      <c r="D168" s="148" t="s">
        <v>194</v>
      </c>
      <c r="E168" s="149" t="s">
        <v>2640</v>
      </c>
      <c r="F168" s="150" t="s">
        <v>2643</v>
      </c>
      <c r="G168" s="151" t="s">
        <v>235</v>
      </c>
      <c r="H168" s="152">
        <v>50</v>
      </c>
      <c r="I168" s="153"/>
      <c r="J168" s="154">
        <f t="shared" si="10"/>
        <v>0</v>
      </c>
      <c r="K168" s="155"/>
      <c r="L168" s="156"/>
      <c r="M168" s="157" t="s">
        <v>1</v>
      </c>
      <c r="N168" s="158" t="s">
        <v>38</v>
      </c>
      <c r="P168" s="144">
        <f t="shared" si="11"/>
        <v>0</v>
      </c>
      <c r="Q168" s="144">
        <v>0</v>
      </c>
      <c r="R168" s="144">
        <f t="shared" si="12"/>
        <v>0</v>
      </c>
      <c r="S168" s="144">
        <v>0</v>
      </c>
      <c r="T168" s="145">
        <f t="shared" si="13"/>
        <v>0</v>
      </c>
      <c r="AR168" s="146" t="s">
        <v>1193</v>
      </c>
      <c r="AT168" s="146" t="s">
        <v>194</v>
      </c>
      <c r="AU168" s="146" t="s">
        <v>186</v>
      </c>
      <c r="AY168" s="13" t="s">
        <v>179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3" t="s">
        <v>186</v>
      </c>
      <c r="BK168" s="147">
        <f t="shared" si="19"/>
        <v>0</v>
      </c>
      <c r="BL168" s="13" t="s">
        <v>201</v>
      </c>
      <c r="BM168" s="146" t="s">
        <v>2644</v>
      </c>
    </row>
    <row r="169" spans="2:65" s="1" customFormat="1" ht="24.15" customHeight="1" x14ac:dyDescent="0.2">
      <c r="B169" s="28"/>
      <c r="C169" s="134" t="s">
        <v>355</v>
      </c>
      <c r="D169" s="134" t="s">
        <v>181</v>
      </c>
      <c r="E169" s="135" t="s">
        <v>2645</v>
      </c>
      <c r="F169" s="136" t="s">
        <v>2646</v>
      </c>
      <c r="G169" s="137" t="s">
        <v>184</v>
      </c>
      <c r="H169" s="138">
        <v>1.75</v>
      </c>
      <c r="I169" s="139"/>
      <c r="J169" s="140">
        <f t="shared" si="10"/>
        <v>0</v>
      </c>
      <c r="K169" s="141"/>
      <c r="L169" s="28"/>
      <c r="M169" s="142" t="s">
        <v>1</v>
      </c>
      <c r="N169" s="143" t="s">
        <v>38</v>
      </c>
      <c r="P169" s="144">
        <f t="shared" si="11"/>
        <v>0</v>
      </c>
      <c r="Q169" s="144">
        <v>0</v>
      </c>
      <c r="R169" s="144">
        <f t="shared" si="12"/>
        <v>0</v>
      </c>
      <c r="S169" s="144">
        <v>0</v>
      </c>
      <c r="T169" s="145">
        <f t="shared" si="13"/>
        <v>0</v>
      </c>
      <c r="AR169" s="146" t="s">
        <v>201</v>
      </c>
      <c r="AT169" s="146" t="s">
        <v>181</v>
      </c>
      <c r="AU169" s="146" t="s">
        <v>186</v>
      </c>
      <c r="AY169" s="13" t="s">
        <v>179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3" t="s">
        <v>186</v>
      </c>
      <c r="BK169" s="147">
        <f t="shared" si="19"/>
        <v>0</v>
      </c>
      <c r="BL169" s="13" t="s">
        <v>201</v>
      </c>
      <c r="BM169" s="146" t="s">
        <v>2647</v>
      </c>
    </row>
    <row r="170" spans="2:65" s="1" customFormat="1" ht="16.5" customHeight="1" x14ac:dyDescent="0.2">
      <c r="B170" s="28"/>
      <c r="C170" s="134" t="s">
        <v>359</v>
      </c>
      <c r="D170" s="134" t="s">
        <v>181</v>
      </c>
      <c r="E170" s="135" t="s">
        <v>2648</v>
      </c>
      <c r="F170" s="136" t="s">
        <v>2649</v>
      </c>
      <c r="G170" s="137" t="s">
        <v>184</v>
      </c>
      <c r="H170" s="138">
        <v>7.5</v>
      </c>
      <c r="I170" s="139"/>
      <c r="J170" s="140">
        <f t="shared" si="10"/>
        <v>0</v>
      </c>
      <c r="K170" s="141"/>
      <c r="L170" s="28"/>
      <c r="M170" s="142" t="s">
        <v>1</v>
      </c>
      <c r="N170" s="143" t="s">
        <v>38</v>
      </c>
      <c r="P170" s="144">
        <f t="shared" si="11"/>
        <v>0</v>
      </c>
      <c r="Q170" s="144">
        <v>0</v>
      </c>
      <c r="R170" s="144">
        <f t="shared" si="12"/>
        <v>0</v>
      </c>
      <c r="S170" s="144">
        <v>0</v>
      </c>
      <c r="T170" s="145">
        <f t="shared" si="13"/>
        <v>0</v>
      </c>
      <c r="AR170" s="146" t="s">
        <v>201</v>
      </c>
      <c r="AT170" s="146" t="s">
        <v>181</v>
      </c>
      <c r="AU170" s="146" t="s">
        <v>186</v>
      </c>
      <c r="AY170" s="13" t="s">
        <v>179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3" t="s">
        <v>186</v>
      </c>
      <c r="BK170" s="147">
        <f t="shared" si="19"/>
        <v>0</v>
      </c>
      <c r="BL170" s="13" t="s">
        <v>201</v>
      </c>
      <c r="BM170" s="146" t="s">
        <v>2650</v>
      </c>
    </row>
    <row r="171" spans="2:65" s="1" customFormat="1" ht="24.15" customHeight="1" x14ac:dyDescent="0.2">
      <c r="B171" s="28"/>
      <c r="C171" s="134" t="s">
        <v>363</v>
      </c>
      <c r="D171" s="134" t="s">
        <v>181</v>
      </c>
      <c r="E171" s="135" t="s">
        <v>2651</v>
      </c>
      <c r="F171" s="136" t="s">
        <v>2652</v>
      </c>
      <c r="G171" s="137" t="s">
        <v>235</v>
      </c>
      <c r="H171" s="138">
        <v>35</v>
      </c>
      <c r="I171" s="139"/>
      <c r="J171" s="140">
        <f t="shared" si="10"/>
        <v>0</v>
      </c>
      <c r="K171" s="141"/>
      <c r="L171" s="28"/>
      <c r="M171" s="142" t="s">
        <v>1</v>
      </c>
      <c r="N171" s="143" t="s">
        <v>38</v>
      </c>
      <c r="P171" s="144">
        <f t="shared" si="11"/>
        <v>0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AR171" s="146" t="s">
        <v>201</v>
      </c>
      <c r="AT171" s="146" t="s">
        <v>181</v>
      </c>
      <c r="AU171" s="146" t="s">
        <v>186</v>
      </c>
      <c r="AY171" s="13" t="s">
        <v>179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3" t="s">
        <v>186</v>
      </c>
      <c r="BK171" s="147">
        <f t="shared" si="19"/>
        <v>0</v>
      </c>
      <c r="BL171" s="13" t="s">
        <v>201</v>
      </c>
      <c r="BM171" s="146" t="s">
        <v>2653</v>
      </c>
    </row>
    <row r="172" spans="2:65" s="1" customFormat="1" ht="16.5" customHeight="1" x14ac:dyDescent="0.2">
      <c r="B172" s="28"/>
      <c r="C172" s="134" t="s">
        <v>369</v>
      </c>
      <c r="D172" s="134" t="s">
        <v>181</v>
      </c>
      <c r="E172" s="135" t="s">
        <v>2654</v>
      </c>
      <c r="F172" s="136" t="s">
        <v>2655</v>
      </c>
      <c r="G172" s="137" t="s">
        <v>488</v>
      </c>
      <c r="H172" s="138">
        <v>6</v>
      </c>
      <c r="I172" s="139"/>
      <c r="J172" s="140">
        <f t="shared" si="10"/>
        <v>0</v>
      </c>
      <c r="K172" s="141"/>
      <c r="L172" s="28"/>
      <c r="M172" s="142" t="s">
        <v>1</v>
      </c>
      <c r="N172" s="143" t="s">
        <v>38</v>
      </c>
      <c r="P172" s="144">
        <f t="shared" si="11"/>
        <v>0</v>
      </c>
      <c r="Q172" s="144">
        <v>0</v>
      </c>
      <c r="R172" s="144">
        <f t="shared" si="12"/>
        <v>0</v>
      </c>
      <c r="S172" s="144">
        <v>0</v>
      </c>
      <c r="T172" s="145">
        <f t="shared" si="13"/>
        <v>0</v>
      </c>
      <c r="AR172" s="146" t="s">
        <v>201</v>
      </c>
      <c r="AT172" s="146" t="s">
        <v>181</v>
      </c>
      <c r="AU172" s="146" t="s">
        <v>186</v>
      </c>
      <c r="AY172" s="13" t="s">
        <v>179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3" t="s">
        <v>186</v>
      </c>
      <c r="BK172" s="147">
        <f t="shared" si="19"/>
        <v>0</v>
      </c>
      <c r="BL172" s="13" t="s">
        <v>201</v>
      </c>
      <c r="BM172" s="146" t="s">
        <v>2656</v>
      </c>
    </row>
    <row r="173" spans="2:65" s="1" customFormat="1" ht="33" customHeight="1" x14ac:dyDescent="0.2">
      <c r="B173" s="28"/>
      <c r="C173" s="134" t="s">
        <v>373</v>
      </c>
      <c r="D173" s="134" t="s">
        <v>181</v>
      </c>
      <c r="E173" s="135" t="s">
        <v>2657</v>
      </c>
      <c r="F173" s="136" t="s">
        <v>2658</v>
      </c>
      <c r="G173" s="137" t="s">
        <v>192</v>
      </c>
      <c r="H173" s="138">
        <v>1</v>
      </c>
      <c r="I173" s="139"/>
      <c r="J173" s="140">
        <f t="shared" si="10"/>
        <v>0</v>
      </c>
      <c r="K173" s="141"/>
      <c r="L173" s="28"/>
      <c r="M173" s="142" t="s">
        <v>1</v>
      </c>
      <c r="N173" s="143" t="s">
        <v>38</v>
      </c>
      <c r="P173" s="144">
        <f t="shared" si="11"/>
        <v>0</v>
      </c>
      <c r="Q173" s="144">
        <v>0</v>
      </c>
      <c r="R173" s="144">
        <f t="shared" si="12"/>
        <v>0</v>
      </c>
      <c r="S173" s="144">
        <v>0</v>
      </c>
      <c r="T173" s="145">
        <f t="shared" si="13"/>
        <v>0</v>
      </c>
      <c r="AR173" s="146" t="s">
        <v>201</v>
      </c>
      <c r="AT173" s="146" t="s">
        <v>181</v>
      </c>
      <c r="AU173" s="146" t="s">
        <v>186</v>
      </c>
      <c r="AY173" s="13" t="s">
        <v>179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3" t="s">
        <v>186</v>
      </c>
      <c r="BK173" s="147">
        <f t="shared" si="19"/>
        <v>0</v>
      </c>
      <c r="BL173" s="13" t="s">
        <v>201</v>
      </c>
      <c r="BM173" s="146" t="s">
        <v>2659</v>
      </c>
    </row>
    <row r="174" spans="2:65" s="1" customFormat="1" ht="16.5" customHeight="1" x14ac:dyDescent="0.2">
      <c r="B174" s="28"/>
      <c r="C174" s="148" t="s">
        <v>377</v>
      </c>
      <c r="D174" s="148" t="s">
        <v>194</v>
      </c>
      <c r="E174" s="149" t="s">
        <v>2660</v>
      </c>
      <c r="F174" s="150" t="s">
        <v>2661</v>
      </c>
      <c r="G174" s="151" t="s">
        <v>235</v>
      </c>
      <c r="H174" s="152">
        <v>1</v>
      </c>
      <c r="I174" s="153"/>
      <c r="J174" s="154">
        <f t="shared" si="10"/>
        <v>0</v>
      </c>
      <c r="K174" s="155"/>
      <c r="L174" s="156"/>
      <c r="M174" s="157" t="s">
        <v>1</v>
      </c>
      <c r="N174" s="158" t="s">
        <v>38</v>
      </c>
      <c r="P174" s="144">
        <f t="shared" si="11"/>
        <v>0</v>
      </c>
      <c r="Q174" s="144">
        <v>0</v>
      </c>
      <c r="R174" s="144">
        <f t="shared" si="12"/>
        <v>0</v>
      </c>
      <c r="S174" s="144">
        <v>0</v>
      </c>
      <c r="T174" s="145">
        <f t="shared" si="13"/>
        <v>0</v>
      </c>
      <c r="AR174" s="146" t="s">
        <v>1193</v>
      </c>
      <c r="AT174" s="146" t="s">
        <v>194</v>
      </c>
      <c r="AU174" s="146" t="s">
        <v>186</v>
      </c>
      <c r="AY174" s="13" t="s">
        <v>179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3" t="s">
        <v>186</v>
      </c>
      <c r="BK174" s="147">
        <f t="shared" si="19"/>
        <v>0</v>
      </c>
      <c r="BL174" s="13" t="s">
        <v>201</v>
      </c>
      <c r="BM174" s="146" t="s">
        <v>2662</v>
      </c>
    </row>
    <row r="175" spans="2:65" s="1" customFormat="1" ht="24.15" customHeight="1" x14ac:dyDescent="0.2">
      <c r="B175" s="28"/>
      <c r="C175" s="134" t="s">
        <v>381</v>
      </c>
      <c r="D175" s="134" t="s">
        <v>181</v>
      </c>
      <c r="E175" s="135" t="s">
        <v>2663</v>
      </c>
      <c r="F175" s="136" t="s">
        <v>2664</v>
      </c>
      <c r="G175" s="137" t="s">
        <v>488</v>
      </c>
      <c r="H175" s="138">
        <v>2.69</v>
      </c>
      <c r="I175" s="139"/>
      <c r="J175" s="140">
        <f t="shared" si="10"/>
        <v>0</v>
      </c>
      <c r="K175" s="141"/>
      <c r="L175" s="28"/>
      <c r="M175" s="142" t="s">
        <v>1</v>
      </c>
      <c r="N175" s="143" t="s">
        <v>38</v>
      </c>
      <c r="P175" s="144">
        <f t="shared" si="11"/>
        <v>0</v>
      </c>
      <c r="Q175" s="144">
        <v>0</v>
      </c>
      <c r="R175" s="144">
        <f t="shared" si="12"/>
        <v>0</v>
      </c>
      <c r="S175" s="144">
        <v>0</v>
      </c>
      <c r="T175" s="145">
        <f t="shared" si="13"/>
        <v>0</v>
      </c>
      <c r="AR175" s="146" t="s">
        <v>201</v>
      </c>
      <c r="AT175" s="146" t="s">
        <v>181</v>
      </c>
      <c r="AU175" s="146" t="s">
        <v>186</v>
      </c>
      <c r="AY175" s="13" t="s">
        <v>179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3" t="s">
        <v>186</v>
      </c>
      <c r="BK175" s="147">
        <f t="shared" si="19"/>
        <v>0</v>
      </c>
      <c r="BL175" s="13" t="s">
        <v>201</v>
      </c>
      <c r="BM175" s="146" t="s">
        <v>2665</v>
      </c>
    </row>
    <row r="176" spans="2:65" s="1" customFormat="1" ht="24.15" customHeight="1" x14ac:dyDescent="0.2">
      <c r="B176" s="28"/>
      <c r="C176" s="134" t="s">
        <v>385</v>
      </c>
      <c r="D176" s="134" t="s">
        <v>181</v>
      </c>
      <c r="E176" s="135" t="s">
        <v>2666</v>
      </c>
      <c r="F176" s="136" t="s">
        <v>2667</v>
      </c>
      <c r="G176" s="137" t="s">
        <v>488</v>
      </c>
      <c r="H176" s="138">
        <v>2.69</v>
      </c>
      <c r="I176" s="139"/>
      <c r="J176" s="140">
        <f t="shared" si="10"/>
        <v>0</v>
      </c>
      <c r="K176" s="141"/>
      <c r="L176" s="28"/>
      <c r="M176" s="142" t="s">
        <v>1</v>
      </c>
      <c r="N176" s="143" t="s">
        <v>38</v>
      </c>
      <c r="P176" s="144">
        <f t="shared" si="11"/>
        <v>0</v>
      </c>
      <c r="Q176" s="144">
        <v>0</v>
      </c>
      <c r="R176" s="144">
        <f t="shared" si="12"/>
        <v>0</v>
      </c>
      <c r="S176" s="144">
        <v>0</v>
      </c>
      <c r="T176" s="145">
        <f t="shared" si="13"/>
        <v>0</v>
      </c>
      <c r="AR176" s="146" t="s">
        <v>80</v>
      </c>
      <c r="AT176" s="146" t="s">
        <v>181</v>
      </c>
      <c r="AU176" s="146" t="s">
        <v>186</v>
      </c>
      <c r="AY176" s="13" t="s">
        <v>179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3" t="s">
        <v>186</v>
      </c>
      <c r="BK176" s="147">
        <f t="shared" si="19"/>
        <v>0</v>
      </c>
      <c r="BL176" s="13" t="s">
        <v>80</v>
      </c>
      <c r="BM176" s="146" t="s">
        <v>2668</v>
      </c>
    </row>
    <row r="177" spans="2:65" s="1" customFormat="1" ht="24.15" customHeight="1" x14ac:dyDescent="0.2">
      <c r="B177" s="28"/>
      <c r="C177" s="134" t="s">
        <v>390</v>
      </c>
      <c r="D177" s="134" t="s">
        <v>181</v>
      </c>
      <c r="E177" s="135" t="s">
        <v>2460</v>
      </c>
      <c r="F177" s="136" t="s">
        <v>2461</v>
      </c>
      <c r="G177" s="137" t="s">
        <v>488</v>
      </c>
      <c r="H177" s="138">
        <v>7.4</v>
      </c>
      <c r="I177" s="139"/>
      <c r="J177" s="140">
        <f t="shared" si="10"/>
        <v>0</v>
      </c>
      <c r="K177" s="141"/>
      <c r="L177" s="28"/>
      <c r="M177" s="142" t="s">
        <v>1</v>
      </c>
      <c r="N177" s="143" t="s">
        <v>38</v>
      </c>
      <c r="P177" s="144">
        <f t="shared" si="11"/>
        <v>0</v>
      </c>
      <c r="Q177" s="144">
        <v>0</v>
      </c>
      <c r="R177" s="144">
        <f t="shared" si="12"/>
        <v>0</v>
      </c>
      <c r="S177" s="144">
        <v>0</v>
      </c>
      <c r="T177" s="145">
        <f t="shared" si="13"/>
        <v>0</v>
      </c>
      <c r="AR177" s="146" t="s">
        <v>80</v>
      </c>
      <c r="AT177" s="146" t="s">
        <v>181</v>
      </c>
      <c r="AU177" s="146" t="s">
        <v>186</v>
      </c>
      <c r="AY177" s="13" t="s">
        <v>179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3" t="s">
        <v>186</v>
      </c>
      <c r="BK177" s="147">
        <f t="shared" si="19"/>
        <v>0</v>
      </c>
      <c r="BL177" s="13" t="s">
        <v>80</v>
      </c>
      <c r="BM177" s="146" t="s">
        <v>2669</v>
      </c>
    </row>
    <row r="178" spans="2:65" s="1" customFormat="1" ht="16.5" customHeight="1" x14ac:dyDescent="0.2">
      <c r="B178" s="28"/>
      <c r="C178" s="134" t="s">
        <v>394</v>
      </c>
      <c r="D178" s="134" t="s">
        <v>181</v>
      </c>
      <c r="E178" s="135" t="s">
        <v>2670</v>
      </c>
      <c r="F178" s="136" t="s">
        <v>2671</v>
      </c>
      <c r="G178" s="137" t="s">
        <v>488</v>
      </c>
      <c r="H178" s="138">
        <v>2.84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80</v>
      </c>
      <c r="AT178" s="146" t="s">
        <v>181</v>
      </c>
      <c r="AU178" s="146" t="s">
        <v>186</v>
      </c>
      <c r="AY178" s="13" t="s">
        <v>179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186</v>
      </c>
      <c r="BK178" s="147">
        <f t="shared" si="19"/>
        <v>0</v>
      </c>
      <c r="BL178" s="13" t="s">
        <v>80</v>
      </c>
      <c r="BM178" s="146" t="s">
        <v>2672</v>
      </c>
    </row>
    <row r="179" spans="2:65" s="1" customFormat="1" ht="21.75" customHeight="1" x14ac:dyDescent="0.2">
      <c r="B179" s="28"/>
      <c r="C179" s="148" t="s">
        <v>398</v>
      </c>
      <c r="D179" s="148" t="s">
        <v>194</v>
      </c>
      <c r="E179" s="149" t="s">
        <v>2673</v>
      </c>
      <c r="F179" s="150" t="s">
        <v>2674</v>
      </c>
      <c r="G179" s="151" t="s">
        <v>488</v>
      </c>
      <c r="H179" s="152">
        <v>2.69</v>
      </c>
      <c r="I179" s="153"/>
      <c r="J179" s="154">
        <f t="shared" si="10"/>
        <v>0</v>
      </c>
      <c r="K179" s="155"/>
      <c r="L179" s="156"/>
      <c r="M179" s="157" t="s">
        <v>1</v>
      </c>
      <c r="N179" s="158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219</v>
      </c>
      <c r="AT179" s="146" t="s">
        <v>194</v>
      </c>
      <c r="AU179" s="146" t="s">
        <v>186</v>
      </c>
      <c r="AY179" s="13" t="s">
        <v>179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186</v>
      </c>
      <c r="BK179" s="147">
        <f t="shared" si="19"/>
        <v>0</v>
      </c>
      <c r="BL179" s="13" t="s">
        <v>185</v>
      </c>
      <c r="BM179" s="146" t="s">
        <v>2675</v>
      </c>
    </row>
    <row r="180" spans="2:65" s="1" customFormat="1" ht="16.5" customHeight="1" x14ac:dyDescent="0.2">
      <c r="B180" s="28"/>
      <c r="C180" s="134" t="s">
        <v>402</v>
      </c>
      <c r="D180" s="134" t="s">
        <v>181</v>
      </c>
      <c r="E180" s="135" t="s">
        <v>2676</v>
      </c>
      <c r="F180" s="136" t="s">
        <v>2677</v>
      </c>
      <c r="G180" s="137" t="s">
        <v>488</v>
      </c>
      <c r="H180" s="138">
        <v>2.84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185</v>
      </c>
      <c r="AT180" s="146" t="s">
        <v>181</v>
      </c>
      <c r="AU180" s="146" t="s">
        <v>186</v>
      </c>
      <c r="AY180" s="13" t="s">
        <v>179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186</v>
      </c>
      <c r="BK180" s="147">
        <f t="shared" si="19"/>
        <v>0</v>
      </c>
      <c r="BL180" s="13" t="s">
        <v>185</v>
      </c>
      <c r="BM180" s="146" t="s">
        <v>2678</v>
      </c>
    </row>
    <row r="181" spans="2:65" s="1" customFormat="1" ht="16.5" customHeight="1" x14ac:dyDescent="0.2">
      <c r="B181" s="28"/>
      <c r="C181" s="134" t="s">
        <v>406</v>
      </c>
      <c r="D181" s="134" t="s">
        <v>181</v>
      </c>
      <c r="E181" s="135" t="s">
        <v>2679</v>
      </c>
      <c r="F181" s="136" t="s">
        <v>2680</v>
      </c>
      <c r="G181" s="137" t="s">
        <v>488</v>
      </c>
      <c r="H181" s="138">
        <v>28.4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185</v>
      </c>
      <c r="AT181" s="146" t="s">
        <v>181</v>
      </c>
      <c r="AU181" s="146" t="s">
        <v>186</v>
      </c>
      <c r="AY181" s="13" t="s">
        <v>179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186</v>
      </c>
      <c r="BK181" s="147">
        <f t="shared" si="19"/>
        <v>0</v>
      </c>
      <c r="BL181" s="13" t="s">
        <v>185</v>
      </c>
      <c r="BM181" s="146" t="s">
        <v>2681</v>
      </c>
    </row>
    <row r="182" spans="2:65" s="1" customFormat="1" ht="16.5" customHeight="1" x14ac:dyDescent="0.2">
      <c r="B182" s="28"/>
      <c r="C182" s="148" t="s">
        <v>410</v>
      </c>
      <c r="D182" s="148" t="s">
        <v>194</v>
      </c>
      <c r="E182" s="149" t="s">
        <v>2682</v>
      </c>
      <c r="F182" s="150" t="s">
        <v>2683</v>
      </c>
      <c r="G182" s="151" t="s">
        <v>488</v>
      </c>
      <c r="H182" s="152">
        <v>2.84</v>
      </c>
      <c r="I182" s="153"/>
      <c r="J182" s="154">
        <f t="shared" si="10"/>
        <v>0</v>
      </c>
      <c r="K182" s="155"/>
      <c r="L182" s="156"/>
      <c r="M182" s="157" t="s">
        <v>1</v>
      </c>
      <c r="N182" s="158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1193</v>
      </c>
      <c r="AT182" s="146" t="s">
        <v>194</v>
      </c>
      <c r="AU182" s="146" t="s">
        <v>186</v>
      </c>
      <c r="AY182" s="13" t="s">
        <v>179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186</v>
      </c>
      <c r="BK182" s="147">
        <f t="shared" si="19"/>
        <v>0</v>
      </c>
      <c r="BL182" s="13" t="s">
        <v>201</v>
      </c>
      <c r="BM182" s="146" t="s">
        <v>2684</v>
      </c>
    </row>
    <row r="183" spans="2:65" s="1" customFormat="1" ht="24.15" customHeight="1" x14ac:dyDescent="0.2">
      <c r="B183" s="28"/>
      <c r="C183" s="134" t="s">
        <v>414</v>
      </c>
      <c r="D183" s="134" t="s">
        <v>181</v>
      </c>
      <c r="E183" s="135" t="s">
        <v>2685</v>
      </c>
      <c r="F183" s="136" t="s">
        <v>2686</v>
      </c>
      <c r="G183" s="137" t="s">
        <v>192</v>
      </c>
      <c r="H183" s="138">
        <v>2</v>
      </c>
      <c r="I183" s="139"/>
      <c r="J183" s="140">
        <f t="shared" si="10"/>
        <v>0</v>
      </c>
      <c r="K183" s="141"/>
      <c r="L183" s="28"/>
      <c r="M183" s="142" t="s">
        <v>1</v>
      </c>
      <c r="N183" s="143" t="s">
        <v>38</v>
      </c>
      <c r="P183" s="144">
        <f t="shared" si="11"/>
        <v>0</v>
      </c>
      <c r="Q183" s="144">
        <v>0</v>
      </c>
      <c r="R183" s="144">
        <f t="shared" si="12"/>
        <v>0</v>
      </c>
      <c r="S183" s="144">
        <v>0</v>
      </c>
      <c r="T183" s="145">
        <f t="shared" si="13"/>
        <v>0</v>
      </c>
      <c r="AR183" s="146" t="s">
        <v>201</v>
      </c>
      <c r="AT183" s="146" t="s">
        <v>181</v>
      </c>
      <c r="AU183" s="146" t="s">
        <v>186</v>
      </c>
      <c r="AY183" s="13" t="s">
        <v>179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186</v>
      </c>
      <c r="BK183" s="147">
        <f t="shared" si="19"/>
        <v>0</v>
      </c>
      <c r="BL183" s="13" t="s">
        <v>201</v>
      </c>
      <c r="BM183" s="146" t="s">
        <v>2687</v>
      </c>
    </row>
    <row r="184" spans="2:65" s="1" customFormat="1" ht="24.15" customHeight="1" x14ac:dyDescent="0.2">
      <c r="B184" s="28"/>
      <c r="C184" s="134" t="s">
        <v>420</v>
      </c>
      <c r="D184" s="134" t="s">
        <v>181</v>
      </c>
      <c r="E184" s="135" t="s">
        <v>2688</v>
      </c>
      <c r="F184" s="136" t="s">
        <v>2689</v>
      </c>
      <c r="G184" s="137" t="s">
        <v>235</v>
      </c>
      <c r="H184" s="138">
        <v>17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201</v>
      </c>
      <c r="AT184" s="146" t="s">
        <v>181</v>
      </c>
      <c r="AU184" s="146" t="s">
        <v>186</v>
      </c>
      <c r="AY184" s="13" t="s">
        <v>179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186</v>
      </c>
      <c r="BK184" s="147">
        <f t="shared" si="19"/>
        <v>0</v>
      </c>
      <c r="BL184" s="13" t="s">
        <v>201</v>
      </c>
      <c r="BM184" s="146" t="s">
        <v>2690</v>
      </c>
    </row>
    <row r="185" spans="2:65" s="1" customFormat="1" ht="21.75" customHeight="1" x14ac:dyDescent="0.2">
      <c r="B185" s="28"/>
      <c r="C185" s="134" t="s">
        <v>426</v>
      </c>
      <c r="D185" s="134" t="s">
        <v>181</v>
      </c>
      <c r="E185" s="135" t="s">
        <v>2691</v>
      </c>
      <c r="F185" s="136" t="s">
        <v>2692</v>
      </c>
      <c r="G185" s="137" t="s">
        <v>235</v>
      </c>
      <c r="H185" s="138">
        <v>5</v>
      </c>
      <c r="I185" s="139"/>
      <c r="J185" s="140">
        <f t="shared" si="10"/>
        <v>0</v>
      </c>
      <c r="K185" s="141"/>
      <c r="L185" s="28"/>
      <c r="M185" s="142" t="s">
        <v>1</v>
      </c>
      <c r="N185" s="143" t="s">
        <v>38</v>
      </c>
      <c r="P185" s="144">
        <f t="shared" si="11"/>
        <v>0</v>
      </c>
      <c r="Q185" s="144">
        <v>0</v>
      </c>
      <c r="R185" s="144">
        <f t="shared" si="12"/>
        <v>0</v>
      </c>
      <c r="S185" s="144">
        <v>0</v>
      </c>
      <c r="T185" s="145">
        <f t="shared" si="13"/>
        <v>0</v>
      </c>
      <c r="AR185" s="146" t="s">
        <v>201</v>
      </c>
      <c r="AT185" s="146" t="s">
        <v>181</v>
      </c>
      <c r="AU185" s="146" t="s">
        <v>186</v>
      </c>
      <c r="AY185" s="13" t="s">
        <v>179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186</v>
      </c>
      <c r="BK185" s="147">
        <f t="shared" si="19"/>
        <v>0</v>
      </c>
      <c r="BL185" s="13" t="s">
        <v>201</v>
      </c>
      <c r="BM185" s="146" t="s">
        <v>2693</v>
      </c>
    </row>
    <row r="186" spans="2:65" s="1" customFormat="1" ht="33" customHeight="1" x14ac:dyDescent="0.2">
      <c r="B186" s="28"/>
      <c r="C186" s="134" t="s">
        <v>430</v>
      </c>
      <c r="D186" s="134" t="s">
        <v>181</v>
      </c>
      <c r="E186" s="135" t="s">
        <v>2463</v>
      </c>
      <c r="F186" s="136" t="s">
        <v>2464</v>
      </c>
      <c r="G186" s="137" t="s">
        <v>235</v>
      </c>
      <c r="H186" s="138">
        <v>35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80</v>
      </c>
      <c r="AT186" s="146" t="s">
        <v>181</v>
      </c>
      <c r="AU186" s="146" t="s">
        <v>186</v>
      </c>
      <c r="AY186" s="13" t="s">
        <v>179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186</v>
      </c>
      <c r="BK186" s="147">
        <f t="shared" si="19"/>
        <v>0</v>
      </c>
      <c r="BL186" s="13" t="s">
        <v>80</v>
      </c>
      <c r="BM186" s="146" t="s">
        <v>2694</v>
      </c>
    </row>
    <row r="187" spans="2:65" s="1" customFormat="1" ht="16.5" customHeight="1" x14ac:dyDescent="0.2">
      <c r="B187" s="28"/>
      <c r="C187" s="148" t="s">
        <v>434</v>
      </c>
      <c r="D187" s="148" t="s">
        <v>194</v>
      </c>
      <c r="E187" s="149" t="s">
        <v>2695</v>
      </c>
      <c r="F187" s="150" t="s">
        <v>2696</v>
      </c>
      <c r="G187" s="151" t="s">
        <v>388</v>
      </c>
      <c r="H187" s="152">
        <v>2.71</v>
      </c>
      <c r="I187" s="153"/>
      <c r="J187" s="154">
        <f t="shared" si="10"/>
        <v>0</v>
      </c>
      <c r="K187" s="155"/>
      <c r="L187" s="156"/>
      <c r="M187" s="157" t="s">
        <v>1</v>
      </c>
      <c r="N187" s="158" t="s">
        <v>38</v>
      </c>
      <c r="P187" s="144">
        <f t="shared" si="11"/>
        <v>0</v>
      </c>
      <c r="Q187" s="144">
        <v>1</v>
      </c>
      <c r="R187" s="144">
        <f t="shared" si="12"/>
        <v>2.71</v>
      </c>
      <c r="S187" s="144">
        <v>0</v>
      </c>
      <c r="T187" s="145">
        <f t="shared" si="13"/>
        <v>0</v>
      </c>
      <c r="AR187" s="146" t="s">
        <v>205</v>
      </c>
      <c r="AT187" s="146" t="s">
        <v>194</v>
      </c>
      <c r="AU187" s="146" t="s">
        <v>186</v>
      </c>
      <c r="AY187" s="13" t="s">
        <v>179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186</v>
      </c>
      <c r="BK187" s="147">
        <f t="shared" si="19"/>
        <v>0</v>
      </c>
      <c r="BL187" s="13" t="s">
        <v>205</v>
      </c>
      <c r="BM187" s="146" t="s">
        <v>2697</v>
      </c>
    </row>
    <row r="188" spans="2:65" s="1" customFormat="1" ht="33" customHeight="1" x14ac:dyDescent="0.2">
      <c r="B188" s="28"/>
      <c r="C188" s="134" t="s">
        <v>651</v>
      </c>
      <c r="D188" s="134" t="s">
        <v>181</v>
      </c>
      <c r="E188" s="135" t="s">
        <v>2698</v>
      </c>
      <c r="F188" s="136" t="s">
        <v>2699</v>
      </c>
      <c r="G188" s="137" t="s">
        <v>235</v>
      </c>
      <c r="H188" s="138">
        <v>10</v>
      </c>
      <c r="I188" s="139"/>
      <c r="J188" s="140">
        <f t="shared" si="10"/>
        <v>0</v>
      </c>
      <c r="K188" s="141"/>
      <c r="L188" s="28"/>
      <c r="M188" s="142" t="s">
        <v>1</v>
      </c>
      <c r="N188" s="143" t="s">
        <v>38</v>
      </c>
      <c r="P188" s="144">
        <f t="shared" si="11"/>
        <v>0</v>
      </c>
      <c r="Q188" s="144">
        <v>0</v>
      </c>
      <c r="R188" s="144">
        <f t="shared" si="12"/>
        <v>0</v>
      </c>
      <c r="S188" s="144">
        <v>0</v>
      </c>
      <c r="T188" s="145">
        <f t="shared" si="13"/>
        <v>0</v>
      </c>
      <c r="AR188" s="146" t="s">
        <v>201</v>
      </c>
      <c r="AT188" s="146" t="s">
        <v>181</v>
      </c>
      <c r="AU188" s="146" t="s">
        <v>186</v>
      </c>
      <c r="AY188" s="13" t="s">
        <v>179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186</v>
      </c>
      <c r="BK188" s="147">
        <f t="shared" si="19"/>
        <v>0</v>
      </c>
      <c r="BL188" s="13" t="s">
        <v>201</v>
      </c>
      <c r="BM188" s="146" t="s">
        <v>2700</v>
      </c>
    </row>
    <row r="189" spans="2:65" s="1" customFormat="1" ht="16.5" customHeight="1" x14ac:dyDescent="0.2">
      <c r="B189" s="28"/>
      <c r="C189" s="148" t="s">
        <v>655</v>
      </c>
      <c r="D189" s="148" t="s">
        <v>194</v>
      </c>
      <c r="E189" s="149" t="s">
        <v>2701</v>
      </c>
      <c r="F189" s="150" t="s">
        <v>2702</v>
      </c>
      <c r="G189" s="151" t="s">
        <v>235</v>
      </c>
      <c r="H189" s="152">
        <v>15</v>
      </c>
      <c r="I189" s="153"/>
      <c r="J189" s="154">
        <f t="shared" si="10"/>
        <v>0</v>
      </c>
      <c r="K189" s="155"/>
      <c r="L189" s="156"/>
      <c r="M189" s="157" t="s">
        <v>1</v>
      </c>
      <c r="N189" s="158" t="s">
        <v>38</v>
      </c>
      <c r="P189" s="144">
        <f t="shared" si="11"/>
        <v>0</v>
      </c>
      <c r="Q189" s="144">
        <v>0</v>
      </c>
      <c r="R189" s="144">
        <f t="shared" si="12"/>
        <v>0</v>
      </c>
      <c r="S189" s="144">
        <v>0</v>
      </c>
      <c r="T189" s="145">
        <f t="shared" si="13"/>
        <v>0</v>
      </c>
      <c r="AR189" s="146" t="s">
        <v>1193</v>
      </c>
      <c r="AT189" s="146" t="s">
        <v>194</v>
      </c>
      <c r="AU189" s="146" t="s">
        <v>186</v>
      </c>
      <c r="AY189" s="13" t="s">
        <v>179</v>
      </c>
      <c r="BE189" s="147">
        <f t="shared" si="14"/>
        <v>0</v>
      </c>
      <c r="BF189" s="147">
        <f t="shared" si="15"/>
        <v>0</v>
      </c>
      <c r="BG189" s="147">
        <f t="shared" si="16"/>
        <v>0</v>
      </c>
      <c r="BH189" s="147">
        <f t="shared" si="17"/>
        <v>0</v>
      </c>
      <c r="BI189" s="147">
        <f t="shared" si="18"/>
        <v>0</v>
      </c>
      <c r="BJ189" s="13" t="s">
        <v>186</v>
      </c>
      <c r="BK189" s="147">
        <f t="shared" si="19"/>
        <v>0</v>
      </c>
      <c r="BL189" s="13" t="s">
        <v>201</v>
      </c>
      <c r="BM189" s="146" t="s">
        <v>2703</v>
      </c>
    </row>
    <row r="190" spans="2:65" s="1" customFormat="1" ht="16.5" customHeight="1" x14ac:dyDescent="0.2">
      <c r="B190" s="28"/>
      <c r="C190" s="134" t="s">
        <v>201</v>
      </c>
      <c r="D190" s="134" t="s">
        <v>181</v>
      </c>
      <c r="E190" s="135" t="s">
        <v>2704</v>
      </c>
      <c r="F190" s="136" t="s">
        <v>2705</v>
      </c>
      <c r="G190" s="137" t="s">
        <v>192</v>
      </c>
      <c r="H190" s="138">
        <v>2</v>
      </c>
      <c r="I190" s="139"/>
      <c r="J190" s="140">
        <f t="shared" si="10"/>
        <v>0</v>
      </c>
      <c r="K190" s="141"/>
      <c r="L190" s="28"/>
      <c r="M190" s="142" t="s">
        <v>1</v>
      </c>
      <c r="N190" s="143" t="s">
        <v>38</v>
      </c>
      <c r="P190" s="144">
        <f t="shared" si="11"/>
        <v>0</v>
      </c>
      <c r="Q190" s="144">
        <v>0</v>
      </c>
      <c r="R190" s="144">
        <f t="shared" si="12"/>
        <v>0</v>
      </c>
      <c r="S190" s="144">
        <v>0</v>
      </c>
      <c r="T190" s="145">
        <f t="shared" si="13"/>
        <v>0</v>
      </c>
      <c r="AR190" s="146" t="s">
        <v>201</v>
      </c>
      <c r="AT190" s="146" t="s">
        <v>181</v>
      </c>
      <c r="AU190" s="146" t="s">
        <v>186</v>
      </c>
      <c r="AY190" s="13" t="s">
        <v>179</v>
      </c>
      <c r="BE190" s="147">
        <f t="shared" si="14"/>
        <v>0</v>
      </c>
      <c r="BF190" s="147">
        <f t="shared" si="15"/>
        <v>0</v>
      </c>
      <c r="BG190" s="147">
        <f t="shared" si="16"/>
        <v>0</v>
      </c>
      <c r="BH190" s="147">
        <f t="shared" si="17"/>
        <v>0</v>
      </c>
      <c r="BI190" s="147">
        <f t="shared" si="18"/>
        <v>0</v>
      </c>
      <c r="BJ190" s="13" t="s">
        <v>186</v>
      </c>
      <c r="BK190" s="147">
        <f t="shared" si="19"/>
        <v>0</v>
      </c>
      <c r="BL190" s="13" t="s">
        <v>201</v>
      </c>
      <c r="BM190" s="146" t="s">
        <v>2706</v>
      </c>
    </row>
    <row r="191" spans="2:65" s="1" customFormat="1" ht="24.15" customHeight="1" x14ac:dyDescent="0.2">
      <c r="B191" s="28"/>
      <c r="C191" s="134" t="s">
        <v>661</v>
      </c>
      <c r="D191" s="134" t="s">
        <v>181</v>
      </c>
      <c r="E191" s="135" t="s">
        <v>1570</v>
      </c>
      <c r="F191" s="136" t="s">
        <v>1571</v>
      </c>
      <c r="G191" s="137" t="s">
        <v>235</v>
      </c>
      <c r="H191" s="138">
        <v>40</v>
      </c>
      <c r="I191" s="139"/>
      <c r="J191" s="140">
        <f t="shared" si="10"/>
        <v>0</v>
      </c>
      <c r="K191" s="141"/>
      <c r="L191" s="28"/>
      <c r="M191" s="142" t="s">
        <v>1</v>
      </c>
      <c r="N191" s="143" t="s">
        <v>38</v>
      </c>
      <c r="P191" s="144">
        <f t="shared" si="11"/>
        <v>0</v>
      </c>
      <c r="Q191" s="144">
        <v>0</v>
      </c>
      <c r="R191" s="144">
        <f t="shared" si="12"/>
        <v>0</v>
      </c>
      <c r="S191" s="144">
        <v>0</v>
      </c>
      <c r="T191" s="145">
        <f t="shared" si="13"/>
        <v>0</v>
      </c>
      <c r="AR191" s="146" t="s">
        <v>201</v>
      </c>
      <c r="AT191" s="146" t="s">
        <v>181</v>
      </c>
      <c r="AU191" s="146" t="s">
        <v>186</v>
      </c>
      <c r="AY191" s="13" t="s">
        <v>179</v>
      </c>
      <c r="BE191" s="147">
        <f t="shared" si="14"/>
        <v>0</v>
      </c>
      <c r="BF191" s="147">
        <f t="shared" si="15"/>
        <v>0</v>
      </c>
      <c r="BG191" s="147">
        <f t="shared" si="16"/>
        <v>0</v>
      </c>
      <c r="BH191" s="147">
        <f t="shared" si="17"/>
        <v>0</v>
      </c>
      <c r="BI191" s="147">
        <f t="shared" si="18"/>
        <v>0</v>
      </c>
      <c r="BJ191" s="13" t="s">
        <v>186</v>
      </c>
      <c r="BK191" s="147">
        <f t="shared" si="19"/>
        <v>0</v>
      </c>
      <c r="BL191" s="13" t="s">
        <v>201</v>
      </c>
      <c r="BM191" s="146" t="s">
        <v>2707</v>
      </c>
    </row>
    <row r="192" spans="2:65" s="1" customFormat="1" ht="16.5" customHeight="1" x14ac:dyDescent="0.2">
      <c r="B192" s="28"/>
      <c r="C192" s="148" t="s">
        <v>665</v>
      </c>
      <c r="D192" s="148" t="s">
        <v>194</v>
      </c>
      <c r="E192" s="149" t="s">
        <v>1691</v>
      </c>
      <c r="F192" s="150" t="s">
        <v>1692</v>
      </c>
      <c r="G192" s="151" t="s">
        <v>235</v>
      </c>
      <c r="H192" s="152">
        <v>40</v>
      </c>
      <c r="I192" s="153"/>
      <c r="J192" s="154">
        <f t="shared" si="10"/>
        <v>0</v>
      </c>
      <c r="K192" s="155"/>
      <c r="L192" s="156"/>
      <c r="M192" s="157" t="s">
        <v>1</v>
      </c>
      <c r="N192" s="158" t="s">
        <v>38</v>
      </c>
      <c r="P192" s="144">
        <f t="shared" si="11"/>
        <v>0</v>
      </c>
      <c r="Q192" s="144">
        <v>2.1000000000000001E-4</v>
      </c>
      <c r="R192" s="144">
        <f t="shared" si="12"/>
        <v>8.4000000000000012E-3</v>
      </c>
      <c r="S192" s="144">
        <v>0</v>
      </c>
      <c r="T192" s="145">
        <f t="shared" si="13"/>
        <v>0</v>
      </c>
      <c r="AR192" s="146" t="s">
        <v>1193</v>
      </c>
      <c r="AT192" s="146" t="s">
        <v>194</v>
      </c>
      <c r="AU192" s="146" t="s">
        <v>186</v>
      </c>
      <c r="AY192" s="13" t="s">
        <v>179</v>
      </c>
      <c r="BE192" s="147">
        <f t="shared" si="14"/>
        <v>0</v>
      </c>
      <c r="BF192" s="147">
        <f t="shared" si="15"/>
        <v>0</v>
      </c>
      <c r="BG192" s="147">
        <f t="shared" si="16"/>
        <v>0</v>
      </c>
      <c r="BH192" s="147">
        <f t="shared" si="17"/>
        <v>0</v>
      </c>
      <c r="BI192" s="147">
        <f t="shared" si="18"/>
        <v>0</v>
      </c>
      <c r="BJ192" s="13" t="s">
        <v>186</v>
      </c>
      <c r="BK192" s="147">
        <f t="shared" si="19"/>
        <v>0</v>
      </c>
      <c r="BL192" s="13" t="s">
        <v>201</v>
      </c>
      <c r="BM192" s="146" t="s">
        <v>2708</v>
      </c>
    </row>
    <row r="193" spans="2:65" s="1" customFormat="1" ht="33" customHeight="1" x14ac:dyDescent="0.2">
      <c r="B193" s="28"/>
      <c r="C193" s="134" t="s">
        <v>668</v>
      </c>
      <c r="D193" s="134" t="s">
        <v>181</v>
      </c>
      <c r="E193" s="135" t="s">
        <v>2709</v>
      </c>
      <c r="F193" s="136" t="s">
        <v>2710</v>
      </c>
      <c r="G193" s="137" t="s">
        <v>235</v>
      </c>
      <c r="H193" s="138">
        <v>27</v>
      </c>
      <c r="I193" s="139"/>
      <c r="J193" s="140">
        <f t="shared" si="10"/>
        <v>0</v>
      </c>
      <c r="K193" s="141"/>
      <c r="L193" s="28"/>
      <c r="M193" s="142" t="s">
        <v>1</v>
      </c>
      <c r="N193" s="143" t="s">
        <v>38</v>
      </c>
      <c r="P193" s="144">
        <f t="shared" si="11"/>
        <v>0</v>
      </c>
      <c r="Q193" s="144">
        <v>0</v>
      </c>
      <c r="R193" s="144">
        <f t="shared" si="12"/>
        <v>0</v>
      </c>
      <c r="S193" s="144">
        <v>0</v>
      </c>
      <c r="T193" s="145">
        <f t="shared" si="13"/>
        <v>0</v>
      </c>
      <c r="AR193" s="146" t="s">
        <v>201</v>
      </c>
      <c r="AT193" s="146" t="s">
        <v>181</v>
      </c>
      <c r="AU193" s="146" t="s">
        <v>186</v>
      </c>
      <c r="AY193" s="13" t="s">
        <v>179</v>
      </c>
      <c r="BE193" s="147">
        <f t="shared" si="14"/>
        <v>0</v>
      </c>
      <c r="BF193" s="147">
        <f t="shared" si="15"/>
        <v>0</v>
      </c>
      <c r="BG193" s="147">
        <f t="shared" si="16"/>
        <v>0</v>
      </c>
      <c r="BH193" s="147">
        <f t="shared" si="17"/>
        <v>0</v>
      </c>
      <c r="BI193" s="147">
        <f t="shared" si="18"/>
        <v>0</v>
      </c>
      <c r="BJ193" s="13" t="s">
        <v>186</v>
      </c>
      <c r="BK193" s="147">
        <f t="shared" si="19"/>
        <v>0</v>
      </c>
      <c r="BL193" s="13" t="s">
        <v>201</v>
      </c>
      <c r="BM193" s="146" t="s">
        <v>2711</v>
      </c>
    </row>
    <row r="194" spans="2:65" s="1" customFormat="1" ht="24.15" customHeight="1" x14ac:dyDescent="0.2">
      <c r="B194" s="28"/>
      <c r="C194" s="134" t="s">
        <v>672</v>
      </c>
      <c r="D194" s="134" t="s">
        <v>181</v>
      </c>
      <c r="E194" s="135" t="s">
        <v>2712</v>
      </c>
      <c r="F194" s="136" t="s">
        <v>2713</v>
      </c>
      <c r="G194" s="137" t="s">
        <v>235</v>
      </c>
      <c r="H194" s="138">
        <v>5</v>
      </c>
      <c r="I194" s="139"/>
      <c r="J194" s="140">
        <f t="shared" si="10"/>
        <v>0</v>
      </c>
      <c r="K194" s="141"/>
      <c r="L194" s="28"/>
      <c r="M194" s="142" t="s">
        <v>1</v>
      </c>
      <c r="N194" s="143" t="s">
        <v>38</v>
      </c>
      <c r="P194" s="144">
        <f t="shared" si="11"/>
        <v>0</v>
      </c>
      <c r="Q194" s="144">
        <v>0</v>
      </c>
      <c r="R194" s="144">
        <f t="shared" si="12"/>
        <v>0</v>
      </c>
      <c r="S194" s="144">
        <v>0</v>
      </c>
      <c r="T194" s="145">
        <f t="shared" si="13"/>
        <v>0</v>
      </c>
      <c r="AR194" s="146" t="s">
        <v>201</v>
      </c>
      <c r="AT194" s="146" t="s">
        <v>181</v>
      </c>
      <c r="AU194" s="146" t="s">
        <v>186</v>
      </c>
      <c r="AY194" s="13" t="s">
        <v>179</v>
      </c>
      <c r="BE194" s="147">
        <f t="shared" si="14"/>
        <v>0</v>
      </c>
      <c r="BF194" s="147">
        <f t="shared" si="15"/>
        <v>0</v>
      </c>
      <c r="BG194" s="147">
        <f t="shared" si="16"/>
        <v>0</v>
      </c>
      <c r="BH194" s="147">
        <f t="shared" si="17"/>
        <v>0</v>
      </c>
      <c r="BI194" s="147">
        <f t="shared" si="18"/>
        <v>0</v>
      </c>
      <c r="BJ194" s="13" t="s">
        <v>186</v>
      </c>
      <c r="BK194" s="147">
        <f t="shared" si="19"/>
        <v>0</v>
      </c>
      <c r="BL194" s="13" t="s">
        <v>201</v>
      </c>
      <c r="BM194" s="146" t="s">
        <v>2714</v>
      </c>
    </row>
    <row r="195" spans="2:65" s="1" customFormat="1" ht="16.5" customHeight="1" x14ac:dyDescent="0.2">
      <c r="B195" s="28"/>
      <c r="C195" s="148" t="s">
        <v>676</v>
      </c>
      <c r="D195" s="148" t="s">
        <v>194</v>
      </c>
      <c r="E195" s="149" t="s">
        <v>2715</v>
      </c>
      <c r="F195" s="150" t="s">
        <v>2716</v>
      </c>
      <c r="G195" s="151" t="s">
        <v>388</v>
      </c>
      <c r="H195" s="152">
        <v>5.52</v>
      </c>
      <c r="I195" s="153"/>
      <c r="J195" s="154">
        <f t="shared" si="10"/>
        <v>0</v>
      </c>
      <c r="K195" s="155"/>
      <c r="L195" s="156"/>
      <c r="M195" s="157" t="s">
        <v>1</v>
      </c>
      <c r="N195" s="158" t="s">
        <v>38</v>
      </c>
      <c r="P195" s="144">
        <f t="shared" si="11"/>
        <v>0</v>
      </c>
      <c r="Q195" s="144">
        <v>0</v>
      </c>
      <c r="R195" s="144">
        <f t="shared" si="12"/>
        <v>0</v>
      </c>
      <c r="S195" s="144">
        <v>0</v>
      </c>
      <c r="T195" s="145">
        <f t="shared" si="13"/>
        <v>0</v>
      </c>
      <c r="AR195" s="146" t="s">
        <v>1193</v>
      </c>
      <c r="AT195" s="146" t="s">
        <v>194</v>
      </c>
      <c r="AU195" s="146" t="s">
        <v>186</v>
      </c>
      <c r="AY195" s="13" t="s">
        <v>179</v>
      </c>
      <c r="BE195" s="147">
        <f t="shared" si="14"/>
        <v>0</v>
      </c>
      <c r="BF195" s="147">
        <f t="shared" si="15"/>
        <v>0</v>
      </c>
      <c r="BG195" s="147">
        <f t="shared" si="16"/>
        <v>0</v>
      </c>
      <c r="BH195" s="147">
        <f t="shared" si="17"/>
        <v>0</v>
      </c>
      <c r="BI195" s="147">
        <f t="shared" si="18"/>
        <v>0</v>
      </c>
      <c r="BJ195" s="13" t="s">
        <v>186</v>
      </c>
      <c r="BK195" s="147">
        <f t="shared" si="19"/>
        <v>0</v>
      </c>
      <c r="BL195" s="13" t="s">
        <v>201</v>
      </c>
      <c r="BM195" s="146" t="s">
        <v>2717</v>
      </c>
    </row>
    <row r="196" spans="2:65" s="1" customFormat="1" ht="21.75" customHeight="1" x14ac:dyDescent="0.2">
      <c r="B196" s="28"/>
      <c r="C196" s="148" t="s">
        <v>680</v>
      </c>
      <c r="D196" s="148" t="s">
        <v>194</v>
      </c>
      <c r="E196" s="149" t="s">
        <v>2718</v>
      </c>
      <c r="F196" s="150" t="s">
        <v>2719</v>
      </c>
      <c r="G196" s="151" t="s">
        <v>488</v>
      </c>
      <c r="H196" s="152">
        <v>7.4</v>
      </c>
      <c r="I196" s="153"/>
      <c r="J196" s="154">
        <f t="shared" si="10"/>
        <v>0</v>
      </c>
      <c r="K196" s="155"/>
      <c r="L196" s="156"/>
      <c r="M196" s="157" t="s">
        <v>1</v>
      </c>
      <c r="N196" s="158" t="s">
        <v>38</v>
      </c>
      <c r="P196" s="144">
        <f t="shared" si="11"/>
        <v>0</v>
      </c>
      <c r="Q196" s="144">
        <v>0</v>
      </c>
      <c r="R196" s="144">
        <f t="shared" si="12"/>
        <v>0</v>
      </c>
      <c r="S196" s="144">
        <v>0</v>
      </c>
      <c r="T196" s="145">
        <f t="shared" si="13"/>
        <v>0</v>
      </c>
      <c r="AR196" s="146" t="s">
        <v>1193</v>
      </c>
      <c r="AT196" s="146" t="s">
        <v>194</v>
      </c>
      <c r="AU196" s="146" t="s">
        <v>186</v>
      </c>
      <c r="AY196" s="13" t="s">
        <v>179</v>
      </c>
      <c r="BE196" s="147">
        <f t="shared" si="14"/>
        <v>0</v>
      </c>
      <c r="BF196" s="147">
        <f t="shared" si="15"/>
        <v>0</v>
      </c>
      <c r="BG196" s="147">
        <f t="shared" si="16"/>
        <v>0</v>
      </c>
      <c r="BH196" s="147">
        <f t="shared" si="17"/>
        <v>0</v>
      </c>
      <c r="BI196" s="147">
        <f t="shared" si="18"/>
        <v>0</v>
      </c>
      <c r="BJ196" s="13" t="s">
        <v>186</v>
      </c>
      <c r="BK196" s="147">
        <f t="shared" si="19"/>
        <v>0</v>
      </c>
      <c r="BL196" s="13" t="s">
        <v>201</v>
      </c>
      <c r="BM196" s="146" t="s">
        <v>2720</v>
      </c>
    </row>
    <row r="197" spans="2:65" s="1" customFormat="1" ht="16.5" customHeight="1" x14ac:dyDescent="0.2">
      <c r="B197" s="28"/>
      <c r="C197" s="148" t="s">
        <v>684</v>
      </c>
      <c r="D197" s="148" t="s">
        <v>194</v>
      </c>
      <c r="E197" s="149" t="s">
        <v>2721</v>
      </c>
      <c r="F197" s="150" t="s">
        <v>2722</v>
      </c>
      <c r="G197" s="151" t="s">
        <v>488</v>
      </c>
      <c r="H197" s="152">
        <v>1.34</v>
      </c>
      <c r="I197" s="153"/>
      <c r="J197" s="154">
        <f t="shared" si="10"/>
        <v>0</v>
      </c>
      <c r="K197" s="155"/>
      <c r="L197" s="156"/>
      <c r="M197" s="157" t="s">
        <v>1</v>
      </c>
      <c r="N197" s="158" t="s">
        <v>38</v>
      </c>
      <c r="P197" s="144">
        <f t="shared" si="11"/>
        <v>0</v>
      </c>
      <c r="Q197" s="144">
        <v>0</v>
      </c>
      <c r="R197" s="144">
        <f t="shared" si="12"/>
        <v>0</v>
      </c>
      <c r="S197" s="144">
        <v>0</v>
      </c>
      <c r="T197" s="145">
        <f t="shared" si="13"/>
        <v>0</v>
      </c>
      <c r="AR197" s="146" t="s">
        <v>1193</v>
      </c>
      <c r="AT197" s="146" t="s">
        <v>194</v>
      </c>
      <c r="AU197" s="146" t="s">
        <v>186</v>
      </c>
      <c r="AY197" s="13" t="s">
        <v>179</v>
      </c>
      <c r="BE197" s="147">
        <f t="shared" si="14"/>
        <v>0</v>
      </c>
      <c r="BF197" s="147">
        <f t="shared" si="15"/>
        <v>0</v>
      </c>
      <c r="BG197" s="147">
        <f t="shared" si="16"/>
        <v>0</v>
      </c>
      <c r="BH197" s="147">
        <f t="shared" si="17"/>
        <v>0</v>
      </c>
      <c r="BI197" s="147">
        <f t="shared" si="18"/>
        <v>0</v>
      </c>
      <c r="BJ197" s="13" t="s">
        <v>186</v>
      </c>
      <c r="BK197" s="147">
        <f t="shared" si="19"/>
        <v>0</v>
      </c>
      <c r="BL197" s="13" t="s">
        <v>201</v>
      </c>
      <c r="BM197" s="146" t="s">
        <v>2723</v>
      </c>
    </row>
    <row r="198" spans="2:65" s="1" customFormat="1" ht="38" customHeight="1" x14ac:dyDescent="0.2">
      <c r="B198" s="28"/>
      <c r="C198" s="134" t="s">
        <v>688</v>
      </c>
      <c r="D198" s="134" t="s">
        <v>181</v>
      </c>
      <c r="E198" s="135" t="s">
        <v>2724</v>
      </c>
      <c r="F198" s="136" t="s">
        <v>2725</v>
      </c>
      <c r="G198" s="137" t="s">
        <v>184</v>
      </c>
      <c r="H198" s="138">
        <v>1.75</v>
      </c>
      <c r="I198" s="139"/>
      <c r="J198" s="140">
        <f t="shared" si="10"/>
        <v>0</v>
      </c>
      <c r="K198" s="141"/>
      <c r="L198" s="28"/>
      <c r="M198" s="142" t="s">
        <v>1</v>
      </c>
      <c r="N198" s="143" t="s">
        <v>38</v>
      </c>
      <c r="P198" s="144">
        <f t="shared" si="11"/>
        <v>0</v>
      </c>
      <c r="Q198" s="144">
        <v>0</v>
      </c>
      <c r="R198" s="144">
        <f t="shared" si="12"/>
        <v>0</v>
      </c>
      <c r="S198" s="144">
        <v>0</v>
      </c>
      <c r="T198" s="145">
        <f t="shared" si="13"/>
        <v>0</v>
      </c>
      <c r="AR198" s="146" t="s">
        <v>201</v>
      </c>
      <c r="AT198" s="146" t="s">
        <v>181</v>
      </c>
      <c r="AU198" s="146" t="s">
        <v>186</v>
      </c>
      <c r="AY198" s="13" t="s">
        <v>179</v>
      </c>
      <c r="BE198" s="147">
        <f t="shared" si="14"/>
        <v>0</v>
      </c>
      <c r="BF198" s="147">
        <f t="shared" si="15"/>
        <v>0</v>
      </c>
      <c r="BG198" s="147">
        <f t="shared" si="16"/>
        <v>0</v>
      </c>
      <c r="BH198" s="147">
        <f t="shared" si="17"/>
        <v>0</v>
      </c>
      <c r="BI198" s="147">
        <f t="shared" si="18"/>
        <v>0</v>
      </c>
      <c r="BJ198" s="13" t="s">
        <v>186</v>
      </c>
      <c r="BK198" s="147">
        <f t="shared" si="19"/>
        <v>0</v>
      </c>
      <c r="BL198" s="13" t="s">
        <v>201</v>
      </c>
      <c r="BM198" s="146" t="s">
        <v>2726</v>
      </c>
    </row>
    <row r="199" spans="2:65" s="1" customFormat="1" ht="24.15" customHeight="1" x14ac:dyDescent="0.2">
      <c r="B199" s="28"/>
      <c r="C199" s="134" t="s">
        <v>692</v>
      </c>
      <c r="D199" s="134" t="s">
        <v>181</v>
      </c>
      <c r="E199" s="135" t="s">
        <v>2727</v>
      </c>
      <c r="F199" s="136" t="s">
        <v>2728</v>
      </c>
      <c r="G199" s="137" t="s">
        <v>184</v>
      </c>
      <c r="H199" s="138">
        <v>1.75</v>
      </c>
      <c r="I199" s="139"/>
      <c r="J199" s="140">
        <f t="shared" si="10"/>
        <v>0</v>
      </c>
      <c r="K199" s="141"/>
      <c r="L199" s="28"/>
      <c r="M199" s="142" t="s">
        <v>1</v>
      </c>
      <c r="N199" s="143" t="s">
        <v>38</v>
      </c>
      <c r="P199" s="144">
        <f t="shared" si="11"/>
        <v>0</v>
      </c>
      <c r="Q199" s="144">
        <v>0</v>
      </c>
      <c r="R199" s="144">
        <f t="shared" si="12"/>
        <v>0</v>
      </c>
      <c r="S199" s="144">
        <v>0</v>
      </c>
      <c r="T199" s="145">
        <f t="shared" si="13"/>
        <v>0</v>
      </c>
      <c r="AR199" s="146" t="s">
        <v>201</v>
      </c>
      <c r="AT199" s="146" t="s">
        <v>181</v>
      </c>
      <c r="AU199" s="146" t="s">
        <v>186</v>
      </c>
      <c r="AY199" s="13" t="s">
        <v>179</v>
      </c>
      <c r="BE199" s="147">
        <f t="shared" si="14"/>
        <v>0</v>
      </c>
      <c r="BF199" s="147">
        <f t="shared" si="15"/>
        <v>0</v>
      </c>
      <c r="BG199" s="147">
        <f t="shared" si="16"/>
        <v>0</v>
      </c>
      <c r="BH199" s="147">
        <f t="shared" si="17"/>
        <v>0</v>
      </c>
      <c r="BI199" s="147">
        <f t="shared" si="18"/>
        <v>0</v>
      </c>
      <c r="BJ199" s="13" t="s">
        <v>186</v>
      </c>
      <c r="BK199" s="147">
        <f t="shared" si="19"/>
        <v>0</v>
      </c>
      <c r="BL199" s="13" t="s">
        <v>201</v>
      </c>
      <c r="BM199" s="146" t="s">
        <v>2729</v>
      </c>
    </row>
    <row r="200" spans="2:65" s="1" customFormat="1" ht="33" customHeight="1" x14ac:dyDescent="0.2">
      <c r="B200" s="28"/>
      <c r="C200" s="134" t="s">
        <v>696</v>
      </c>
      <c r="D200" s="134" t="s">
        <v>181</v>
      </c>
      <c r="E200" s="135" t="s">
        <v>2730</v>
      </c>
      <c r="F200" s="136" t="s">
        <v>2731</v>
      </c>
      <c r="G200" s="137" t="s">
        <v>184</v>
      </c>
      <c r="H200" s="138">
        <v>1.75</v>
      </c>
      <c r="I200" s="139"/>
      <c r="J200" s="140">
        <f t="shared" si="10"/>
        <v>0</v>
      </c>
      <c r="K200" s="141"/>
      <c r="L200" s="28"/>
      <c r="M200" s="142" t="s">
        <v>1</v>
      </c>
      <c r="N200" s="143" t="s">
        <v>38</v>
      </c>
      <c r="P200" s="144">
        <f t="shared" si="11"/>
        <v>0</v>
      </c>
      <c r="Q200" s="144">
        <v>0</v>
      </c>
      <c r="R200" s="144">
        <f t="shared" si="12"/>
        <v>0</v>
      </c>
      <c r="S200" s="144">
        <v>0</v>
      </c>
      <c r="T200" s="145">
        <f t="shared" si="13"/>
        <v>0</v>
      </c>
      <c r="AR200" s="146" t="s">
        <v>201</v>
      </c>
      <c r="AT200" s="146" t="s">
        <v>181</v>
      </c>
      <c r="AU200" s="146" t="s">
        <v>186</v>
      </c>
      <c r="AY200" s="13" t="s">
        <v>179</v>
      </c>
      <c r="BE200" s="147">
        <f t="shared" si="14"/>
        <v>0</v>
      </c>
      <c r="BF200" s="147">
        <f t="shared" si="15"/>
        <v>0</v>
      </c>
      <c r="BG200" s="147">
        <f t="shared" si="16"/>
        <v>0</v>
      </c>
      <c r="BH200" s="147">
        <f t="shared" si="17"/>
        <v>0</v>
      </c>
      <c r="BI200" s="147">
        <f t="shared" si="18"/>
        <v>0</v>
      </c>
      <c r="BJ200" s="13" t="s">
        <v>186</v>
      </c>
      <c r="BK200" s="147">
        <f t="shared" si="19"/>
        <v>0</v>
      </c>
      <c r="BL200" s="13" t="s">
        <v>201</v>
      </c>
      <c r="BM200" s="146" t="s">
        <v>2732</v>
      </c>
    </row>
    <row r="201" spans="2:65" s="1" customFormat="1" ht="16.5" customHeight="1" x14ac:dyDescent="0.2">
      <c r="B201" s="28"/>
      <c r="C201" s="148" t="s">
        <v>700</v>
      </c>
      <c r="D201" s="148" t="s">
        <v>194</v>
      </c>
      <c r="E201" s="149" t="s">
        <v>2733</v>
      </c>
      <c r="F201" s="150" t="s">
        <v>2734</v>
      </c>
      <c r="G201" s="151" t="s">
        <v>240</v>
      </c>
      <c r="H201" s="152">
        <v>1</v>
      </c>
      <c r="I201" s="153"/>
      <c r="J201" s="154">
        <f t="shared" si="10"/>
        <v>0</v>
      </c>
      <c r="K201" s="155"/>
      <c r="L201" s="156"/>
      <c r="M201" s="157" t="s">
        <v>1</v>
      </c>
      <c r="N201" s="158" t="s">
        <v>38</v>
      </c>
      <c r="P201" s="144">
        <f t="shared" si="11"/>
        <v>0</v>
      </c>
      <c r="Q201" s="144">
        <v>1E-3</v>
      </c>
      <c r="R201" s="144">
        <f t="shared" si="12"/>
        <v>1E-3</v>
      </c>
      <c r="S201" s="144">
        <v>0</v>
      </c>
      <c r="T201" s="145">
        <f t="shared" si="13"/>
        <v>0</v>
      </c>
      <c r="AR201" s="146" t="s">
        <v>1193</v>
      </c>
      <c r="AT201" s="146" t="s">
        <v>194</v>
      </c>
      <c r="AU201" s="146" t="s">
        <v>186</v>
      </c>
      <c r="AY201" s="13" t="s">
        <v>179</v>
      </c>
      <c r="BE201" s="147">
        <f t="shared" si="14"/>
        <v>0</v>
      </c>
      <c r="BF201" s="147">
        <f t="shared" si="15"/>
        <v>0</v>
      </c>
      <c r="BG201" s="147">
        <f t="shared" si="16"/>
        <v>0</v>
      </c>
      <c r="BH201" s="147">
        <f t="shared" si="17"/>
        <v>0</v>
      </c>
      <c r="BI201" s="147">
        <f t="shared" si="18"/>
        <v>0</v>
      </c>
      <c r="BJ201" s="13" t="s">
        <v>186</v>
      </c>
      <c r="BK201" s="147">
        <f t="shared" si="19"/>
        <v>0</v>
      </c>
      <c r="BL201" s="13" t="s">
        <v>201</v>
      </c>
      <c r="BM201" s="146" t="s">
        <v>2735</v>
      </c>
    </row>
    <row r="202" spans="2:65" s="11" customFormat="1" ht="23" customHeight="1" x14ac:dyDescent="0.25">
      <c r="B202" s="122"/>
      <c r="D202" s="123" t="s">
        <v>71</v>
      </c>
      <c r="E202" s="132" t="s">
        <v>2561</v>
      </c>
      <c r="F202" s="132" t="s">
        <v>2562</v>
      </c>
      <c r="I202" s="125"/>
      <c r="J202" s="133">
        <f>BK202</f>
        <v>0</v>
      </c>
      <c r="L202" s="122"/>
      <c r="M202" s="127"/>
      <c r="P202" s="128">
        <f>SUM(P203:P205)</f>
        <v>0</v>
      </c>
      <c r="R202" s="128">
        <f>SUM(R203:R205)</f>
        <v>0</v>
      </c>
      <c r="T202" s="129">
        <f>SUM(T203:T205)</f>
        <v>0</v>
      </c>
      <c r="AR202" s="123" t="s">
        <v>80</v>
      </c>
      <c r="AT202" s="130" t="s">
        <v>71</v>
      </c>
      <c r="AU202" s="130" t="s">
        <v>80</v>
      </c>
      <c r="AY202" s="123" t="s">
        <v>179</v>
      </c>
      <c r="BK202" s="131">
        <f>SUM(BK203:BK205)</f>
        <v>0</v>
      </c>
    </row>
    <row r="203" spans="2:65" s="1" customFormat="1" ht="24.15" customHeight="1" x14ac:dyDescent="0.2">
      <c r="B203" s="28"/>
      <c r="C203" s="134" t="s">
        <v>704</v>
      </c>
      <c r="D203" s="134" t="s">
        <v>181</v>
      </c>
      <c r="E203" s="135" t="s">
        <v>2563</v>
      </c>
      <c r="F203" s="136" t="s">
        <v>2564</v>
      </c>
      <c r="G203" s="137" t="s">
        <v>192</v>
      </c>
      <c r="H203" s="138">
        <v>4</v>
      </c>
      <c r="I203" s="139"/>
      <c r="J203" s="140">
        <f>ROUND(I203*H203,2)</f>
        <v>0</v>
      </c>
      <c r="K203" s="141"/>
      <c r="L203" s="28"/>
      <c r="M203" s="142" t="s">
        <v>1</v>
      </c>
      <c r="N203" s="143" t="s">
        <v>38</v>
      </c>
      <c r="P203" s="144">
        <f>O203*H203</f>
        <v>0</v>
      </c>
      <c r="Q203" s="144">
        <v>0</v>
      </c>
      <c r="R203" s="144">
        <f>Q203*H203</f>
        <v>0</v>
      </c>
      <c r="S203" s="144">
        <v>0</v>
      </c>
      <c r="T203" s="145">
        <f>S203*H203</f>
        <v>0</v>
      </c>
      <c r="AR203" s="146" t="s">
        <v>185</v>
      </c>
      <c r="AT203" s="146" t="s">
        <v>181</v>
      </c>
      <c r="AU203" s="146" t="s">
        <v>186</v>
      </c>
      <c r="AY203" s="13" t="s">
        <v>179</v>
      </c>
      <c r="BE203" s="147">
        <f>IF(N203="základná",J203,0)</f>
        <v>0</v>
      </c>
      <c r="BF203" s="147">
        <f>IF(N203="znížená",J203,0)</f>
        <v>0</v>
      </c>
      <c r="BG203" s="147">
        <f>IF(N203="zákl. prenesená",J203,0)</f>
        <v>0</v>
      </c>
      <c r="BH203" s="147">
        <f>IF(N203="zníž. prenesená",J203,0)</f>
        <v>0</v>
      </c>
      <c r="BI203" s="147">
        <f>IF(N203="nulová",J203,0)</f>
        <v>0</v>
      </c>
      <c r="BJ203" s="13" t="s">
        <v>186</v>
      </c>
      <c r="BK203" s="147">
        <f>ROUND(I203*H203,2)</f>
        <v>0</v>
      </c>
      <c r="BL203" s="13" t="s">
        <v>185</v>
      </c>
      <c r="BM203" s="146" t="s">
        <v>2565</v>
      </c>
    </row>
    <row r="204" spans="2:65" s="1" customFormat="1" ht="21.75" customHeight="1" x14ac:dyDescent="0.2">
      <c r="B204" s="28"/>
      <c r="C204" s="134" t="s">
        <v>708</v>
      </c>
      <c r="D204" s="134" t="s">
        <v>181</v>
      </c>
      <c r="E204" s="135" t="s">
        <v>2566</v>
      </c>
      <c r="F204" s="136" t="s">
        <v>2567</v>
      </c>
      <c r="G204" s="137" t="s">
        <v>192</v>
      </c>
      <c r="H204" s="138">
        <v>5</v>
      </c>
      <c r="I204" s="139"/>
      <c r="J204" s="140">
        <f>ROUND(I204*H204,2)</f>
        <v>0</v>
      </c>
      <c r="K204" s="141"/>
      <c r="L204" s="28"/>
      <c r="M204" s="142" t="s">
        <v>1</v>
      </c>
      <c r="N204" s="143" t="s">
        <v>38</v>
      </c>
      <c r="P204" s="144">
        <f>O204*H204</f>
        <v>0</v>
      </c>
      <c r="Q204" s="144">
        <v>0</v>
      </c>
      <c r="R204" s="144">
        <f>Q204*H204</f>
        <v>0</v>
      </c>
      <c r="S204" s="144">
        <v>0</v>
      </c>
      <c r="T204" s="145">
        <f>S204*H204</f>
        <v>0</v>
      </c>
      <c r="AR204" s="146" t="s">
        <v>185</v>
      </c>
      <c r="AT204" s="146" t="s">
        <v>181</v>
      </c>
      <c r="AU204" s="146" t="s">
        <v>186</v>
      </c>
      <c r="AY204" s="13" t="s">
        <v>179</v>
      </c>
      <c r="BE204" s="147">
        <f>IF(N204="základná",J204,0)</f>
        <v>0</v>
      </c>
      <c r="BF204" s="147">
        <f>IF(N204="znížená",J204,0)</f>
        <v>0</v>
      </c>
      <c r="BG204" s="147">
        <f>IF(N204="zákl. prenesená",J204,0)</f>
        <v>0</v>
      </c>
      <c r="BH204" s="147">
        <f>IF(N204="zníž. prenesená",J204,0)</f>
        <v>0</v>
      </c>
      <c r="BI204" s="147">
        <f>IF(N204="nulová",J204,0)</f>
        <v>0</v>
      </c>
      <c r="BJ204" s="13" t="s">
        <v>186</v>
      </c>
      <c r="BK204" s="147">
        <f>ROUND(I204*H204,2)</f>
        <v>0</v>
      </c>
      <c r="BL204" s="13" t="s">
        <v>185</v>
      </c>
      <c r="BM204" s="146" t="s">
        <v>2568</v>
      </c>
    </row>
    <row r="205" spans="2:65" s="1" customFormat="1" ht="21.75" customHeight="1" x14ac:dyDescent="0.2">
      <c r="B205" s="28"/>
      <c r="C205" s="134" t="s">
        <v>712</v>
      </c>
      <c r="D205" s="134" t="s">
        <v>181</v>
      </c>
      <c r="E205" s="135" t="s">
        <v>2569</v>
      </c>
      <c r="F205" s="136" t="s">
        <v>2570</v>
      </c>
      <c r="G205" s="137" t="s">
        <v>192</v>
      </c>
      <c r="H205" s="138">
        <v>2</v>
      </c>
      <c r="I205" s="139"/>
      <c r="J205" s="140">
        <f>ROUND(I205*H205,2)</f>
        <v>0</v>
      </c>
      <c r="K205" s="141"/>
      <c r="L205" s="28"/>
      <c r="M205" s="142" t="s">
        <v>1</v>
      </c>
      <c r="N205" s="143" t="s">
        <v>38</v>
      </c>
      <c r="P205" s="144">
        <f>O205*H205</f>
        <v>0</v>
      </c>
      <c r="Q205" s="144">
        <v>0</v>
      </c>
      <c r="R205" s="144">
        <f>Q205*H205</f>
        <v>0</v>
      </c>
      <c r="S205" s="144">
        <v>0</v>
      </c>
      <c r="T205" s="145">
        <f>S205*H205</f>
        <v>0</v>
      </c>
      <c r="AR205" s="146" t="s">
        <v>185</v>
      </c>
      <c r="AT205" s="146" t="s">
        <v>181</v>
      </c>
      <c r="AU205" s="146" t="s">
        <v>186</v>
      </c>
      <c r="AY205" s="13" t="s">
        <v>179</v>
      </c>
      <c r="BE205" s="147">
        <f>IF(N205="základná",J205,0)</f>
        <v>0</v>
      </c>
      <c r="BF205" s="147">
        <f>IF(N205="znížená",J205,0)</f>
        <v>0</v>
      </c>
      <c r="BG205" s="147">
        <f>IF(N205="zákl. prenesená",J205,0)</f>
        <v>0</v>
      </c>
      <c r="BH205" s="147">
        <f>IF(N205="zníž. prenesená",J205,0)</f>
        <v>0</v>
      </c>
      <c r="BI205" s="147">
        <f>IF(N205="nulová",J205,0)</f>
        <v>0</v>
      </c>
      <c r="BJ205" s="13" t="s">
        <v>186</v>
      </c>
      <c r="BK205" s="147">
        <f>ROUND(I205*H205,2)</f>
        <v>0</v>
      </c>
      <c r="BL205" s="13" t="s">
        <v>185</v>
      </c>
      <c r="BM205" s="146" t="s">
        <v>2571</v>
      </c>
    </row>
    <row r="206" spans="2:65" s="11" customFormat="1" ht="23" customHeight="1" x14ac:dyDescent="0.25">
      <c r="B206" s="122"/>
      <c r="D206" s="123" t="s">
        <v>71</v>
      </c>
      <c r="E206" s="132" t="s">
        <v>2302</v>
      </c>
      <c r="F206" s="132" t="s">
        <v>2572</v>
      </c>
      <c r="I206" s="125"/>
      <c r="J206" s="133">
        <f>BK206</f>
        <v>0</v>
      </c>
      <c r="L206" s="122"/>
      <c r="M206" s="127"/>
      <c r="P206" s="128">
        <f>SUM(P207:P212)</f>
        <v>0</v>
      </c>
      <c r="R206" s="128">
        <f>SUM(R207:R212)</f>
        <v>0</v>
      </c>
      <c r="T206" s="129">
        <f>SUM(T207:T212)</f>
        <v>0</v>
      </c>
      <c r="AR206" s="123" t="s">
        <v>80</v>
      </c>
      <c r="AT206" s="130" t="s">
        <v>71</v>
      </c>
      <c r="AU206" s="130" t="s">
        <v>80</v>
      </c>
      <c r="AY206" s="123" t="s">
        <v>179</v>
      </c>
      <c r="BK206" s="131">
        <f>SUM(BK207:BK212)</f>
        <v>0</v>
      </c>
    </row>
    <row r="207" spans="2:65" s="1" customFormat="1" ht="16.5" customHeight="1" x14ac:dyDescent="0.2">
      <c r="B207" s="28"/>
      <c r="C207" s="148" t="s">
        <v>716</v>
      </c>
      <c r="D207" s="148" t="s">
        <v>194</v>
      </c>
      <c r="E207" s="149" t="s">
        <v>2573</v>
      </c>
      <c r="F207" s="150" t="s">
        <v>2574</v>
      </c>
      <c r="G207" s="151" t="s">
        <v>423</v>
      </c>
      <c r="H207" s="152">
        <v>16</v>
      </c>
      <c r="I207" s="153"/>
      <c r="J207" s="154">
        <f t="shared" ref="J207:J212" si="20">ROUND(I207*H207,2)</f>
        <v>0</v>
      </c>
      <c r="K207" s="155"/>
      <c r="L207" s="156"/>
      <c r="M207" s="157" t="s">
        <v>1</v>
      </c>
      <c r="N207" s="158" t="s">
        <v>38</v>
      </c>
      <c r="P207" s="144">
        <f t="shared" ref="P207:P212" si="21">O207*H207</f>
        <v>0</v>
      </c>
      <c r="Q207" s="144">
        <v>0</v>
      </c>
      <c r="R207" s="144">
        <f t="shared" ref="R207:R212" si="22">Q207*H207</f>
        <v>0</v>
      </c>
      <c r="S207" s="144">
        <v>0</v>
      </c>
      <c r="T207" s="145">
        <f t="shared" ref="T207:T212" si="23">S207*H207</f>
        <v>0</v>
      </c>
      <c r="AR207" s="146" t="s">
        <v>2305</v>
      </c>
      <c r="AT207" s="146" t="s">
        <v>194</v>
      </c>
      <c r="AU207" s="146" t="s">
        <v>186</v>
      </c>
      <c r="AY207" s="13" t="s">
        <v>179</v>
      </c>
      <c r="BE207" s="147">
        <f t="shared" ref="BE207:BE212" si="24">IF(N207="základná",J207,0)</f>
        <v>0</v>
      </c>
      <c r="BF207" s="147">
        <f t="shared" ref="BF207:BF212" si="25">IF(N207="znížená",J207,0)</f>
        <v>0</v>
      </c>
      <c r="BG207" s="147">
        <f t="shared" ref="BG207:BG212" si="26">IF(N207="zákl. prenesená",J207,0)</f>
        <v>0</v>
      </c>
      <c r="BH207" s="147">
        <f t="shared" ref="BH207:BH212" si="27">IF(N207="zníž. prenesená",J207,0)</f>
        <v>0</v>
      </c>
      <c r="BI207" s="147">
        <f t="shared" ref="BI207:BI212" si="28">IF(N207="nulová",J207,0)</f>
        <v>0</v>
      </c>
      <c r="BJ207" s="13" t="s">
        <v>186</v>
      </c>
      <c r="BK207" s="147">
        <f t="shared" ref="BK207:BK212" si="29">ROUND(I207*H207,2)</f>
        <v>0</v>
      </c>
      <c r="BL207" s="13" t="s">
        <v>2305</v>
      </c>
      <c r="BM207" s="146" t="s">
        <v>2575</v>
      </c>
    </row>
    <row r="208" spans="2:65" s="1" customFormat="1" ht="16.5" customHeight="1" x14ac:dyDescent="0.2">
      <c r="B208" s="28"/>
      <c r="C208" s="134" t="s">
        <v>720</v>
      </c>
      <c r="D208" s="134" t="s">
        <v>181</v>
      </c>
      <c r="E208" s="135" t="s">
        <v>2576</v>
      </c>
      <c r="F208" s="136" t="s">
        <v>2577</v>
      </c>
      <c r="G208" s="137" t="s">
        <v>423</v>
      </c>
      <c r="H208" s="138">
        <v>16</v>
      </c>
      <c r="I208" s="139"/>
      <c r="J208" s="140">
        <f t="shared" si="20"/>
        <v>0</v>
      </c>
      <c r="K208" s="141"/>
      <c r="L208" s="28"/>
      <c r="M208" s="142" t="s">
        <v>1</v>
      </c>
      <c r="N208" s="143" t="s">
        <v>38</v>
      </c>
      <c r="P208" s="144">
        <f t="shared" si="21"/>
        <v>0</v>
      </c>
      <c r="Q208" s="144">
        <v>0</v>
      </c>
      <c r="R208" s="144">
        <f t="shared" si="22"/>
        <v>0</v>
      </c>
      <c r="S208" s="144">
        <v>0</v>
      </c>
      <c r="T208" s="145">
        <f t="shared" si="23"/>
        <v>0</v>
      </c>
      <c r="AR208" s="146" t="s">
        <v>2305</v>
      </c>
      <c r="AT208" s="146" t="s">
        <v>181</v>
      </c>
      <c r="AU208" s="146" t="s">
        <v>186</v>
      </c>
      <c r="AY208" s="13" t="s">
        <v>179</v>
      </c>
      <c r="BE208" s="147">
        <f t="shared" si="24"/>
        <v>0</v>
      </c>
      <c r="BF208" s="147">
        <f t="shared" si="25"/>
        <v>0</v>
      </c>
      <c r="BG208" s="147">
        <f t="shared" si="26"/>
        <v>0</v>
      </c>
      <c r="BH208" s="147">
        <f t="shared" si="27"/>
        <v>0</v>
      </c>
      <c r="BI208" s="147">
        <f t="shared" si="28"/>
        <v>0</v>
      </c>
      <c r="BJ208" s="13" t="s">
        <v>186</v>
      </c>
      <c r="BK208" s="147">
        <f t="shared" si="29"/>
        <v>0</v>
      </c>
      <c r="BL208" s="13" t="s">
        <v>2305</v>
      </c>
      <c r="BM208" s="146" t="s">
        <v>2578</v>
      </c>
    </row>
    <row r="209" spans="2:65" s="1" customFormat="1" ht="16.5" customHeight="1" x14ac:dyDescent="0.2">
      <c r="B209" s="28"/>
      <c r="C209" s="134" t="s">
        <v>724</v>
      </c>
      <c r="D209" s="134" t="s">
        <v>181</v>
      </c>
      <c r="E209" s="135" t="s">
        <v>2579</v>
      </c>
      <c r="F209" s="136" t="s">
        <v>2580</v>
      </c>
      <c r="G209" s="137" t="s">
        <v>2472</v>
      </c>
      <c r="H209" s="138">
        <v>8</v>
      </c>
      <c r="I209" s="139"/>
      <c r="J209" s="140">
        <f t="shared" si="20"/>
        <v>0</v>
      </c>
      <c r="K209" s="141"/>
      <c r="L209" s="28"/>
      <c r="M209" s="142" t="s">
        <v>1</v>
      </c>
      <c r="N209" s="143" t="s">
        <v>38</v>
      </c>
      <c r="P209" s="144">
        <f t="shared" si="21"/>
        <v>0</v>
      </c>
      <c r="Q209" s="144">
        <v>0</v>
      </c>
      <c r="R209" s="144">
        <f t="shared" si="22"/>
        <v>0</v>
      </c>
      <c r="S209" s="144">
        <v>0</v>
      </c>
      <c r="T209" s="145">
        <f t="shared" si="23"/>
        <v>0</v>
      </c>
      <c r="AR209" s="146" t="s">
        <v>80</v>
      </c>
      <c r="AT209" s="146" t="s">
        <v>181</v>
      </c>
      <c r="AU209" s="146" t="s">
        <v>186</v>
      </c>
      <c r="AY209" s="13" t="s">
        <v>179</v>
      </c>
      <c r="BE209" s="147">
        <f t="shared" si="24"/>
        <v>0</v>
      </c>
      <c r="BF209" s="147">
        <f t="shared" si="25"/>
        <v>0</v>
      </c>
      <c r="BG209" s="147">
        <f t="shared" si="26"/>
        <v>0</v>
      </c>
      <c r="BH209" s="147">
        <f t="shared" si="27"/>
        <v>0</v>
      </c>
      <c r="BI209" s="147">
        <f t="shared" si="28"/>
        <v>0</v>
      </c>
      <c r="BJ209" s="13" t="s">
        <v>186</v>
      </c>
      <c r="BK209" s="147">
        <f t="shared" si="29"/>
        <v>0</v>
      </c>
      <c r="BL209" s="13" t="s">
        <v>80</v>
      </c>
      <c r="BM209" s="146" t="s">
        <v>2581</v>
      </c>
    </row>
    <row r="210" spans="2:65" s="1" customFormat="1" ht="16.5" customHeight="1" x14ac:dyDescent="0.2">
      <c r="B210" s="28"/>
      <c r="C210" s="148" t="s">
        <v>728</v>
      </c>
      <c r="D210" s="148" t="s">
        <v>194</v>
      </c>
      <c r="E210" s="149" t="s">
        <v>2582</v>
      </c>
      <c r="F210" s="150" t="s">
        <v>2583</v>
      </c>
      <c r="G210" s="151" t="s">
        <v>423</v>
      </c>
      <c r="H210" s="152">
        <v>8</v>
      </c>
      <c r="I210" s="153"/>
      <c r="J210" s="154">
        <f t="shared" si="20"/>
        <v>0</v>
      </c>
      <c r="K210" s="155"/>
      <c r="L210" s="156"/>
      <c r="M210" s="157" t="s">
        <v>1</v>
      </c>
      <c r="N210" s="158" t="s">
        <v>38</v>
      </c>
      <c r="P210" s="144">
        <f t="shared" si="21"/>
        <v>0</v>
      </c>
      <c r="Q210" s="144">
        <v>0</v>
      </c>
      <c r="R210" s="144">
        <f t="shared" si="22"/>
        <v>0</v>
      </c>
      <c r="S210" s="144">
        <v>0</v>
      </c>
      <c r="T210" s="145">
        <f t="shared" si="23"/>
        <v>0</v>
      </c>
      <c r="AR210" s="146" t="s">
        <v>2305</v>
      </c>
      <c r="AT210" s="146" t="s">
        <v>194</v>
      </c>
      <c r="AU210" s="146" t="s">
        <v>186</v>
      </c>
      <c r="AY210" s="13" t="s">
        <v>179</v>
      </c>
      <c r="BE210" s="147">
        <f t="shared" si="24"/>
        <v>0</v>
      </c>
      <c r="BF210" s="147">
        <f t="shared" si="25"/>
        <v>0</v>
      </c>
      <c r="BG210" s="147">
        <f t="shared" si="26"/>
        <v>0</v>
      </c>
      <c r="BH210" s="147">
        <f t="shared" si="27"/>
        <v>0</v>
      </c>
      <c r="BI210" s="147">
        <f t="shared" si="28"/>
        <v>0</v>
      </c>
      <c r="BJ210" s="13" t="s">
        <v>186</v>
      </c>
      <c r="BK210" s="147">
        <f t="shared" si="29"/>
        <v>0</v>
      </c>
      <c r="BL210" s="13" t="s">
        <v>2305</v>
      </c>
      <c r="BM210" s="146" t="s">
        <v>2584</v>
      </c>
    </row>
    <row r="211" spans="2:65" s="1" customFormat="1" ht="16.5" customHeight="1" x14ac:dyDescent="0.2">
      <c r="B211" s="28"/>
      <c r="C211" s="148" t="s">
        <v>732</v>
      </c>
      <c r="D211" s="148" t="s">
        <v>194</v>
      </c>
      <c r="E211" s="149" t="s">
        <v>2585</v>
      </c>
      <c r="F211" s="150" t="s">
        <v>2586</v>
      </c>
      <c r="G211" s="151" t="s">
        <v>2587</v>
      </c>
      <c r="H211" s="152">
        <v>1</v>
      </c>
      <c r="I211" s="153"/>
      <c r="J211" s="154">
        <f t="shared" si="20"/>
        <v>0</v>
      </c>
      <c r="K211" s="155"/>
      <c r="L211" s="156"/>
      <c r="M211" s="157" t="s">
        <v>1</v>
      </c>
      <c r="N211" s="158" t="s">
        <v>38</v>
      </c>
      <c r="P211" s="144">
        <f t="shared" si="21"/>
        <v>0</v>
      </c>
      <c r="Q211" s="144">
        <v>0</v>
      </c>
      <c r="R211" s="144">
        <f t="shared" si="22"/>
        <v>0</v>
      </c>
      <c r="S211" s="144">
        <v>0</v>
      </c>
      <c r="T211" s="145">
        <f t="shared" si="23"/>
        <v>0</v>
      </c>
      <c r="AR211" s="146" t="s">
        <v>2305</v>
      </c>
      <c r="AT211" s="146" t="s">
        <v>194</v>
      </c>
      <c r="AU211" s="146" t="s">
        <v>186</v>
      </c>
      <c r="AY211" s="13" t="s">
        <v>179</v>
      </c>
      <c r="BE211" s="147">
        <f t="shared" si="24"/>
        <v>0</v>
      </c>
      <c r="BF211" s="147">
        <f t="shared" si="25"/>
        <v>0</v>
      </c>
      <c r="BG211" s="147">
        <f t="shared" si="26"/>
        <v>0</v>
      </c>
      <c r="BH211" s="147">
        <f t="shared" si="27"/>
        <v>0</v>
      </c>
      <c r="BI211" s="147">
        <f t="shared" si="28"/>
        <v>0</v>
      </c>
      <c r="BJ211" s="13" t="s">
        <v>186</v>
      </c>
      <c r="BK211" s="147">
        <f t="shared" si="29"/>
        <v>0</v>
      </c>
      <c r="BL211" s="13" t="s">
        <v>2305</v>
      </c>
      <c r="BM211" s="146" t="s">
        <v>2588</v>
      </c>
    </row>
    <row r="212" spans="2:65" s="1" customFormat="1" ht="16.5" customHeight="1" x14ac:dyDescent="0.2">
      <c r="B212" s="28"/>
      <c r="C212" s="134" t="s">
        <v>736</v>
      </c>
      <c r="D212" s="134" t="s">
        <v>181</v>
      </c>
      <c r="E212" s="135" t="s">
        <v>2589</v>
      </c>
      <c r="F212" s="136" t="s">
        <v>2590</v>
      </c>
      <c r="G212" s="137" t="s">
        <v>423</v>
      </c>
      <c r="H212" s="138">
        <v>25</v>
      </c>
      <c r="I212" s="139"/>
      <c r="J212" s="140">
        <f t="shared" si="20"/>
        <v>0</v>
      </c>
      <c r="K212" s="141"/>
      <c r="L212" s="28"/>
      <c r="M212" s="159" t="s">
        <v>1</v>
      </c>
      <c r="N212" s="160" t="s">
        <v>38</v>
      </c>
      <c r="O212" s="161"/>
      <c r="P212" s="162">
        <f t="shared" si="21"/>
        <v>0</v>
      </c>
      <c r="Q212" s="162">
        <v>0</v>
      </c>
      <c r="R212" s="162">
        <f t="shared" si="22"/>
        <v>0</v>
      </c>
      <c r="S212" s="162">
        <v>0</v>
      </c>
      <c r="T212" s="163">
        <f t="shared" si="23"/>
        <v>0</v>
      </c>
      <c r="AR212" s="146" t="s">
        <v>80</v>
      </c>
      <c r="AT212" s="146" t="s">
        <v>181</v>
      </c>
      <c r="AU212" s="146" t="s">
        <v>186</v>
      </c>
      <c r="AY212" s="13" t="s">
        <v>179</v>
      </c>
      <c r="BE212" s="147">
        <f t="shared" si="24"/>
        <v>0</v>
      </c>
      <c r="BF212" s="147">
        <f t="shared" si="25"/>
        <v>0</v>
      </c>
      <c r="BG212" s="147">
        <f t="shared" si="26"/>
        <v>0</v>
      </c>
      <c r="BH212" s="147">
        <f t="shared" si="27"/>
        <v>0</v>
      </c>
      <c r="BI212" s="147">
        <f t="shared" si="28"/>
        <v>0</v>
      </c>
      <c r="BJ212" s="13" t="s">
        <v>186</v>
      </c>
      <c r="BK212" s="147">
        <f t="shared" si="29"/>
        <v>0</v>
      </c>
      <c r="BL212" s="13" t="s">
        <v>80</v>
      </c>
      <c r="BM212" s="146" t="s">
        <v>2591</v>
      </c>
    </row>
    <row r="213" spans="2:65" s="1" customFormat="1" ht="6.9" customHeight="1" x14ac:dyDescent="0.2">
      <c r="B213" s="41"/>
      <c r="C213" s="42"/>
      <c r="D213" s="42"/>
      <c r="E213" s="42"/>
      <c r="F213" s="42"/>
      <c r="G213" s="42"/>
      <c r="H213" s="42"/>
      <c r="I213" s="42"/>
      <c r="J213" s="42"/>
      <c r="K213" s="42"/>
      <c r="L213" s="28"/>
    </row>
  </sheetData>
  <sheetProtection algorithmName="SHA-512" hashValue="vOi4QaBlvAtKxwDQQPB2gtsNJvqu/Y+LhqpbzQUpo4s7d6O15fudetJ03tNwhg+lKJVJWucHKiOX3CKxvLnpDg==" saltValue="33mffoqXXR6pioYn2izrizURokvMleyi3+r0y0CgPxZxipcb6McWOQqackflXOoTs1X6y6GEQ6B7chBZOwvbNg==" spinCount="100000" sheet="1" objects="1" scenarios="1" formatColumns="0" formatRows="0" autoFilter="0"/>
  <autoFilter ref="C121:K212" xr:uid="{00000000-0009-0000-0000-00001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87"/>
  <sheetViews>
    <sheetView showGridLines="0" topLeftCell="A2" workbookViewId="0">
      <selection activeCell="W186" sqref="W18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143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16.5" hidden="1" customHeight="1" x14ac:dyDescent="0.2">
      <c r="B9" s="28"/>
      <c r="E9" s="215" t="s">
        <v>2736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ROUND(J125,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ROUND((SUM(BE125:BE186)),  2)</f>
        <v>0</v>
      </c>
      <c r="G33" s="88"/>
      <c r="H33" s="88"/>
      <c r="I33" s="91">
        <v>0.2</v>
      </c>
      <c r="J33" s="90">
        <f>ROUND(((SUM(BE125:BE186))*I33),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ROUND((SUM(BF125:BF186)),  2)</f>
        <v>0</v>
      </c>
      <c r="G34" s="88"/>
      <c r="H34" s="88"/>
      <c r="I34" s="91">
        <v>0.2</v>
      </c>
      <c r="J34" s="90">
        <f>ROUND(((SUM(BF125:BF186))*I34),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ROUND((SUM(BG125:BG186)),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ROUND((SUM(BH125:BH186)),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ROUND((SUM(BI125:BI186)),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16.5" hidden="1" customHeight="1" x14ac:dyDescent="0.2">
      <c r="B87" s="28"/>
      <c r="E87" s="215" t="str">
        <f>E9</f>
        <v xml:space="preserve">SO 20 - SO 20 Spätné úpravy chodníkov 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J125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J126</f>
        <v>0</v>
      </c>
      <c r="L97" s="105"/>
    </row>
    <row r="98" spans="2:12" s="9" customFormat="1" ht="20" hidden="1" customHeight="1" x14ac:dyDescent="0.2">
      <c r="B98" s="109"/>
      <c r="D98" s="110" t="s">
        <v>159</v>
      </c>
      <c r="E98" s="111"/>
      <c r="F98" s="111"/>
      <c r="G98" s="111"/>
      <c r="H98" s="111"/>
      <c r="I98" s="111"/>
      <c r="J98" s="112">
        <f>J127</f>
        <v>0</v>
      </c>
      <c r="L98" s="109"/>
    </row>
    <row r="99" spans="2:12" s="9" customFormat="1" ht="20" hidden="1" customHeight="1" x14ac:dyDescent="0.2">
      <c r="B99" s="109"/>
      <c r="D99" s="110" t="s">
        <v>976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20" hidden="1" customHeight="1" x14ac:dyDescent="0.2">
      <c r="B100" s="109"/>
      <c r="D100" s="110" t="s">
        <v>1386</v>
      </c>
      <c r="E100" s="111"/>
      <c r="F100" s="111"/>
      <c r="G100" s="111"/>
      <c r="H100" s="111"/>
      <c r="I100" s="111"/>
      <c r="J100" s="112">
        <f>J136</f>
        <v>0</v>
      </c>
      <c r="L100" s="109"/>
    </row>
    <row r="101" spans="2:12" s="9" customFormat="1" ht="20" hidden="1" customHeight="1" x14ac:dyDescent="0.2">
      <c r="B101" s="109"/>
      <c r="D101" s="110" t="s">
        <v>977</v>
      </c>
      <c r="E101" s="111"/>
      <c r="F101" s="111"/>
      <c r="G101" s="111"/>
      <c r="H101" s="111"/>
      <c r="I101" s="111"/>
      <c r="J101" s="112">
        <f>J141</f>
        <v>0</v>
      </c>
      <c r="L101" s="109"/>
    </row>
    <row r="102" spans="2:12" s="9" customFormat="1" ht="20" hidden="1" customHeight="1" x14ac:dyDescent="0.2">
      <c r="B102" s="109"/>
      <c r="D102" s="110" t="s">
        <v>160</v>
      </c>
      <c r="E102" s="111"/>
      <c r="F102" s="111"/>
      <c r="G102" s="111"/>
      <c r="H102" s="111"/>
      <c r="I102" s="111"/>
      <c r="J102" s="112">
        <f>J155</f>
        <v>0</v>
      </c>
      <c r="L102" s="109"/>
    </row>
    <row r="103" spans="2:12" s="9" customFormat="1" ht="20" hidden="1" customHeight="1" x14ac:dyDescent="0.2">
      <c r="B103" s="109"/>
      <c r="D103" s="110" t="s">
        <v>1173</v>
      </c>
      <c r="E103" s="111"/>
      <c r="F103" s="111"/>
      <c r="G103" s="111"/>
      <c r="H103" s="111"/>
      <c r="I103" s="111"/>
      <c r="J103" s="112">
        <f>J178</f>
        <v>0</v>
      </c>
      <c r="L103" s="109"/>
    </row>
    <row r="104" spans="2:12" s="8" customFormat="1" ht="24.9" hidden="1" customHeight="1" x14ac:dyDescent="0.2">
      <c r="B104" s="105"/>
      <c r="D104" s="106" t="s">
        <v>2199</v>
      </c>
      <c r="E104" s="107"/>
      <c r="F104" s="107"/>
      <c r="G104" s="107"/>
      <c r="H104" s="107"/>
      <c r="I104" s="107"/>
      <c r="J104" s="108">
        <f>J180</f>
        <v>0</v>
      </c>
      <c r="L104" s="105"/>
    </row>
    <row r="105" spans="2:12" s="9" customFormat="1" ht="20" hidden="1" customHeight="1" x14ac:dyDescent="0.2">
      <c r="B105" s="109"/>
      <c r="D105" s="110" t="s">
        <v>2200</v>
      </c>
      <c r="E105" s="111"/>
      <c r="F105" s="111"/>
      <c r="G105" s="111"/>
      <c r="H105" s="111"/>
      <c r="I105" s="111"/>
      <c r="J105" s="112">
        <f>J181</f>
        <v>0</v>
      </c>
      <c r="L105" s="109"/>
    </row>
    <row r="106" spans="2:12" s="1" customFormat="1" ht="21.75" hidden="1" customHeight="1" x14ac:dyDescent="0.2">
      <c r="B106" s="28"/>
      <c r="L106" s="28"/>
    </row>
    <row r="107" spans="2:12" s="1" customFormat="1" ht="6.9" hidden="1" customHeight="1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8"/>
    </row>
    <row r="108" spans="2:12" hidden="1" x14ac:dyDescent="0.2"/>
    <row r="109" spans="2:12" hidden="1" x14ac:dyDescent="0.2"/>
    <row r="110" spans="2:12" hidden="1" x14ac:dyDescent="0.2"/>
    <row r="111" spans="2:12" s="1" customFormat="1" ht="6.9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2" spans="2:12" s="1" customFormat="1" ht="24.9" customHeight="1" x14ac:dyDescent="0.2">
      <c r="B112" s="28"/>
      <c r="C112" s="17" t="s">
        <v>165</v>
      </c>
      <c r="L112" s="28"/>
    </row>
    <row r="113" spans="2:65" s="1" customFormat="1" ht="6.9" customHeight="1" x14ac:dyDescent="0.2">
      <c r="B113" s="28"/>
      <c r="L113" s="28"/>
    </row>
    <row r="114" spans="2:65" s="1" customFormat="1" ht="12" customHeight="1" x14ac:dyDescent="0.2">
      <c r="B114" s="28"/>
      <c r="C114" s="23" t="s">
        <v>15</v>
      </c>
      <c r="L114" s="28"/>
    </row>
    <row r="115" spans="2:65" s="1" customFormat="1" ht="16.5" customHeight="1" x14ac:dyDescent="0.2">
      <c r="B115" s="28"/>
      <c r="E115" s="263" t="str">
        <f>E7</f>
        <v>2117 NTT Bulharská Galvaniho</v>
      </c>
      <c r="F115" s="264"/>
      <c r="G115" s="264"/>
      <c r="H115" s="264"/>
      <c r="L115" s="28"/>
    </row>
    <row r="116" spans="2:65" s="1" customFormat="1" ht="12" customHeight="1" x14ac:dyDescent="0.2">
      <c r="B116" s="28"/>
      <c r="C116" s="23" t="s">
        <v>148</v>
      </c>
      <c r="L116" s="28"/>
    </row>
    <row r="117" spans="2:65" s="1" customFormat="1" ht="16.5" customHeight="1" x14ac:dyDescent="0.2">
      <c r="B117" s="28"/>
      <c r="E117" s="215" t="str">
        <f>E9</f>
        <v xml:space="preserve">SO 20 - SO 20 Spätné úpravy chodníkov </v>
      </c>
      <c r="F117" s="262"/>
      <c r="G117" s="262"/>
      <c r="H117" s="262"/>
      <c r="L117" s="28"/>
    </row>
    <row r="118" spans="2:65" s="1" customFormat="1" ht="6.9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F12</f>
        <v xml:space="preserve"> </v>
      </c>
      <c r="I119" s="23" t="s">
        <v>21</v>
      </c>
      <c r="J119" s="49" t="str">
        <f>IF(J12="","",J12)</f>
        <v>12. 12. 2024</v>
      </c>
      <c r="L119" s="28"/>
    </row>
    <row r="120" spans="2:65" s="1" customFormat="1" ht="6.9" customHeight="1" x14ac:dyDescent="0.2">
      <c r="B120" s="28"/>
      <c r="L120" s="28"/>
    </row>
    <row r="121" spans="2:65" s="1" customFormat="1" ht="15.15" customHeight="1" x14ac:dyDescent="0.2">
      <c r="B121" s="28"/>
      <c r="C121" s="23" t="s">
        <v>23</v>
      </c>
      <c r="F121" s="21" t="str">
        <f>E15</f>
        <v xml:space="preserve"> </v>
      </c>
      <c r="I121" s="23" t="s">
        <v>28</v>
      </c>
      <c r="J121" s="26" t="str">
        <f>E21</f>
        <v xml:space="preserve"> </v>
      </c>
      <c r="L121" s="28"/>
    </row>
    <row r="122" spans="2:65" s="1" customFormat="1" ht="15.15" customHeight="1" x14ac:dyDescent="0.2">
      <c r="B122" s="28"/>
      <c r="C122" s="23" t="s">
        <v>26</v>
      </c>
      <c r="F122" s="21" t="str">
        <f>IF(E18="","",E18)</f>
        <v>Vyplň údaj</v>
      </c>
      <c r="I122" s="23" t="s">
        <v>29</v>
      </c>
      <c r="J122" s="26" t="str">
        <f>E24</f>
        <v xml:space="preserve"> </v>
      </c>
      <c r="L122" s="28"/>
    </row>
    <row r="123" spans="2:65" s="1" customFormat="1" ht="10.4" customHeight="1" x14ac:dyDescent="0.2">
      <c r="B123" s="28"/>
      <c r="L123" s="28"/>
    </row>
    <row r="124" spans="2:65" s="10" customFormat="1" ht="29.25" customHeight="1" x14ac:dyDescent="0.2">
      <c r="B124" s="113"/>
      <c r="C124" s="114" t="s">
        <v>166</v>
      </c>
      <c r="D124" s="115" t="s">
        <v>57</v>
      </c>
      <c r="E124" s="115" t="s">
        <v>53</v>
      </c>
      <c r="F124" s="115" t="s">
        <v>54</v>
      </c>
      <c r="G124" s="115" t="s">
        <v>167</v>
      </c>
      <c r="H124" s="115" t="s">
        <v>168</v>
      </c>
      <c r="I124" s="115" t="s">
        <v>169</v>
      </c>
      <c r="J124" s="116" t="s">
        <v>155</v>
      </c>
      <c r="K124" s="117" t="s">
        <v>170</v>
      </c>
      <c r="L124" s="113"/>
      <c r="M124" s="56" t="s">
        <v>1</v>
      </c>
      <c r="N124" s="57" t="s">
        <v>36</v>
      </c>
      <c r="O124" s="57" t="s">
        <v>171</v>
      </c>
      <c r="P124" s="57" t="s">
        <v>172</v>
      </c>
      <c r="Q124" s="57" t="s">
        <v>173</v>
      </c>
      <c r="R124" s="57" t="s">
        <v>174</v>
      </c>
      <c r="S124" s="57" t="s">
        <v>175</v>
      </c>
      <c r="T124" s="58" t="s">
        <v>176</v>
      </c>
    </row>
    <row r="125" spans="2:65" s="1" customFormat="1" ht="23" customHeight="1" x14ac:dyDescent="0.35">
      <c r="B125" s="28"/>
      <c r="C125" s="61" t="s">
        <v>156</v>
      </c>
      <c r="J125" s="118">
        <f>BK125</f>
        <v>0</v>
      </c>
      <c r="L125" s="28"/>
      <c r="M125" s="59"/>
      <c r="N125" s="50"/>
      <c r="O125" s="50"/>
      <c r="P125" s="119">
        <f>P126+P180</f>
        <v>0</v>
      </c>
      <c r="Q125" s="50"/>
      <c r="R125" s="119">
        <f>R126+R180</f>
        <v>3093.7005233987011</v>
      </c>
      <c r="S125" s="50"/>
      <c r="T125" s="120">
        <f>T126+T180</f>
        <v>1832.8463999999999</v>
      </c>
      <c r="AT125" s="13" t="s">
        <v>71</v>
      </c>
      <c r="AU125" s="13" t="s">
        <v>157</v>
      </c>
      <c r="BK125" s="121">
        <f>BK126+BK180</f>
        <v>0</v>
      </c>
    </row>
    <row r="126" spans="2:65" s="11" customFormat="1" ht="26" customHeight="1" x14ac:dyDescent="0.35">
      <c r="B126" s="122"/>
      <c r="D126" s="123" t="s">
        <v>71</v>
      </c>
      <c r="E126" s="124" t="s">
        <v>177</v>
      </c>
      <c r="F126" s="124" t="s">
        <v>178</v>
      </c>
      <c r="I126" s="125"/>
      <c r="J126" s="126">
        <f>BK126</f>
        <v>0</v>
      </c>
      <c r="L126" s="122"/>
      <c r="M126" s="127"/>
      <c r="P126" s="128">
        <f>P127+P134+P136+P141+P155+P178</f>
        <v>0</v>
      </c>
      <c r="R126" s="128">
        <f>R127+R134+R136+R141+R155+R178</f>
        <v>3093.6742273997011</v>
      </c>
      <c r="T126" s="129">
        <f>T127+T134+T136+T141+T155+T178</f>
        <v>1832.8463999999999</v>
      </c>
      <c r="AR126" s="123" t="s">
        <v>80</v>
      </c>
      <c r="AT126" s="130" t="s">
        <v>71</v>
      </c>
      <c r="AU126" s="130" t="s">
        <v>72</v>
      </c>
      <c r="AY126" s="123" t="s">
        <v>179</v>
      </c>
      <c r="BK126" s="131">
        <f>BK127+BK134+BK136+BK141+BK155+BK178</f>
        <v>0</v>
      </c>
    </row>
    <row r="127" spans="2:65" s="11" customFormat="1" ht="23" customHeight="1" x14ac:dyDescent="0.25">
      <c r="B127" s="122"/>
      <c r="D127" s="123" t="s">
        <v>71</v>
      </c>
      <c r="E127" s="132" t="s">
        <v>80</v>
      </c>
      <c r="F127" s="132" t="s">
        <v>180</v>
      </c>
      <c r="I127" s="125"/>
      <c r="J127" s="133">
        <f>BK127</f>
        <v>0</v>
      </c>
      <c r="L127" s="122"/>
      <c r="M127" s="127"/>
      <c r="P127" s="128">
        <f>SUM(P128:P133)</f>
        <v>0</v>
      </c>
      <c r="R127" s="128">
        <f>SUM(R128:R133)</f>
        <v>21.224391000000001</v>
      </c>
      <c r="T127" s="129">
        <f>SUM(T128:T133)</f>
        <v>1821.6</v>
      </c>
      <c r="AR127" s="123" t="s">
        <v>80</v>
      </c>
      <c r="AT127" s="130" t="s">
        <v>71</v>
      </c>
      <c r="AU127" s="130" t="s">
        <v>80</v>
      </c>
      <c r="AY127" s="123" t="s">
        <v>179</v>
      </c>
      <c r="BK127" s="131">
        <f>SUM(BK128:BK133)</f>
        <v>0</v>
      </c>
    </row>
    <row r="128" spans="2:65" s="1" customFormat="1" ht="33" customHeight="1" x14ac:dyDescent="0.2">
      <c r="B128" s="28"/>
      <c r="C128" s="134" t="s">
        <v>80</v>
      </c>
      <c r="D128" s="134" t="s">
        <v>181</v>
      </c>
      <c r="E128" s="135" t="s">
        <v>2737</v>
      </c>
      <c r="F128" s="136" t="s">
        <v>2738</v>
      </c>
      <c r="G128" s="137" t="s">
        <v>184</v>
      </c>
      <c r="H128" s="138">
        <v>700</v>
      </c>
      <c r="I128" s="139"/>
      <c r="J128" s="140">
        <f t="shared" ref="J128:J133" si="0">ROUND(I128*H128,2)</f>
        <v>0</v>
      </c>
      <c r="K128" s="141"/>
      <c r="L128" s="28"/>
      <c r="M128" s="142" t="s">
        <v>1</v>
      </c>
      <c r="N128" s="143" t="s">
        <v>38</v>
      </c>
      <c r="P128" s="144">
        <f t="shared" ref="P128:P133" si="1">O128*H128</f>
        <v>0</v>
      </c>
      <c r="Q128" s="144">
        <v>0</v>
      </c>
      <c r="R128" s="144">
        <f t="shared" ref="R128:R133" si="2">Q128*H128</f>
        <v>0</v>
      </c>
      <c r="S128" s="144">
        <v>0.13800000000000001</v>
      </c>
      <c r="T128" s="145">
        <f t="shared" ref="T128:T133" si="3">S128*H128</f>
        <v>96.600000000000009</v>
      </c>
      <c r="AR128" s="146" t="s">
        <v>185</v>
      </c>
      <c r="AT128" s="146" t="s">
        <v>181</v>
      </c>
      <c r="AU128" s="146" t="s">
        <v>186</v>
      </c>
      <c r="AY128" s="13" t="s">
        <v>179</v>
      </c>
      <c r="BE128" s="147">
        <f t="shared" ref="BE128:BE133" si="4">IF(N128="základná",J128,0)</f>
        <v>0</v>
      </c>
      <c r="BF128" s="147">
        <f t="shared" ref="BF128:BF133" si="5">IF(N128="znížená",J128,0)</f>
        <v>0</v>
      </c>
      <c r="BG128" s="147">
        <f t="shared" ref="BG128:BG133" si="6">IF(N128="zákl. prenesená",J128,0)</f>
        <v>0</v>
      </c>
      <c r="BH128" s="147">
        <f t="shared" ref="BH128:BH133" si="7">IF(N128="zníž. prenesená",J128,0)</f>
        <v>0</v>
      </c>
      <c r="BI128" s="147">
        <f t="shared" ref="BI128:BI133" si="8">IF(N128="nulová",J128,0)</f>
        <v>0</v>
      </c>
      <c r="BJ128" s="13" t="s">
        <v>186</v>
      </c>
      <c r="BK128" s="147">
        <f t="shared" ref="BK128:BK133" si="9">ROUND(I128*H128,2)</f>
        <v>0</v>
      </c>
      <c r="BL128" s="13" t="s">
        <v>185</v>
      </c>
      <c r="BM128" s="146" t="s">
        <v>2739</v>
      </c>
    </row>
    <row r="129" spans="2:65" s="1" customFormat="1" ht="33" customHeight="1" x14ac:dyDescent="0.2">
      <c r="B129" s="28"/>
      <c r="C129" s="134" t="s">
        <v>186</v>
      </c>
      <c r="D129" s="134" t="s">
        <v>181</v>
      </c>
      <c r="E129" s="135" t="s">
        <v>2740</v>
      </c>
      <c r="F129" s="136" t="s">
        <v>2741</v>
      </c>
      <c r="G129" s="137" t="s">
        <v>184</v>
      </c>
      <c r="H129" s="138">
        <v>400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1.6515E-4</v>
      </c>
      <c r="R129" s="144">
        <f t="shared" si="2"/>
        <v>6.6060000000000008E-2</v>
      </c>
      <c r="S129" s="144">
        <v>0.25</v>
      </c>
      <c r="T129" s="145">
        <f t="shared" si="3"/>
        <v>100</v>
      </c>
      <c r="AR129" s="146" t="s">
        <v>185</v>
      </c>
      <c r="AT129" s="146" t="s">
        <v>181</v>
      </c>
      <c r="AU129" s="146" t="s">
        <v>186</v>
      </c>
      <c r="AY129" s="13" t="s">
        <v>179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186</v>
      </c>
      <c r="BK129" s="147">
        <f t="shared" si="9"/>
        <v>0</v>
      </c>
      <c r="BL129" s="13" t="s">
        <v>185</v>
      </c>
      <c r="BM129" s="146" t="s">
        <v>2742</v>
      </c>
    </row>
    <row r="130" spans="2:65" s="1" customFormat="1" ht="33" customHeight="1" x14ac:dyDescent="0.2">
      <c r="B130" s="28"/>
      <c r="C130" s="134" t="s">
        <v>196</v>
      </c>
      <c r="D130" s="134" t="s">
        <v>181</v>
      </c>
      <c r="E130" s="135" t="s">
        <v>2743</v>
      </c>
      <c r="F130" s="136" t="s">
        <v>2744</v>
      </c>
      <c r="G130" s="137" t="s">
        <v>184</v>
      </c>
      <c r="H130" s="138">
        <v>4900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1.2619000000000001E-4</v>
      </c>
      <c r="R130" s="144">
        <f t="shared" si="2"/>
        <v>0.61833100000000008</v>
      </c>
      <c r="S130" s="144">
        <v>0.125</v>
      </c>
      <c r="T130" s="145">
        <f t="shared" si="3"/>
        <v>612.5</v>
      </c>
      <c r="AR130" s="146" t="s">
        <v>185</v>
      </c>
      <c r="AT130" s="146" t="s">
        <v>181</v>
      </c>
      <c r="AU130" s="146" t="s">
        <v>186</v>
      </c>
      <c r="AY130" s="13" t="s">
        <v>179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186</v>
      </c>
      <c r="BK130" s="147">
        <f t="shared" si="9"/>
        <v>0</v>
      </c>
      <c r="BL130" s="13" t="s">
        <v>185</v>
      </c>
      <c r="BM130" s="146" t="s">
        <v>2745</v>
      </c>
    </row>
    <row r="131" spans="2:65" s="1" customFormat="1" ht="33" customHeight="1" x14ac:dyDescent="0.2">
      <c r="B131" s="28"/>
      <c r="C131" s="134" t="s">
        <v>185</v>
      </c>
      <c r="D131" s="134" t="s">
        <v>181</v>
      </c>
      <c r="E131" s="135" t="s">
        <v>2746</v>
      </c>
      <c r="F131" s="136" t="s">
        <v>2747</v>
      </c>
      <c r="G131" s="137" t="s">
        <v>184</v>
      </c>
      <c r="H131" s="138">
        <v>4500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0.22500000000000001</v>
      </c>
      <c r="T131" s="145">
        <f t="shared" si="3"/>
        <v>1012.5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186</v>
      </c>
      <c r="BK131" s="147">
        <f t="shared" si="9"/>
        <v>0</v>
      </c>
      <c r="BL131" s="13" t="s">
        <v>185</v>
      </c>
      <c r="BM131" s="146" t="s">
        <v>2748</v>
      </c>
    </row>
    <row r="132" spans="2:65" s="1" customFormat="1" ht="24.15" customHeight="1" x14ac:dyDescent="0.2">
      <c r="B132" s="28"/>
      <c r="C132" s="134" t="s">
        <v>207</v>
      </c>
      <c r="D132" s="134" t="s">
        <v>181</v>
      </c>
      <c r="E132" s="135" t="s">
        <v>2749</v>
      </c>
      <c r="F132" s="136" t="s">
        <v>2750</v>
      </c>
      <c r="G132" s="137" t="s">
        <v>488</v>
      </c>
      <c r="H132" s="138">
        <v>5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185</v>
      </c>
      <c r="BM132" s="146" t="s">
        <v>2751</v>
      </c>
    </row>
    <row r="133" spans="2:65" s="1" customFormat="1" ht="16.5" customHeight="1" x14ac:dyDescent="0.2">
      <c r="B133" s="28"/>
      <c r="C133" s="148" t="s">
        <v>211</v>
      </c>
      <c r="D133" s="148" t="s">
        <v>194</v>
      </c>
      <c r="E133" s="149" t="s">
        <v>2752</v>
      </c>
      <c r="F133" s="150" t="s">
        <v>2753</v>
      </c>
      <c r="G133" s="151" t="s">
        <v>388</v>
      </c>
      <c r="H133" s="152">
        <v>20.54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1</v>
      </c>
      <c r="R133" s="144">
        <f t="shared" si="2"/>
        <v>20.54</v>
      </c>
      <c r="S133" s="144">
        <v>0</v>
      </c>
      <c r="T133" s="145">
        <f t="shared" si="3"/>
        <v>0</v>
      </c>
      <c r="AR133" s="146" t="s">
        <v>219</v>
      </c>
      <c r="AT133" s="146" t="s">
        <v>194</v>
      </c>
      <c r="AU133" s="146" t="s">
        <v>186</v>
      </c>
      <c r="AY133" s="13" t="s">
        <v>179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186</v>
      </c>
      <c r="BK133" s="147">
        <f t="shared" si="9"/>
        <v>0</v>
      </c>
      <c r="BL133" s="13" t="s">
        <v>185</v>
      </c>
      <c r="BM133" s="146" t="s">
        <v>2754</v>
      </c>
    </row>
    <row r="134" spans="2:65" s="11" customFormat="1" ht="23" customHeight="1" x14ac:dyDescent="0.25">
      <c r="B134" s="122"/>
      <c r="D134" s="123" t="s">
        <v>71</v>
      </c>
      <c r="E134" s="132" t="s">
        <v>186</v>
      </c>
      <c r="F134" s="132" t="s">
        <v>985</v>
      </c>
      <c r="I134" s="125"/>
      <c r="J134" s="133">
        <f>BK134</f>
        <v>0</v>
      </c>
      <c r="L134" s="122"/>
      <c r="M134" s="127"/>
      <c r="P134" s="128">
        <f>P135</f>
        <v>0</v>
      </c>
      <c r="R134" s="128">
        <f>R135</f>
        <v>3.5399314796999999</v>
      </c>
      <c r="T134" s="129">
        <f>T135</f>
        <v>0</v>
      </c>
      <c r="AR134" s="123" t="s">
        <v>80</v>
      </c>
      <c r="AT134" s="130" t="s">
        <v>71</v>
      </c>
      <c r="AU134" s="130" t="s">
        <v>80</v>
      </c>
      <c r="AY134" s="123" t="s">
        <v>179</v>
      </c>
      <c r="BK134" s="131">
        <f>BK135</f>
        <v>0</v>
      </c>
    </row>
    <row r="135" spans="2:65" s="1" customFormat="1" ht="38" customHeight="1" x14ac:dyDescent="0.2">
      <c r="B135" s="28"/>
      <c r="C135" s="134" t="s">
        <v>215</v>
      </c>
      <c r="D135" s="134" t="s">
        <v>181</v>
      </c>
      <c r="E135" s="135" t="s">
        <v>2755</v>
      </c>
      <c r="F135" s="136" t="s">
        <v>2756</v>
      </c>
      <c r="G135" s="137" t="s">
        <v>488</v>
      </c>
      <c r="H135" s="138">
        <v>1.663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2.1286418999999999</v>
      </c>
      <c r="R135" s="144">
        <f>Q135*H135</f>
        <v>3.5399314796999999</v>
      </c>
      <c r="S135" s="144">
        <v>0</v>
      </c>
      <c r="T135" s="145">
        <f>S135*H135</f>
        <v>0</v>
      </c>
      <c r="AR135" s="146" t="s">
        <v>185</v>
      </c>
      <c r="AT135" s="146" t="s">
        <v>181</v>
      </c>
      <c r="AU135" s="146" t="s">
        <v>186</v>
      </c>
      <c r="AY135" s="13" t="s">
        <v>179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186</v>
      </c>
      <c r="BK135" s="147">
        <f>ROUND(I135*H135,2)</f>
        <v>0</v>
      </c>
      <c r="BL135" s="13" t="s">
        <v>185</v>
      </c>
      <c r="BM135" s="146" t="s">
        <v>2757</v>
      </c>
    </row>
    <row r="136" spans="2:65" s="11" customFormat="1" ht="23" customHeight="1" x14ac:dyDescent="0.25">
      <c r="B136" s="122"/>
      <c r="D136" s="123" t="s">
        <v>71</v>
      </c>
      <c r="E136" s="132" t="s">
        <v>196</v>
      </c>
      <c r="F136" s="132" t="s">
        <v>1416</v>
      </c>
      <c r="I136" s="125"/>
      <c r="J136" s="133">
        <f>BK136</f>
        <v>0</v>
      </c>
      <c r="L136" s="122"/>
      <c r="M136" s="127"/>
      <c r="P136" s="128">
        <f>SUM(P137:P140)</f>
        <v>0</v>
      </c>
      <c r="R136" s="128">
        <f>SUM(R137:R140)</f>
        <v>1.27814022</v>
      </c>
      <c r="T136" s="129">
        <f>SUM(T137:T140)</f>
        <v>0</v>
      </c>
      <c r="AR136" s="123" t="s">
        <v>80</v>
      </c>
      <c r="AT136" s="130" t="s">
        <v>71</v>
      </c>
      <c r="AU136" s="130" t="s">
        <v>80</v>
      </c>
      <c r="AY136" s="123" t="s">
        <v>179</v>
      </c>
      <c r="BK136" s="131">
        <f>SUM(BK137:BK140)</f>
        <v>0</v>
      </c>
    </row>
    <row r="137" spans="2:65" s="1" customFormat="1" ht="38" customHeight="1" x14ac:dyDescent="0.2">
      <c r="B137" s="28"/>
      <c r="C137" s="134" t="s">
        <v>219</v>
      </c>
      <c r="D137" s="134" t="s">
        <v>181</v>
      </c>
      <c r="E137" s="135" t="s">
        <v>2758</v>
      </c>
      <c r="F137" s="136" t="s">
        <v>2759</v>
      </c>
      <c r="G137" s="137" t="s">
        <v>192</v>
      </c>
      <c r="H137" s="138">
        <v>11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0.10964002</v>
      </c>
      <c r="R137" s="144">
        <f>Q137*H137</f>
        <v>1.20604022</v>
      </c>
      <c r="S137" s="144">
        <v>0</v>
      </c>
      <c r="T137" s="145">
        <f>S137*H137</f>
        <v>0</v>
      </c>
      <c r="AR137" s="146" t="s">
        <v>185</v>
      </c>
      <c r="AT137" s="146" t="s">
        <v>181</v>
      </c>
      <c r="AU137" s="146" t="s">
        <v>186</v>
      </c>
      <c r="AY137" s="13" t="s">
        <v>179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186</v>
      </c>
      <c r="BK137" s="147">
        <f>ROUND(I137*H137,2)</f>
        <v>0</v>
      </c>
      <c r="BL137" s="13" t="s">
        <v>185</v>
      </c>
      <c r="BM137" s="146" t="s">
        <v>2760</v>
      </c>
    </row>
    <row r="138" spans="2:65" s="1" customFormat="1" ht="24.15" customHeight="1" x14ac:dyDescent="0.2">
      <c r="B138" s="28"/>
      <c r="C138" s="148" t="s">
        <v>188</v>
      </c>
      <c r="D138" s="148" t="s">
        <v>194</v>
      </c>
      <c r="E138" s="149" t="s">
        <v>2761</v>
      </c>
      <c r="F138" s="150" t="s">
        <v>2762</v>
      </c>
      <c r="G138" s="151" t="s">
        <v>192</v>
      </c>
      <c r="H138" s="152">
        <v>11</v>
      </c>
      <c r="I138" s="153"/>
      <c r="J138" s="154">
        <f>ROUND(I138*H138,2)</f>
        <v>0</v>
      </c>
      <c r="K138" s="155"/>
      <c r="L138" s="156"/>
      <c r="M138" s="157" t="s">
        <v>1</v>
      </c>
      <c r="N138" s="158" t="s">
        <v>38</v>
      </c>
      <c r="P138" s="144">
        <f>O138*H138</f>
        <v>0</v>
      </c>
      <c r="Q138" s="144">
        <v>3.5000000000000001E-3</v>
      </c>
      <c r="R138" s="144">
        <f>Q138*H138</f>
        <v>3.85E-2</v>
      </c>
      <c r="S138" s="144">
        <v>0</v>
      </c>
      <c r="T138" s="145">
        <f>S138*H138</f>
        <v>0</v>
      </c>
      <c r="AR138" s="146" t="s">
        <v>219</v>
      </c>
      <c r="AT138" s="146" t="s">
        <v>194</v>
      </c>
      <c r="AU138" s="146" t="s">
        <v>186</v>
      </c>
      <c r="AY138" s="13" t="s">
        <v>179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186</v>
      </c>
      <c r="BK138" s="147">
        <f>ROUND(I138*H138,2)</f>
        <v>0</v>
      </c>
      <c r="BL138" s="13" t="s">
        <v>185</v>
      </c>
      <c r="BM138" s="146" t="s">
        <v>2763</v>
      </c>
    </row>
    <row r="139" spans="2:65" s="1" customFormat="1" ht="24.15" customHeight="1" x14ac:dyDescent="0.2">
      <c r="B139" s="28"/>
      <c r="C139" s="134" t="s">
        <v>224</v>
      </c>
      <c r="D139" s="134" t="s">
        <v>181</v>
      </c>
      <c r="E139" s="135" t="s">
        <v>2764</v>
      </c>
      <c r="F139" s="136" t="s">
        <v>2765</v>
      </c>
      <c r="G139" s="137" t="s">
        <v>192</v>
      </c>
      <c r="H139" s="138">
        <v>4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6.3E-3</v>
      </c>
      <c r="R139" s="144">
        <f>Q139*H139</f>
        <v>2.52E-2</v>
      </c>
      <c r="S139" s="144">
        <v>0</v>
      </c>
      <c r="T139" s="145">
        <f>S139*H139</f>
        <v>0</v>
      </c>
      <c r="AR139" s="146" t="s">
        <v>185</v>
      </c>
      <c r="AT139" s="146" t="s">
        <v>181</v>
      </c>
      <c r="AU139" s="146" t="s">
        <v>186</v>
      </c>
      <c r="AY139" s="13" t="s">
        <v>179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186</v>
      </c>
      <c r="BK139" s="147">
        <f>ROUND(I139*H139,2)</f>
        <v>0</v>
      </c>
      <c r="BL139" s="13" t="s">
        <v>185</v>
      </c>
      <c r="BM139" s="146" t="s">
        <v>2766</v>
      </c>
    </row>
    <row r="140" spans="2:65" s="1" customFormat="1" ht="33" customHeight="1" x14ac:dyDescent="0.2">
      <c r="B140" s="28"/>
      <c r="C140" s="148" t="s">
        <v>228</v>
      </c>
      <c r="D140" s="148" t="s">
        <v>194</v>
      </c>
      <c r="E140" s="149" t="s">
        <v>2767</v>
      </c>
      <c r="F140" s="150" t="s">
        <v>2768</v>
      </c>
      <c r="G140" s="151" t="s">
        <v>192</v>
      </c>
      <c r="H140" s="152">
        <v>4</v>
      </c>
      <c r="I140" s="153"/>
      <c r="J140" s="154">
        <f>ROUND(I140*H140,2)</f>
        <v>0</v>
      </c>
      <c r="K140" s="155"/>
      <c r="L140" s="156"/>
      <c r="M140" s="157" t="s">
        <v>1</v>
      </c>
      <c r="N140" s="158" t="s">
        <v>38</v>
      </c>
      <c r="P140" s="144">
        <f>O140*H140</f>
        <v>0</v>
      </c>
      <c r="Q140" s="144">
        <v>2.0999999999999999E-3</v>
      </c>
      <c r="R140" s="144">
        <f>Q140*H140</f>
        <v>8.3999999999999995E-3</v>
      </c>
      <c r="S140" s="144">
        <v>0</v>
      </c>
      <c r="T140" s="145">
        <f>S140*H140</f>
        <v>0</v>
      </c>
      <c r="AR140" s="146" t="s">
        <v>219</v>
      </c>
      <c r="AT140" s="146" t="s">
        <v>194</v>
      </c>
      <c r="AU140" s="146" t="s">
        <v>186</v>
      </c>
      <c r="AY140" s="13" t="s">
        <v>179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186</v>
      </c>
      <c r="BK140" s="147">
        <f>ROUND(I140*H140,2)</f>
        <v>0</v>
      </c>
      <c r="BL140" s="13" t="s">
        <v>185</v>
      </c>
      <c r="BM140" s="146" t="s">
        <v>2769</v>
      </c>
    </row>
    <row r="141" spans="2:65" s="11" customFormat="1" ht="23" customHeight="1" x14ac:dyDescent="0.25">
      <c r="B141" s="122"/>
      <c r="D141" s="123" t="s">
        <v>71</v>
      </c>
      <c r="E141" s="132" t="s">
        <v>207</v>
      </c>
      <c r="F141" s="132" t="s">
        <v>998</v>
      </c>
      <c r="I141" s="125"/>
      <c r="J141" s="133">
        <f>BK141</f>
        <v>0</v>
      </c>
      <c r="L141" s="122"/>
      <c r="M141" s="127"/>
      <c r="P141" s="128">
        <f>SUM(P142:P154)</f>
        <v>0</v>
      </c>
      <c r="R141" s="128">
        <f>SUM(R142:R154)</f>
        <v>3046.8588922000008</v>
      </c>
      <c r="T141" s="129">
        <f>SUM(T142:T154)</f>
        <v>0</v>
      </c>
      <c r="AR141" s="123" t="s">
        <v>80</v>
      </c>
      <c r="AT141" s="130" t="s">
        <v>71</v>
      </c>
      <c r="AU141" s="130" t="s">
        <v>80</v>
      </c>
      <c r="AY141" s="123" t="s">
        <v>179</v>
      </c>
      <c r="BK141" s="131">
        <f>SUM(BK142:BK154)</f>
        <v>0</v>
      </c>
    </row>
    <row r="142" spans="2:65" s="1" customFormat="1" ht="24.15" customHeight="1" x14ac:dyDescent="0.2">
      <c r="B142" s="28"/>
      <c r="C142" s="134" t="s">
        <v>232</v>
      </c>
      <c r="D142" s="134" t="s">
        <v>181</v>
      </c>
      <c r="E142" s="135" t="s">
        <v>2770</v>
      </c>
      <c r="F142" s="136" t="s">
        <v>2771</v>
      </c>
      <c r="G142" s="137" t="s">
        <v>184</v>
      </c>
      <c r="H142" s="138">
        <v>2622</v>
      </c>
      <c r="I142" s="139"/>
      <c r="J142" s="140">
        <f t="shared" ref="J142:J154" si="10">ROUND(I142*H142,2)</f>
        <v>0</v>
      </c>
      <c r="K142" s="141"/>
      <c r="L142" s="28"/>
      <c r="M142" s="142" t="s">
        <v>1</v>
      </c>
      <c r="N142" s="143" t="s">
        <v>38</v>
      </c>
      <c r="P142" s="144">
        <f t="shared" ref="P142:P154" si="11">O142*H142</f>
        <v>0</v>
      </c>
      <c r="Q142" s="144">
        <v>0.27994000000000002</v>
      </c>
      <c r="R142" s="144">
        <f t="shared" ref="R142:R154" si="12">Q142*H142</f>
        <v>734.00268000000005</v>
      </c>
      <c r="S142" s="144">
        <v>0</v>
      </c>
      <c r="T142" s="145">
        <f t="shared" ref="T142:T154" si="13">S142*H142</f>
        <v>0</v>
      </c>
      <c r="AR142" s="146" t="s">
        <v>185</v>
      </c>
      <c r="AT142" s="146" t="s">
        <v>181</v>
      </c>
      <c r="AU142" s="146" t="s">
        <v>186</v>
      </c>
      <c r="AY142" s="13" t="s">
        <v>179</v>
      </c>
      <c r="BE142" s="147">
        <f t="shared" ref="BE142:BE154" si="14">IF(N142="základná",J142,0)</f>
        <v>0</v>
      </c>
      <c r="BF142" s="147">
        <f t="shared" ref="BF142:BF154" si="15">IF(N142="znížená",J142,0)</f>
        <v>0</v>
      </c>
      <c r="BG142" s="147">
        <f t="shared" ref="BG142:BG154" si="16">IF(N142="zákl. prenesená",J142,0)</f>
        <v>0</v>
      </c>
      <c r="BH142" s="147">
        <f t="shared" ref="BH142:BH154" si="17">IF(N142="zníž. prenesená",J142,0)</f>
        <v>0</v>
      </c>
      <c r="BI142" s="147">
        <f t="shared" ref="BI142:BI154" si="18">IF(N142="nulová",J142,0)</f>
        <v>0</v>
      </c>
      <c r="BJ142" s="13" t="s">
        <v>186</v>
      </c>
      <c r="BK142" s="147">
        <f t="shared" ref="BK142:BK154" si="19">ROUND(I142*H142,2)</f>
        <v>0</v>
      </c>
      <c r="BL142" s="13" t="s">
        <v>185</v>
      </c>
      <c r="BM142" s="146" t="s">
        <v>2772</v>
      </c>
    </row>
    <row r="143" spans="2:65" s="1" customFormat="1" ht="24.15" customHeight="1" x14ac:dyDescent="0.2">
      <c r="B143" s="28"/>
      <c r="C143" s="134" t="s">
        <v>237</v>
      </c>
      <c r="D143" s="134" t="s">
        <v>181</v>
      </c>
      <c r="E143" s="135" t="s">
        <v>2773</v>
      </c>
      <c r="F143" s="136" t="s">
        <v>2774</v>
      </c>
      <c r="G143" s="137" t="s">
        <v>184</v>
      </c>
      <c r="H143" s="138">
        <v>201.5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0.40714</v>
      </c>
      <c r="R143" s="144">
        <f t="shared" si="12"/>
        <v>82.038709999999995</v>
      </c>
      <c r="S143" s="144">
        <v>0</v>
      </c>
      <c r="T143" s="145">
        <f t="shared" si="13"/>
        <v>0</v>
      </c>
      <c r="AR143" s="146" t="s">
        <v>185</v>
      </c>
      <c r="AT143" s="146" t="s">
        <v>181</v>
      </c>
      <c r="AU143" s="146" t="s">
        <v>186</v>
      </c>
      <c r="AY143" s="13" t="s">
        <v>179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186</v>
      </c>
      <c r="BK143" s="147">
        <f t="shared" si="19"/>
        <v>0</v>
      </c>
      <c r="BL143" s="13" t="s">
        <v>185</v>
      </c>
      <c r="BM143" s="146" t="s">
        <v>2775</v>
      </c>
    </row>
    <row r="144" spans="2:65" s="1" customFormat="1" ht="33" customHeight="1" x14ac:dyDescent="0.2">
      <c r="B144" s="28"/>
      <c r="C144" s="134" t="s">
        <v>242</v>
      </c>
      <c r="D144" s="134" t="s">
        <v>181</v>
      </c>
      <c r="E144" s="135" t="s">
        <v>2776</v>
      </c>
      <c r="F144" s="136" t="s">
        <v>2777</v>
      </c>
      <c r="G144" s="137" t="s">
        <v>184</v>
      </c>
      <c r="H144" s="138">
        <v>964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0.18462999999999999</v>
      </c>
      <c r="R144" s="144">
        <f t="shared" si="12"/>
        <v>177.98331999999999</v>
      </c>
      <c r="S144" s="144">
        <v>0</v>
      </c>
      <c r="T144" s="145">
        <f t="shared" si="13"/>
        <v>0</v>
      </c>
      <c r="AR144" s="146" t="s">
        <v>185</v>
      </c>
      <c r="AT144" s="146" t="s">
        <v>181</v>
      </c>
      <c r="AU144" s="146" t="s">
        <v>186</v>
      </c>
      <c r="AY144" s="13" t="s">
        <v>179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186</v>
      </c>
      <c r="BK144" s="147">
        <f t="shared" si="19"/>
        <v>0</v>
      </c>
      <c r="BL144" s="13" t="s">
        <v>185</v>
      </c>
      <c r="BM144" s="146" t="s">
        <v>2778</v>
      </c>
    </row>
    <row r="145" spans="2:65" s="1" customFormat="1" ht="38" customHeight="1" x14ac:dyDescent="0.2">
      <c r="B145" s="28"/>
      <c r="C145" s="134" t="s">
        <v>246</v>
      </c>
      <c r="D145" s="134" t="s">
        <v>181</v>
      </c>
      <c r="E145" s="135" t="s">
        <v>2779</v>
      </c>
      <c r="F145" s="136" t="s">
        <v>2780</v>
      </c>
      <c r="G145" s="137" t="s">
        <v>184</v>
      </c>
      <c r="H145" s="138">
        <v>563.52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0.28731000000000001</v>
      </c>
      <c r="R145" s="144">
        <f t="shared" si="12"/>
        <v>161.90493119999999</v>
      </c>
      <c r="S145" s="144">
        <v>0</v>
      </c>
      <c r="T145" s="145">
        <f t="shared" si="13"/>
        <v>0</v>
      </c>
      <c r="AR145" s="146" t="s">
        <v>185</v>
      </c>
      <c r="AT145" s="146" t="s">
        <v>181</v>
      </c>
      <c r="AU145" s="146" t="s">
        <v>186</v>
      </c>
      <c r="AY145" s="13" t="s">
        <v>179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186</v>
      </c>
      <c r="BK145" s="147">
        <f t="shared" si="19"/>
        <v>0</v>
      </c>
      <c r="BL145" s="13" t="s">
        <v>185</v>
      </c>
      <c r="BM145" s="146" t="s">
        <v>2781</v>
      </c>
    </row>
    <row r="146" spans="2:65" s="1" customFormat="1" ht="24.15" customHeight="1" x14ac:dyDescent="0.2">
      <c r="B146" s="28"/>
      <c r="C146" s="134" t="s">
        <v>250</v>
      </c>
      <c r="D146" s="134" t="s">
        <v>181</v>
      </c>
      <c r="E146" s="135" t="s">
        <v>999</v>
      </c>
      <c r="F146" s="136" t="s">
        <v>1000</v>
      </c>
      <c r="G146" s="137" t="s">
        <v>184</v>
      </c>
      <c r="H146" s="138">
        <v>3665.6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0.27400999999999998</v>
      </c>
      <c r="R146" s="144">
        <f t="shared" si="12"/>
        <v>1004.4110559999999</v>
      </c>
      <c r="S146" s="144">
        <v>0</v>
      </c>
      <c r="T146" s="145">
        <f t="shared" si="13"/>
        <v>0</v>
      </c>
      <c r="AR146" s="146" t="s">
        <v>185</v>
      </c>
      <c r="AT146" s="146" t="s">
        <v>181</v>
      </c>
      <c r="AU146" s="146" t="s">
        <v>186</v>
      </c>
      <c r="AY146" s="13" t="s">
        <v>179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186</v>
      </c>
      <c r="BK146" s="147">
        <f t="shared" si="19"/>
        <v>0</v>
      </c>
      <c r="BL146" s="13" t="s">
        <v>185</v>
      </c>
      <c r="BM146" s="146" t="s">
        <v>2782</v>
      </c>
    </row>
    <row r="147" spans="2:65" s="1" customFormat="1" ht="38" customHeight="1" x14ac:dyDescent="0.2">
      <c r="B147" s="28"/>
      <c r="C147" s="134" t="s">
        <v>254</v>
      </c>
      <c r="D147" s="134" t="s">
        <v>181</v>
      </c>
      <c r="E147" s="135" t="s">
        <v>2783</v>
      </c>
      <c r="F147" s="136" t="s">
        <v>2784</v>
      </c>
      <c r="G147" s="137" t="s">
        <v>184</v>
      </c>
      <c r="H147" s="138">
        <v>282.10000000000002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0.47885</v>
      </c>
      <c r="R147" s="144">
        <f t="shared" si="12"/>
        <v>135.083585</v>
      </c>
      <c r="S147" s="144">
        <v>0</v>
      </c>
      <c r="T147" s="145">
        <f t="shared" si="13"/>
        <v>0</v>
      </c>
      <c r="AR147" s="146" t="s">
        <v>185</v>
      </c>
      <c r="AT147" s="146" t="s">
        <v>181</v>
      </c>
      <c r="AU147" s="146" t="s">
        <v>186</v>
      </c>
      <c r="AY147" s="13" t="s">
        <v>179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186</v>
      </c>
      <c r="BK147" s="147">
        <f t="shared" si="19"/>
        <v>0</v>
      </c>
      <c r="BL147" s="13" t="s">
        <v>185</v>
      </c>
      <c r="BM147" s="146" t="s">
        <v>2785</v>
      </c>
    </row>
    <row r="148" spans="2:65" s="1" customFormat="1" ht="33" customHeight="1" x14ac:dyDescent="0.2">
      <c r="B148" s="28"/>
      <c r="C148" s="134" t="s">
        <v>258</v>
      </c>
      <c r="D148" s="134" t="s">
        <v>181</v>
      </c>
      <c r="E148" s="135" t="s">
        <v>2786</v>
      </c>
      <c r="F148" s="136" t="s">
        <v>2787</v>
      </c>
      <c r="G148" s="137" t="s">
        <v>184</v>
      </c>
      <c r="H148" s="138">
        <v>403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6.0099999999999997E-3</v>
      </c>
      <c r="R148" s="144">
        <f t="shared" si="12"/>
        <v>2.4220299999999999</v>
      </c>
      <c r="S148" s="144">
        <v>0</v>
      </c>
      <c r="T148" s="145">
        <f t="shared" si="13"/>
        <v>0</v>
      </c>
      <c r="AR148" s="146" t="s">
        <v>185</v>
      </c>
      <c r="AT148" s="146" t="s">
        <v>181</v>
      </c>
      <c r="AU148" s="146" t="s">
        <v>186</v>
      </c>
      <c r="AY148" s="13" t="s">
        <v>179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186</v>
      </c>
      <c r="BK148" s="147">
        <f t="shared" si="19"/>
        <v>0</v>
      </c>
      <c r="BL148" s="13" t="s">
        <v>185</v>
      </c>
      <c r="BM148" s="146" t="s">
        <v>2788</v>
      </c>
    </row>
    <row r="149" spans="2:65" s="1" customFormat="1" ht="33" customHeight="1" x14ac:dyDescent="0.2">
      <c r="B149" s="28"/>
      <c r="C149" s="134" t="s">
        <v>262</v>
      </c>
      <c r="D149" s="134" t="s">
        <v>181</v>
      </c>
      <c r="E149" s="135" t="s">
        <v>2789</v>
      </c>
      <c r="F149" s="136" t="s">
        <v>2790</v>
      </c>
      <c r="G149" s="137" t="s">
        <v>184</v>
      </c>
      <c r="H149" s="138">
        <v>403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5.1000000000000004E-4</v>
      </c>
      <c r="R149" s="144">
        <f t="shared" si="12"/>
        <v>0.20553000000000002</v>
      </c>
      <c r="S149" s="144">
        <v>0</v>
      </c>
      <c r="T149" s="145">
        <f t="shared" si="13"/>
        <v>0</v>
      </c>
      <c r="AR149" s="146" t="s">
        <v>185</v>
      </c>
      <c r="AT149" s="146" t="s">
        <v>181</v>
      </c>
      <c r="AU149" s="146" t="s">
        <v>186</v>
      </c>
      <c r="AY149" s="13" t="s">
        <v>179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186</v>
      </c>
      <c r="BK149" s="147">
        <f t="shared" si="19"/>
        <v>0</v>
      </c>
      <c r="BL149" s="13" t="s">
        <v>185</v>
      </c>
      <c r="BM149" s="146" t="s">
        <v>2791</v>
      </c>
    </row>
    <row r="150" spans="2:65" s="1" customFormat="1" ht="33" customHeight="1" x14ac:dyDescent="0.2">
      <c r="B150" s="28"/>
      <c r="C150" s="134" t="s">
        <v>7</v>
      </c>
      <c r="D150" s="134" t="s">
        <v>181</v>
      </c>
      <c r="E150" s="135" t="s">
        <v>2792</v>
      </c>
      <c r="F150" s="136" t="s">
        <v>2793</v>
      </c>
      <c r="G150" s="137" t="s">
        <v>184</v>
      </c>
      <c r="H150" s="138">
        <v>4582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0.10373</v>
      </c>
      <c r="R150" s="144">
        <f t="shared" si="12"/>
        <v>475.29086000000001</v>
      </c>
      <c r="S150" s="144">
        <v>0</v>
      </c>
      <c r="T150" s="145">
        <f t="shared" si="13"/>
        <v>0</v>
      </c>
      <c r="AR150" s="146" t="s">
        <v>185</v>
      </c>
      <c r="AT150" s="146" t="s">
        <v>181</v>
      </c>
      <c r="AU150" s="146" t="s">
        <v>186</v>
      </c>
      <c r="AY150" s="13" t="s">
        <v>179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186</v>
      </c>
      <c r="BK150" s="147">
        <f t="shared" si="19"/>
        <v>0</v>
      </c>
      <c r="BL150" s="13" t="s">
        <v>185</v>
      </c>
      <c r="BM150" s="146" t="s">
        <v>2794</v>
      </c>
    </row>
    <row r="151" spans="2:65" s="1" customFormat="1" ht="33" customHeight="1" x14ac:dyDescent="0.2">
      <c r="B151" s="28"/>
      <c r="C151" s="134" t="s">
        <v>269</v>
      </c>
      <c r="D151" s="134" t="s">
        <v>181</v>
      </c>
      <c r="E151" s="135" t="s">
        <v>2795</v>
      </c>
      <c r="F151" s="136" t="s">
        <v>2796</v>
      </c>
      <c r="G151" s="137" t="s">
        <v>184</v>
      </c>
      <c r="H151" s="138">
        <v>403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0.12966</v>
      </c>
      <c r="R151" s="144">
        <f t="shared" si="12"/>
        <v>52.252980000000001</v>
      </c>
      <c r="S151" s="144">
        <v>0</v>
      </c>
      <c r="T151" s="145">
        <f t="shared" si="13"/>
        <v>0</v>
      </c>
      <c r="AR151" s="146" t="s">
        <v>185</v>
      </c>
      <c r="AT151" s="146" t="s">
        <v>181</v>
      </c>
      <c r="AU151" s="146" t="s">
        <v>186</v>
      </c>
      <c r="AY151" s="13" t="s">
        <v>179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186</v>
      </c>
      <c r="BK151" s="147">
        <f t="shared" si="19"/>
        <v>0</v>
      </c>
      <c r="BL151" s="13" t="s">
        <v>185</v>
      </c>
      <c r="BM151" s="146" t="s">
        <v>2797</v>
      </c>
    </row>
    <row r="152" spans="2:65" s="1" customFormat="1" ht="33" customHeight="1" x14ac:dyDescent="0.2">
      <c r="B152" s="28"/>
      <c r="C152" s="134" t="s">
        <v>273</v>
      </c>
      <c r="D152" s="134" t="s">
        <v>181</v>
      </c>
      <c r="E152" s="135" t="s">
        <v>2798</v>
      </c>
      <c r="F152" s="136" t="s">
        <v>2799</v>
      </c>
      <c r="G152" s="137" t="s">
        <v>184</v>
      </c>
      <c r="H152" s="138">
        <v>403</v>
      </c>
      <c r="I152" s="139"/>
      <c r="J152" s="140">
        <f t="shared" si="10"/>
        <v>0</v>
      </c>
      <c r="K152" s="141"/>
      <c r="L152" s="28"/>
      <c r="M152" s="142" t="s">
        <v>1</v>
      </c>
      <c r="N152" s="143" t="s">
        <v>38</v>
      </c>
      <c r="P152" s="144">
        <f t="shared" si="11"/>
        <v>0</v>
      </c>
      <c r="Q152" s="144">
        <v>0.15559000000000001</v>
      </c>
      <c r="R152" s="144">
        <f t="shared" si="12"/>
        <v>62.702770000000001</v>
      </c>
      <c r="S152" s="144">
        <v>0</v>
      </c>
      <c r="T152" s="145">
        <f t="shared" si="13"/>
        <v>0</v>
      </c>
      <c r="AR152" s="146" t="s">
        <v>185</v>
      </c>
      <c r="AT152" s="146" t="s">
        <v>181</v>
      </c>
      <c r="AU152" s="146" t="s">
        <v>186</v>
      </c>
      <c r="AY152" s="13" t="s">
        <v>179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186</v>
      </c>
      <c r="BK152" s="147">
        <f t="shared" si="19"/>
        <v>0</v>
      </c>
      <c r="BL152" s="13" t="s">
        <v>185</v>
      </c>
      <c r="BM152" s="146" t="s">
        <v>2800</v>
      </c>
    </row>
    <row r="153" spans="2:65" s="1" customFormat="1" ht="44.25" customHeight="1" x14ac:dyDescent="0.2">
      <c r="B153" s="28"/>
      <c r="C153" s="134" t="s">
        <v>277</v>
      </c>
      <c r="D153" s="134" t="s">
        <v>181</v>
      </c>
      <c r="E153" s="135" t="s">
        <v>2801</v>
      </c>
      <c r="F153" s="136" t="s">
        <v>2802</v>
      </c>
      <c r="G153" s="137" t="s">
        <v>184</v>
      </c>
      <c r="H153" s="138">
        <v>704.4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9.2499999999999999E-2</v>
      </c>
      <c r="R153" s="144">
        <f t="shared" si="12"/>
        <v>65.156999999999996</v>
      </c>
      <c r="S153" s="144">
        <v>0</v>
      </c>
      <c r="T153" s="145">
        <f t="shared" si="13"/>
        <v>0</v>
      </c>
      <c r="AR153" s="146" t="s">
        <v>185</v>
      </c>
      <c r="AT153" s="146" t="s">
        <v>181</v>
      </c>
      <c r="AU153" s="146" t="s">
        <v>186</v>
      </c>
      <c r="AY153" s="13" t="s">
        <v>179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186</v>
      </c>
      <c r="BK153" s="147">
        <f t="shared" si="19"/>
        <v>0</v>
      </c>
      <c r="BL153" s="13" t="s">
        <v>185</v>
      </c>
      <c r="BM153" s="146" t="s">
        <v>2803</v>
      </c>
    </row>
    <row r="154" spans="2:65" s="1" customFormat="1" ht="24.15" customHeight="1" x14ac:dyDescent="0.2">
      <c r="B154" s="28"/>
      <c r="C154" s="148" t="s">
        <v>281</v>
      </c>
      <c r="D154" s="148" t="s">
        <v>194</v>
      </c>
      <c r="E154" s="149" t="s">
        <v>2804</v>
      </c>
      <c r="F154" s="150" t="s">
        <v>2805</v>
      </c>
      <c r="G154" s="151" t="s">
        <v>184</v>
      </c>
      <c r="H154" s="152">
        <v>718.48800000000006</v>
      </c>
      <c r="I154" s="153"/>
      <c r="J154" s="154">
        <f t="shared" si="10"/>
        <v>0</v>
      </c>
      <c r="K154" s="155"/>
      <c r="L154" s="156"/>
      <c r="M154" s="157" t="s">
        <v>1</v>
      </c>
      <c r="N154" s="158" t="s">
        <v>38</v>
      </c>
      <c r="P154" s="144">
        <f t="shared" si="11"/>
        <v>0</v>
      </c>
      <c r="Q154" s="144">
        <v>0.13</v>
      </c>
      <c r="R154" s="144">
        <f t="shared" si="12"/>
        <v>93.403440000000018</v>
      </c>
      <c r="S154" s="144">
        <v>0</v>
      </c>
      <c r="T154" s="145">
        <f t="shared" si="13"/>
        <v>0</v>
      </c>
      <c r="AR154" s="146" t="s">
        <v>219</v>
      </c>
      <c r="AT154" s="146" t="s">
        <v>194</v>
      </c>
      <c r="AU154" s="146" t="s">
        <v>186</v>
      </c>
      <c r="AY154" s="13" t="s">
        <v>179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186</v>
      </c>
      <c r="BK154" s="147">
        <f t="shared" si="19"/>
        <v>0</v>
      </c>
      <c r="BL154" s="13" t="s">
        <v>185</v>
      </c>
      <c r="BM154" s="146" t="s">
        <v>2806</v>
      </c>
    </row>
    <row r="155" spans="2:65" s="11" customFormat="1" ht="23" customHeight="1" x14ac:dyDescent="0.25">
      <c r="B155" s="122"/>
      <c r="D155" s="123" t="s">
        <v>71</v>
      </c>
      <c r="E155" s="132" t="s">
        <v>188</v>
      </c>
      <c r="F155" s="132" t="s">
        <v>189</v>
      </c>
      <c r="I155" s="125"/>
      <c r="J155" s="133">
        <f>BK155</f>
        <v>0</v>
      </c>
      <c r="L155" s="122"/>
      <c r="M155" s="127"/>
      <c r="P155" s="128">
        <f>SUM(P156:P177)</f>
        <v>0</v>
      </c>
      <c r="R155" s="128">
        <f>SUM(R156:R177)</f>
        <v>20.772872500000002</v>
      </c>
      <c r="T155" s="129">
        <f>SUM(T156:T177)</f>
        <v>11.2464</v>
      </c>
      <c r="AR155" s="123" t="s">
        <v>80</v>
      </c>
      <c r="AT155" s="130" t="s">
        <v>71</v>
      </c>
      <c r="AU155" s="130" t="s">
        <v>80</v>
      </c>
      <c r="AY155" s="123" t="s">
        <v>179</v>
      </c>
      <c r="BK155" s="131">
        <f>SUM(BK156:BK177)</f>
        <v>0</v>
      </c>
    </row>
    <row r="156" spans="2:65" s="1" customFormat="1" ht="24.15" customHeight="1" x14ac:dyDescent="0.2">
      <c r="B156" s="28"/>
      <c r="C156" s="134" t="s">
        <v>285</v>
      </c>
      <c r="D156" s="134" t="s">
        <v>181</v>
      </c>
      <c r="E156" s="135" t="s">
        <v>2807</v>
      </c>
      <c r="F156" s="136" t="s">
        <v>2808</v>
      </c>
      <c r="G156" s="137" t="s">
        <v>192</v>
      </c>
      <c r="H156" s="138">
        <v>16</v>
      </c>
      <c r="I156" s="139"/>
      <c r="J156" s="140">
        <f t="shared" ref="J156:J177" si="20">ROUND(I156*H156,2)</f>
        <v>0</v>
      </c>
      <c r="K156" s="141"/>
      <c r="L156" s="28"/>
      <c r="M156" s="142" t="s">
        <v>1</v>
      </c>
      <c r="N156" s="143" t="s">
        <v>38</v>
      </c>
      <c r="P156" s="144">
        <f t="shared" ref="P156:P177" si="21">O156*H156</f>
        <v>0</v>
      </c>
      <c r="Q156" s="144">
        <v>0.22133</v>
      </c>
      <c r="R156" s="144">
        <f t="shared" ref="R156:R177" si="22">Q156*H156</f>
        <v>3.54128</v>
      </c>
      <c r="S156" s="144">
        <v>0</v>
      </c>
      <c r="T156" s="145">
        <f t="shared" ref="T156:T177" si="23">S156*H156</f>
        <v>0</v>
      </c>
      <c r="AR156" s="146" t="s">
        <v>185</v>
      </c>
      <c r="AT156" s="146" t="s">
        <v>181</v>
      </c>
      <c r="AU156" s="146" t="s">
        <v>186</v>
      </c>
      <c r="AY156" s="13" t="s">
        <v>179</v>
      </c>
      <c r="BE156" s="147">
        <f t="shared" ref="BE156:BE177" si="24">IF(N156="základná",J156,0)</f>
        <v>0</v>
      </c>
      <c r="BF156" s="147">
        <f t="shared" ref="BF156:BF177" si="25">IF(N156="znížená",J156,0)</f>
        <v>0</v>
      </c>
      <c r="BG156" s="147">
        <f t="shared" ref="BG156:BG177" si="26">IF(N156="zákl. prenesená",J156,0)</f>
        <v>0</v>
      </c>
      <c r="BH156" s="147">
        <f t="shared" ref="BH156:BH177" si="27">IF(N156="zníž. prenesená",J156,0)</f>
        <v>0</v>
      </c>
      <c r="BI156" s="147">
        <f t="shared" ref="BI156:BI177" si="28">IF(N156="nulová",J156,0)</f>
        <v>0</v>
      </c>
      <c r="BJ156" s="13" t="s">
        <v>186</v>
      </c>
      <c r="BK156" s="147">
        <f t="shared" ref="BK156:BK177" si="29">ROUND(I156*H156,2)</f>
        <v>0</v>
      </c>
      <c r="BL156" s="13" t="s">
        <v>185</v>
      </c>
      <c r="BM156" s="146" t="s">
        <v>2809</v>
      </c>
    </row>
    <row r="157" spans="2:65" s="1" customFormat="1" ht="24.15" customHeight="1" x14ac:dyDescent="0.2">
      <c r="B157" s="28"/>
      <c r="C157" s="148" t="s">
        <v>289</v>
      </c>
      <c r="D157" s="148" t="s">
        <v>194</v>
      </c>
      <c r="E157" s="149" t="s">
        <v>2810</v>
      </c>
      <c r="F157" s="150" t="s">
        <v>2811</v>
      </c>
      <c r="G157" s="151" t="s">
        <v>192</v>
      </c>
      <c r="H157" s="152">
        <v>1</v>
      </c>
      <c r="I157" s="153"/>
      <c r="J157" s="154">
        <f t="shared" si="20"/>
        <v>0</v>
      </c>
      <c r="K157" s="155"/>
      <c r="L157" s="156"/>
      <c r="M157" s="157" t="s">
        <v>1</v>
      </c>
      <c r="N157" s="158" t="s">
        <v>38</v>
      </c>
      <c r="P157" s="144">
        <f t="shared" si="21"/>
        <v>0</v>
      </c>
      <c r="Q157" s="144">
        <v>1.5E-3</v>
      </c>
      <c r="R157" s="144">
        <f t="shared" si="22"/>
        <v>1.5E-3</v>
      </c>
      <c r="S157" s="144">
        <v>0</v>
      </c>
      <c r="T157" s="145">
        <f t="shared" si="23"/>
        <v>0</v>
      </c>
      <c r="AR157" s="146" t="s">
        <v>219</v>
      </c>
      <c r="AT157" s="146" t="s">
        <v>194</v>
      </c>
      <c r="AU157" s="146" t="s">
        <v>186</v>
      </c>
      <c r="AY157" s="13" t="s">
        <v>179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186</v>
      </c>
      <c r="BK157" s="147">
        <f t="shared" si="29"/>
        <v>0</v>
      </c>
      <c r="BL157" s="13" t="s">
        <v>185</v>
      </c>
      <c r="BM157" s="146" t="s">
        <v>2812</v>
      </c>
    </row>
    <row r="158" spans="2:65" s="1" customFormat="1" ht="24.15" customHeight="1" x14ac:dyDescent="0.2">
      <c r="B158" s="28"/>
      <c r="C158" s="148" t="s">
        <v>293</v>
      </c>
      <c r="D158" s="148" t="s">
        <v>194</v>
      </c>
      <c r="E158" s="149" t="s">
        <v>2813</v>
      </c>
      <c r="F158" s="150" t="s">
        <v>2814</v>
      </c>
      <c r="G158" s="151" t="s">
        <v>192</v>
      </c>
      <c r="H158" s="152">
        <v>1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6.6E-4</v>
      </c>
      <c r="R158" s="144">
        <f t="shared" si="22"/>
        <v>6.6E-4</v>
      </c>
      <c r="S158" s="144">
        <v>0</v>
      </c>
      <c r="T158" s="145">
        <f t="shared" si="23"/>
        <v>0</v>
      </c>
      <c r="AR158" s="146" t="s">
        <v>219</v>
      </c>
      <c r="AT158" s="146" t="s">
        <v>194</v>
      </c>
      <c r="AU158" s="146" t="s">
        <v>186</v>
      </c>
      <c r="AY158" s="13" t="s">
        <v>179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186</v>
      </c>
      <c r="BK158" s="147">
        <f t="shared" si="29"/>
        <v>0</v>
      </c>
      <c r="BL158" s="13" t="s">
        <v>185</v>
      </c>
      <c r="BM158" s="146" t="s">
        <v>2815</v>
      </c>
    </row>
    <row r="159" spans="2:65" s="1" customFormat="1" ht="24.15" customHeight="1" x14ac:dyDescent="0.2">
      <c r="B159" s="28"/>
      <c r="C159" s="148" t="s">
        <v>297</v>
      </c>
      <c r="D159" s="148" t="s">
        <v>194</v>
      </c>
      <c r="E159" s="149" t="s">
        <v>2816</v>
      </c>
      <c r="F159" s="150" t="s">
        <v>2817</v>
      </c>
      <c r="G159" s="151" t="s">
        <v>192</v>
      </c>
      <c r="H159" s="152">
        <v>1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2E-3</v>
      </c>
      <c r="R159" s="144">
        <f t="shared" si="22"/>
        <v>2E-3</v>
      </c>
      <c r="S159" s="144">
        <v>0</v>
      </c>
      <c r="T159" s="145">
        <f t="shared" si="23"/>
        <v>0</v>
      </c>
      <c r="AR159" s="146" t="s">
        <v>219</v>
      </c>
      <c r="AT159" s="146" t="s">
        <v>194</v>
      </c>
      <c r="AU159" s="146" t="s">
        <v>186</v>
      </c>
      <c r="AY159" s="13" t="s">
        <v>179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186</v>
      </c>
      <c r="BK159" s="147">
        <f t="shared" si="29"/>
        <v>0</v>
      </c>
      <c r="BL159" s="13" t="s">
        <v>185</v>
      </c>
      <c r="BM159" s="146" t="s">
        <v>2818</v>
      </c>
    </row>
    <row r="160" spans="2:65" s="1" customFormat="1" ht="24.15" customHeight="1" x14ac:dyDescent="0.2">
      <c r="B160" s="28"/>
      <c r="C160" s="148" t="s">
        <v>301</v>
      </c>
      <c r="D160" s="148" t="s">
        <v>194</v>
      </c>
      <c r="E160" s="149" t="s">
        <v>2819</v>
      </c>
      <c r="F160" s="150" t="s">
        <v>2820</v>
      </c>
      <c r="G160" s="151" t="s">
        <v>192</v>
      </c>
      <c r="H160" s="152">
        <v>5</v>
      </c>
      <c r="I160" s="153"/>
      <c r="J160" s="154">
        <f t="shared" si="20"/>
        <v>0</v>
      </c>
      <c r="K160" s="155"/>
      <c r="L160" s="156"/>
      <c r="M160" s="157" t="s">
        <v>1</v>
      </c>
      <c r="N160" s="158" t="s">
        <v>38</v>
      </c>
      <c r="P160" s="144">
        <f t="shared" si="21"/>
        <v>0</v>
      </c>
      <c r="Q160" s="144">
        <v>1.6999999999999999E-3</v>
      </c>
      <c r="R160" s="144">
        <f t="shared" si="22"/>
        <v>8.4999999999999989E-3</v>
      </c>
      <c r="S160" s="144">
        <v>0</v>
      </c>
      <c r="T160" s="145">
        <f t="shared" si="23"/>
        <v>0</v>
      </c>
      <c r="AR160" s="146" t="s">
        <v>219</v>
      </c>
      <c r="AT160" s="146" t="s">
        <v>194</v>
      </c>
      <c r="AU160" s="146" t="s">
        <v>186</v>
      </c>
      <c r="AY160" s="13" t="s">
        <v>179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186</v>
      </c>
      <c r="BK160" s="147">
        <f t="shared" si="29"/>
        <v>0</v>
      </c>
      <c r="BL160" s="13" t="s">
        <v>185</v>
      </c>
      <c r="BM160" s="146" t="s">
        <v>2821</v>
      </c>
    </row>
    <row r="161" spans="2:65" s="1" customFormat="1" ht="24.15" customHeight="1" x14ac:dyDescent="0.2">
      <c r="B161" s="28"/>
      <c r="C161" s="148" t="s">
        <v>305</v>
      </c>
      <c r="D161" s="148" t="s">
        <v>194</v>
      </c>
      <c r="E161" s="149" t="s">
        <v>2822</v>
      </c>
      <c r="F161" s="150" t="s">
        <v>2823</v>
      </c>
      <c r="G161" s="151" t="s">
        <v>192</v>
      </c>
      <c r="H161" s="152">
        <v>3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5.9999999999999995E-4</v>
      </c>
      <c r="R161" s="144">
        <f t="shared" si="22"/>
        <v>1.8E-3</v>
      </c>
      <c r="S161" s="144">
        <v>0</v>
      </c>
      <c r="T161" s="145">
        <f t="shared" si="23"/>
        <v>0</v>
      </c>
      <c r="AR161" s="146" t="s">
        <v>219</v>
      </c>
      <c r="AT161" s="146" t="s">
        <v>194</v>
      </c>
      <c r="AU161" s="146" t="s">
        <v>186</v>
      </c>
      <c r="AY161" s="13" t="s">
        <v>179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186</v>
      </c>
      <c r="BK161" s="147">
        <f t="shared" si="29"/>
        <v>0</v>
      </c>
      <c r="BL161" s="13" t="s">
        <v>185</v>
      </c>
      <c r="BM161" s="146" t="s">
        <v>2824</v>
      </c>
    </row>
    <row r="162" spans="2:65" s="1" customFormat="1" ht="24.15" customHeight="1" x14ac:dyDescent="0.2">
      <c r="B162" s="28"/>
      <c r="C162" s="148" t="s">
        <v>309</v>
      </c>
      <c r="D162" s="148" t="s">
        <v>194</v>
      </c>
      <c r="E162" s="149" t="s">
        <v>2825</v>
      </c>
      <c r="F162" s="150" t="s">
        <v>2826</v>
      </c>
      <c r="G162" s="151" t="s">
        <v>192</v>
      </c>
      <c r="H162" s="152">
        <v>2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9.3000000000000005E-4</v>
      </c>
      <c r="R162" s="144">
        <f t="shared" si="22"/>
        <v>1.8600000000000001E-3</v>
      </c>
      <c r="S162" s="144">
        <v>0</v>
      </c>
      <c r="T162" s="145">
        <f t="shared" si="23"/>
        <v>0</v>
      </c>
      <c r="AR162" s="146" t="s">
        <v>219</v>
      </c>
      <c r="AT162" s="146" t="s">
        <v>194</v>
      </c>
      <c r="AU162" s="146" t="s">
        <v>186</v>
      </c>
      <c r="AY162" s="13" t="s">
        <v>179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186</v>
      </c>
      <c r="BK162" s="147">
        <f t="shared" si="29"/>
        <v>0</v>
      </c>
      <c r="BL162" s="13" t="s">
        <v>185</v>
      </c>
      <c r="BM162" s="146" t="s">
        <v>2827</v>
      </c>
    </row>
    <row r="163" spans="2:65" s="1" customFormat="1" ht="24.15" customHeight="1" x14ac:dyDescent="0.2">
      <c r="B163" s="28"/>
      <c r="C163" s="148" t="s">
        <v>313</v>
      </c>
      <c r="D163" s="148" t="s">
        <v>194</v>
      </c>
      <c r="E163" s="149" t="s">
        <v>2828</v>
      </c>
      <c r="F163" s="150" t="s">
        <v>2829</v>
      </c>
      <c r="G163" s="151" t="s">
        <v>192</v>
      </c>
      <c r="H163" s="152">
        <v>2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9.3000000000000005E-4</v>
      </c>
      <c r="R163" s="144">
        <f t="shared" si="22"/>
        <v>1.8600000000000001E-3</v>
      </c>
      <c r="S163" s="144">
        <v>0</v>
      </c>
      <c r="T163" s="145">
        <f t="shared" si="23"/>
        <v>0</v>
      </c>
      <c r="AR163" s="146" t="s">
        <v>219</v>
      </c>
      <c r="AT163" s="146" t="s">
        <v>194</v>
      </c>
      <c r="AU163" s="146" t="s">
        <v>186</v>
      </c>
      <c r="AY163" s="13" t="s">
        <v>179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186</v>
      </c>
      <c r="BK163" s="147">
        <f t="shared" si="29"/>
        <v>0</v>
      </c>
      <c r="BL163" s="13" t="s">
        <v>185</v>
      </c>
      <c r="BM163" s="146" t="s">
        <v>2830</v>
      </c>
    </row>
    <row r="164" spans="2:65" s="1" customFormat="1" ht="24.15" customHeight="1" x14ac:dyDescent="0.2">
      <c r="B164" s="28"/>
      <c r="C164" s="134" t="s">
        <v>317</v>
      </c>
      <c r="D164" s="134" t="s">
        <v>181</v>
      </c>
      <c r="E164" s="135" t="s">
        <v>2831</v>
      </c>
      <c r="F164" s="136" t="s">
        <v>2832</v>
      </c>
      <c r="G164" s="137" t="s">
        <v>192</v>
      </c>
      <c r="H164" s="138">
        <v>9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0.119575</v>
      </c>
      <c r="R164" s="144">
        <f t="shared" si="22"/>
        <v>1.0761750000000001</v>
      </c>
      <c r="S164" s="144">
        <v>0</v>
      </c>
      <c r="T164" s="145">
        <f t="shared" si="23"/>
        <v>0</v>
      </c>
      <c r="AR164" s="146" t="s">
        <v>185</v>
      </c>
      <c r="AT164" s="146" t="s">
        <v>181</v>
      </c>
      <c r="AU164" s="146" t="s">
        <v>186</v>
      </c>
      <c r="AY164" s="13" t="s">
        <v>179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186</v>
      </c>
      <c r="BK164" s="147">
        <f t="shared" si="29"/>
        <v>0</v>
      </c>
      <c r="BL164" s="13" t="s">
        <v>185</v>
      </c>
      <c r="BM164" s="146" t="s">
        <v>2833</v>
      </c>
    </row>
    <row r="165" spans="2:65" s="1" customFormat="1" ht="16.5" customHeight="1" x14ac:dyDescent="0.2">
      <c r="B165" s="28"/>
      <c r="C165" s="148" t="s">
        <v>321</v>
      </c>
      <c r="D165" s="148" t="s">
        <v>194</v>
      </c>
      <c r="E165" s="149" t="s">
        <v>2834</v>
      </c>
      <c r="F165" s="150" t="s">
        <v>2835</v>
      </c>
      <c r="G165" s="151" t="s">
        <v>192</v>
      </c>
      <c r="H165" s="152">
        <v>31.5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1.4E-3</v>
      </c>
      <c r="R165" s="144">
        <f t="shared" si="22"/>
        <v>4.41E-2</v>
      </c>
      <c r="S165" s="144">
        <v>0</v>
      </c>
      <c r="T165" s="145">
        <f t="shared" si="23"/>
        <v>0</v>
      </c>
      <c r="AR165" s="146" t="s">
        <v>219</v>
      </c>
      <c r="AT165" s="146" t="s">
        <v>194</v>
      </c>
      <c r="AU165" s="146" t="s">
        <v>186</v>
      </c>
      <c r="AY165" s="13" t="s">
        <v>179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186</v>
      </c>
      <c r="BK165" s="147">
        <f t="shared" si="29"/>
        <v>0</v>
      </c>
      <c r="BL165" s="13" t="s">
        <v>185</v>
      </c>
      <c r="BM165" s="146" t="s">
        <v>2836</v>
      </c>
    </row>
    <row r="166" spans="2:65" s="1" customFormat="1" ht="33" customHeight="1" x14ac:dyDescent="0.2">
      <c r="B166" s="28"/>
      <c r="C166" s="134" t="s">
        <v>325</v>
      </c>
      <c r="D166" s="134" t="s">
        <v>181</v>
      </c>
      <c r="E166" s="135" t="s">
        <v>2837</v>
      </c>
      <c r="F166" s="136" t="s">
        <v>2838</v>
      </c>
      <c r="G166" s="137" t="s">
        <v>235</v>
      </c>
      <c r="H166" s="138">
        <v>50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0.15113035</v>
      </c>
      <c r="R166" s="144">
        <f t="shared" si="22"/>
        <v>7.5565175</v>
      </c>
      <c r="S166" s="144">
        <v>0</v>
      </c>
      <c r="T166" s="145">
        <f t="shared" si="23"/>
        <v>0</v>
      </c>
      <c r="AR166" s="146" t="s">
        <v>185</v>
      </c>
      <c r="AT166" s="146" t="s">
        <v>181</v>
      </c>
      <c r="AU166" s="146" t="s">
        <v>186</v>
      </c>
      <c r="AY166" s="13" t="s">
        <v>179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186</v>
      </c>
      <c r="BK166" s="147">
        <f t="shared" si="29"/>
        <v>0</v>
      </c>
      <c r="BL166" s="13" t="s">
        <v>185</v>
      </c>
      <c r="BM166" s="146" t="s">
        <v>2839</v>
      </c>
    </row>
    <row r="167" spans="2:65" s="1" customFormat="1" ht="24.15" customHeight="1" x14ac:dyDescent="0.2">
      <c r="B167" s="28"/>
      <c r="C167" s="148" t="s">
        <v>329</v>
      </c>
      <c r="D167" s="148" t="s">
        <v>194</v>
      </c>
      <c r="E167" s="149" t="s">
        <v>2840</v>
      </c>
      <c r="F167" s="150" t="s">
        <v>2841</v>
      </c>
      <c r="G167" s="151" t="s">
        <v>192</v>
      </c>
      <c r="H167" s="152">
        <v>50.5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4.8000000000000001E-2</v>
      </c>
      <c r="R167" s="144">
        <f t="shared" si="22"/>
        <v>2.4239999999999999</v>
      </c>
      <c r="S167" s="144">
        <v>0</v>
      </c>
      <c r="T167" s="145">
        <f t="shared" si="23"/>
        <v>0</v>
      </c>
      <c r="AR167" s="146" t="s">
        <v>219</v>
      </c>
      <c r="AT167" s="146" t="s">
        <v>194</v>
      </c>
      <c r="AU167" s="146" t="s">
        <v>186</v>
      </c>
      <c r="AY167" s="13" t="s">
        <v>179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186</v>
      </c>
      <c r="BK167" s="147">
        <f t="shared" si="29"/>
        <v>0</v>
      </c>
      <c r="BL167" s="13" t="s">
        <v>185</v>
      </c>
      <c r="BM167" s="146" t="s">
        <v>2842</v>
      </c>
    </row>
    <row r="168" spans="2:65" s="1" customFormat="1" ht="44.25" customHeight="1" x14ac:dyDescent="0.2">
      <c r="B168" s="28"/>
      <c r="C168" s="134" t="s">
        <v>333</v>
      </c>
      <c r="D168" s="134" t="s">
        <v>181</v>
      </c>
      <c r="E168" s="135" t="s">
        <v>2843</v>
      </c>
      <c r="F168" s="136" t="s">
        <v>2844</v>
      </c>
      <c r="G168" s="137" t="s">
        <v>184</v>
      </c>
      <c r="H168" s="138">
        <v>435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1.35E-2</v>
      </c>
      <c r="R168" s="144">
        <f t="shared" si="22"/>
        <v>5.8724999999999996</v>
      </c>
      <c r="S168" s="144">
        <v>0</v>
      </c>
      <c r="T168" s="145">
        <f t="shared" si="23"/>
        <v>0</v>
      </c>
      <c r="AR168" s="146" t="s">
        <v>185</v>
      </c>
      <c r="AT168" s="146" t="s">
        <v>181</v>
      </c>
      <c r="AU168" s="146" t="s">
        <v>186</v>
      </c>
      <c r="AY168" s="13" t="s">
        <v>179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186</v>
      </c>
      <c r="BK168" s="147">
        <f t="shared" si="29"/>
        <v>0</v>
      </c>
      <c r="BL168" s="13" t="s">
        <v>185</v>
      </c>
      <c r="BM168" s="146" t="s">
        <v>2845</v>
      </c>
    </row>
    <row r="169" spans="2:65" s="1" customFormat="1" ht="44.25" customHeight="1" x14ac:dyDescent="0.2">
      <c r="B169" s="28"/>
      <c r="C169" s="148" t="s">
        <v>337</v>
      </c>
      <c r="D169" s="148" t="s">
        <v>194</v>
      </c>
      <c r="E169" s="149" t="s">
        <v>2846</v>
      </c>
      <c r="F169" s="150" t="s">
        <v>2847</v>
      </c>
      <c r="G169" s="151" t="s">
        <v>184</v>
      </c>
      <c r="H169" s="152">
        <v>500.25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4.8000000000000001E-4</v>
      </c>
      <c r="R169" s="144">
        <f t="shared" si="22"/>
        <v>0.24012</v>
      </c>
      <c r="S169" s="144">
        <v>0</v>
      </c>
      <c r="T169" s="145">
        <f t="shared" si="23"/>
        <v>0</v>
      </c>
      <c r="AR169" s="146" t="s">
        <v>219</v>
      </c>
      <c r="AT169" s="146" t="s">
        <v>194</v>
      </c>
      <c r="AU169" s="146" t="s">
        <v>186</v>
      </c>
      <c r="AY169" s="13" t="s">
        <v>179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186</v>
      </c>
      <c r="BK169" s="147">
        <f t="shared" si="29"/>
        <v>0</v>
      </c>
      <c r="BL169" s="13" t="s">
        <v>185</v>
      </c>
      <c r="BM169" s="146" t="s">
        <v>2848</v>
      </c>
    </row>
    <row r="170" spans="2:65" s="1" customFormat="1" ht="38" customHeight="1" x14ac:dyDescent="0.2">
      <c r="B170" s="28"/>
      <c r="C170" s="134" t="s">
        <v>341</v>
      </c>
      <c r="D170" s="134" t="s">
        <v>181</v>
      </c>
      <c r="E170" s="135" t="s">
        <v>1972</v>
      </c>
      <c r="F170" s="136" t="s">
        <v>1973</v>
      </c>
      <c r="G170" s="137" t="s">
        <v>488</v>
      </c>
      <c r="H170" s="138">
        <v>2.113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2.2000000000000002</v>
      </c>
      <c r="T170" s="145">
        <f t="shared" si="23"/>
        <v>4.6486000000000001</v>
      </c>
      <c r="AR170" s="146" t="s">
        <v>185</v>
      </c>
      <c r="AT170" s="146" t="s">
        <v>181</v>
      </c>
      <c r="AU170" s="146" t="s">
        <v>186</v>
      </c>
      <c r="AY170" s="13" t="s">
        <v>179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186</v>
      </c>
      <c r="BK170" s="147">
        <f t="shared" si="29"/>
        <v>0</v>
      </c>
      <c r="BL170" s="13" t="s">
        <v>185</v>
      </c>
      <c r="BM170" s="146" t="s">
        <v>2849</v>
      </c>
    </row>
    <row r="171" spans="2:65" s="1" customFormat="1" ht="33" customHeight="1" x14ac:dyDescent="0.2">
      <c r="B171" s="28"/>
      <c r="C171" s="134" t="s">
        <v>343</v>
      </c>
      <c r="D171" s="134" t="s">
        <v>181</v>
      </c>
      <c r="E171" s="135" t="s">
        <v>2850</v>
      </c>
      <c r="F171" s="136" t="s">
        <v>2851</v>
      </c>
      <c r="G171" s="137" t="s">
        <v>488</v>
      </c>
      <c r="H171" s="138">
        <v>2.8940000000000001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2.2000000000000002</v>
      </c>
      <c r="T171" s="145">
        <f t="shared" si="23"/>
        <v>6.3668000000000005</v>
      </c>
      <c r="AR171" s="146" t="s">
        <v>185</v>
      </c>
      <c r="AT171" s="146" t="s">
        <v>181</v>
      </c>
      <c r="AU171" s="146" t="s">
        <v>186</v>
      </c>
      <c r="AY171" s="13" t="s">
        <v>179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186</v>
      </c>
      <c r="BK171" s="147">
        <f t="shared" si="29"/>
        <v>0</v>
      </c>
      <c r="BL171" s="13" t="s">
        <v>185</v>
      </c>
      <c r="BM171" s="146" t="s">
        <v>2852</v>
      </c>
    </row>
    <row r="172" spans="2:65" s="1" customFormat="1" ht="24.15" customHeight="1" x14ac:dyDescent="0.2">
      <c r="B172" s="28"/>
      <c r="C172" s="134" t="s">
        <v>347</v>
      </c>
      <c r="D172" s="134" t="s">
        <v>181</v>
      </c>
      <c r="E172" s="135" t="s">
        <v>2853</v>
      </c>
      <c r="F172" s="136" t="s">
        <v>2854</v>
      </c>
      <c r="G172" s="137" t="s">
        <v>192</v>
      </c>
      <c r="H172" s="138">
        <v>13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4.0000000000000001E-3</v>
      </c>
      <c r="T172" s="145">
        <f t="shared" si="23"/>
        <v>5.2000000000000005E-2</v>
      </c>
      <c r="AR172" s="146" t="s">
        <v>185</v>
      </c>
      <c r="AT172" s="146" t="s">
        <v>181</v>
      </c>
      <c r="AU172" s="146" t="s">
        <v>186</v>
      </c>
      <c r="AY172" s="13" t="s">
        <v>179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186</v>
      </c>
      <c r="BK172" s="147">
        <f t="shared" si="29"/>
        <v>0</v>
      </c>
      <c r="BL172" s="13" t="s">
        <v>185</v>
      </c>
      <c r="BM172" s="146" t="s">
        <v>2855</v>
      </c>
    </row>
    <row r="173" spans="2:65" s="1" customFormat="1" ht="24.15" customHeight="1" x14ac:dyDescent="0.2">
      <c r="B173" s="28"/>
      <c r="C173" s="134" t="s">
        <v>351</v>
      </c>
      <c r="D173" s="134" t="s">
        <v>181</v>
      </c>
      <c r="E173" s="135" t="s">
        <v>2856</v>
      </c>
      <c r="F173" s="136" t="s">
        <v>2857</v>
      </c>
      <c r="G173" s="137" t="s">
        <v>235</v>
      </c>
      <c r="H173" s="138">
        <v>16.899999999999999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0.01</v>
      </c>
      <c r="T173" s="145">
        <f t="shared" si="23"/>
        <v>0.16899999999999998</v>
      </c>
      <c r="AR173" s="146" t="s">
        <v>185</v>
      </c>
      <c r="AT173" s="146" t="s">
        <v>181</v>
      </c>
      <c r="AU173" s="146" t="s">
        <v>186</v>
      </c>
      <c r="AY173" s="13" t="s">
        <v>179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186</v>
      </c>
      <c r="BK173" s="147">
        <f t="shared" si="29"/>
        <v>0</v>
      </c>
      <c r="BL173" s="13" t="s">
        <v>185</v>
      </c>
      <c r="BM173" s="146" t="s">
        <v>2858</v>
      </c>
    </row>
    <row r="174" spans="2:65" s="1" customFormat="1" ht="24.15" customHeight="1" x14ac:dyDescent="0.2">
      <c r="B174" s="28"/>
      <c r="C174" s="134" t="s">
        <v>355</v>
      </c>
      <c r="D174" s="134" t="s">
        <v>181</v>
      </c>
      <c r="E174" s="135" t="s">
        <v>2859</v>
      </c>
      <c r="F174" s="136" t="s">
        <v>2860</v>
      </c>
      <c r="G174" s="137" t="s">
        <v>192</v>
      </c>
      <c r="H174" s="138">
        <v>2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5.0000000000000001E-3</v>
      </c>
      <c r="T174" s="145">
        <f t="shared" si="23"/>
        <v>0.01</v>
      </c>
      <c r="AR174" s="146" t="s">
        <v>185</v>
      </c>
      <c r="AT174" s="146" t="s">
        <v>181</v>
      </c>
      <c r="AU174" s="146" t="s">
        <v>186</v>
      </c>
      <c r="AY174" s="13" t="s">
        <v>179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186</v>
      </c>
      <c r="BK174" s="147">
        <f t="shared" si="29"/>
        <v>0</v>
      </c>
      <c r="BL174" s="13" t="s">
        <v>185</v>
      </c>
      <c r="BM174" s="146" t="s">
        <v>2861</v>
      </c>
    </row>
    <row r="175" spans="2:65" s="1" customFormat="1" ht="24.15" customHeight="1" x14ac:dyDescent="0.2">
      <c r="B175" s="28"/>
      <c r="C175" s="134" t="s">
        <v>359</v>
      </c>
      <c r="D175" s="134" t="s">
        <v>181</v>
      </c>
      <c r="E175" s="135" t="s">
        <v>2862</v>
      </c>
      <c r="F175" s="136" t="s">
        <v>2863</v>
      </c>
      <c r="G175" s="137" t="s">
        <v>388</v>
      </c>
      <c r="H175" s="138">
        <v>1832.846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185</v>
      </c>
      <c r="AT175" s="146" t="s">
        <v>181</v>
      </c>
      <c r="AU175" s="146" t="s">
        <v>186</v>
      </c>
      <c r="AY175" s="13" t="s">
        <v>179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186</v>
      </c>
      <c r="BK175" s="147">
        <f t="shared" si="29"/>
        <v>0</v>
      </c>
      <c r="BL175" s="13" t="s">
        <v>185</v>
      </c>
      <c r="BM175" s="146" t="s">
        <v>2864</v>
      </c>
    </row>
    <row r="176" spans="2:65" s="1" customFormat="1" ht="24.15" customHeight="1" x14ac:dyDescent="0.2">
      <c r="B176" s="28"/>
      <c r="C176" s="134" t="s">
        <v>363</v>
      </c>
      <c r="D176" s="134" t="s">
        <v>181</v>
      </c>
      <c r="E176" s="135" t="s">
        <v>2865</v>
      </c>
      <c r="F176" s="136" t="s">
        <v>2866</v>
      </c>
      <c r="G176" s="137" t="s">
        <v>388</v>
      </c>
      <c r="H176" s="138">
        <v>53152.534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185</v>
      </c>
      <c r="AT176" s="146" t="s">
        <v>181</v>
      </c>
      <c r="AU176" s="146" t="s">
        <v>186</v>
      </c>
      <c r="AY176" s="13" t="s">
        <v>179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186</v>
      </c>
      <c r="BK176" s="147">
        <f t="shared" si="29"/>
        <v>0</v>
      </c>
      <c r="BL176" s="13" t="s">
        <v>185</v>
      </c>
      <c r="BM176" s="146" t="s">
        <v>2867</v>
      </c>
    </row>
    <row r="177" spans="2:65" s="1" customFormat="1" ht="24.15" customHeight="1" x14ac:dyDescent="0.2">
      <c r="B177" s="28"/>
      <c r="C177" s="134" t="s">
        <v>369</v>
      </c>
      <c r="D177" s="134" t="s">
        <v>181</v>
      </c>
      <c r="E177" s="135" t="s">
        <v>502</v>
      </c>
      <c r="F177" s="136" t="s">
        <v>503</v>
      </c>
      <c r="G177" s="137" t="s">
        <v>388</v>
      </c>
      <c r="H177" s="138">
        <v>1832.846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185</v>
      </c>
      <c r="AT177" s="146" t="s">
        <v>181</v>
      </c>
      <c r="AU177" s="146" t="s">
        <v>186</v>
      </c>
      <c r="AY177" s="13" t="s">
        <v>179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186</v>
      </c>
      <c r="BK177" s="147">
        <f t="shared" si="29"/>
        <v>0</v>
      </c>
      <c r="BL177" s="13" t="s">
        <v>185</v>
      </c>
      <c r="BM177" s="146" t="s">
        <v>2868</v>
      </c>
    </row>
    <row r="178" spans="2:65" s="11" customFormat="1" ht="23" customHeight="1" x14ac:dyDescent="0.25">
      <c r="B178" s="122"/>
      <c r="D178" s="123" t="s">
        <v>71</v>
      </c>
      <c r="E178" s="132" t="s">
        <v>796</v>
      </c>
      <c r="F178" s="132" t="s">
        <v>1181</v>
      </c>
      <c r="I178" s="125"/>
      <c r="J178" s="133">
        <f>BK178</f>
        <v>0</v>
      </c>
      <c r="L178" s="122"/>
      <c r="M178" s="127"/>
      <c r="P178" s="128">
        <f>P179</f>
        <v>0</v>
      </c>
      <c r="R178" s="128">
        <f>R179</f>
        <v>0</v>
      </c>
      <c r="T178" s="129">
        <f>T179</f>
        <v>0</v>
      </c>
      <c r="AR178" s="123" t="s">
        <v>80</v>
      </c>
      <c r="AT178" s="130" t="s">
        <v>71</v>
      </c>
      <c r="AU178" s="130" t="s">
        <v>80</v>
      </c>
      <c r="AY178" s="123" t="s">
        <v>179</v>
      </c>
      <c r="BK178" s="131">
        <f>BK179</f>
        <v>0</v>
      </c>
    </row>
    <row r="179" spans="2:65" s="1" customFormat="1" ht="33" customHeight="1" x14ac:dyDescent="0.2">
      <c r="B179" s="28"/>
      <c r="C179" s="134" t="s">
        <v>373</v>
      </c>
      <c r="D179" s="134" t="s">
        <v>181</v>
      </c>
      <c r="E179" s="135" t="s">
        <v>2869</v>
      </c>
      <c r="F179" s="136" t="s">
        <v>2870</v>
      </c>
      <c r="G179" s="137" t="s">
        <v>388</v>
      </c>
      <c r="H179" s="138">
        <v>3093.674</v>
      </c>
      <c r="I179" s="139"/>
      <c r="J179" s="140">
        <f>ROUND(I179*H179,2)</f>
        <v>0</v>
      </c>
      <c r="K179" s="141"/>
      <c r="L179" s="28"/>
      <c r="M179" s="142" t="s">
        <v>1</v>
      </c>
      <c r="N179" s="143" t="s">
        <v>38</v>
      </c>
      <c r="P179" s="144">
        <f>O179*H179</f>
        <v>0</v>
      </c>
      <c r="Q179" s="144">
        <v>0</v>
      </c>
      <c r="R179" s="144">
        <f>Q179*H179</f>
        <v>0</v>
      </c>
      <c r="S179" s="144">
        <v>0</v>
      </c>
      <c r="T179" s="145">
        <f>S179*H179</f>
        <v>0</v>
      </c>
      <c r="AR179" s="146" t="s">
        <v>185</v>
      </c>
      <c r="AT179" s="146" t="s">
        <v>181</v>
      </c>
      <c r="AU179" s="146" t="s">
        <v>186</v>
      </c>
      <c r="AY179" s="13" t="s">
        <v>179</v>
      </c>
      <c r="BE179" s="147">
        <f>IF(N179="základná",J179,0)</f>
        <v>0</v>
      </c>
      <c r="BF179" s="147">
        <f>IF(N179="znížená",J179,0)</f>
        <v>0</v>
      </c>
      <c r="BG179" s="147">
        <f>IF(N179="zákl. prenesená",J179,0)</f>
        <v>0</v>
      </c>
      <c r="BH179" s="147">
        <f>IF(N179="zníž. prenesená",J179,0)</f>
        <v>0</v>
      </c>
      <c r="BI179" s="147">
        <f>IF(N179="nulová",J179,0)</f>
        <v>0</v>
      </c>
      <c r="BJ179" s="13" t="s">
        <v>186</v>
      </c>
      <c r="BK179" s="147">
        <f>ROUND(I179*H179,2)</f>
        <v>0</v>
      </c>
      <c r="BL179" s="13" t="s">
        <v>185</v>
      </c>
      <c r="BM179" s="146" t="s">
        <v>2871</v>
      </c>
    </row>
    <row r="180" spans="2:65" s="11" customFormat="1" ht="26" customHeight="1" x14ac:dyDescent="0.35">
      <c r="B180" s="122"/>
      <c r="D180" s="123" t="s">
        <v>71</v>
      </c>
      <c r="E180" s="124" t="s">
        <v>2232</v>
      </c>
      <c r="F180" s="124" t="s">
        <v>2233</v>
      </c>
      <c r="I180" s="125"/>
      <c r="J180" s="126">
        <f>BK180</f>
        <v>0</v>
      </c>
      <c r="L180" s="122"/>
      <c r="M180" s="127"/>
      <c r="P180" s="128">
        <f>P181</f>
        <v>0</v>
      </c>
      <c r="R180" s="128">
        <f>R181</f>
        <v>2.6295999E-2</v>
      </c>
      <c r="T180" s="129">
        <f>T181</f>
        <v>0</v>
      </c>
      <c r="AR180" s="123" t="s">
        <v>186</v>
      </c>
      <c r="AT180" s="130" t="s">
        <v>71</v>
      </c>
      <c r="AU180" s="130" t="s">
        <v>72</v>
      </c>
      <c r="AY180" s="123" t="s">
        <v>179</v>
      </c>
      <c r="BK180" s="131">
        <f>BK181</f>
        <v>0</v>
      </c>
    </row>
    <row r="181" spans="2:65" s="11" customFormat="1" ht="23" customHeight="1" x14ac:dyDescent="0.25">
      <c r="B181" s="122"/>
      <c r="D181" s="123" t="s">
        <v>71</v>
      </c>
      <c r="E181" s="132" t="s">
        <v>2234</v>
      </c>
      <c r="F181" s="132" t="s">
        <v>2235</v>
      </c>
      <c r="I181" s="125"/>
      <c r="J181" s="133">
        <f>BK181</f>
        <v>0</v>
      </c>
      <c r="L181" s="122"/>
      <c r="M181" s="127"/>
      <c r="P181" s="128">
        <f>SUM(P182:P186)</f>
        <v>0</v>
      </c>
      <c r="R181" s="128">
        <f>SUM(R182:R186)</f>
        <v>2.6295999E-2</v>
      </c>
      <c r="T181" s="129">
        <f>SUM(T182:T186)</f>
        <v>0</v>
      </c>
      <c r="AR181" s="123" t="s">
        <v>186</v>
      </c>
      <c r="AT181" s="130" t="s">
        <v>71</v>
      </c>
      <c r="AU181" s="130" t="s">
        <v>80</v>
      </c>
      <c r="AY181" s="123" t="s">
        <v>179</v>
      </c>
      <c r="BK181" s="131">
        <f>SUM(BK182:BK186)</f>
        <v>0</v>
      </c>
    </row>
    <row r="182" spans="2:65" s="1" customFormat="1" ht="21.75" customHeight="1" x14ac:dyDescent="0.2">
      <c r="B182" s="28"/>
      <c r="C182" s="134" t="s">
        <v>377</v>
      </c>
      <c r="D182" s="134" t="s">
        <v>181</v>
      </c>
      <c r="E182" s="135" t="s">
        <v>2872</v>
      </c>
      <c r="F182" s="136" t="s">
        <v>2873</v>
      </c>
      <c r="G182" s="137" t="s">
        <v>235</v>
      </c>
      <c r="H182" s="138">
        <v>17.059999999999999</v>
      </c>
      <c r="I182" s="139"/>
      <c r="J182" s="140">
        <f>ROUND(I182*H182,2)</f>
        <v>0</v>
      </c>
      <c r="K182" s="141"/>
      <c r="L182" s="28"/>
      <c r="M182" s="142" t="s">
        <v>1</v>
      </c>
      <c r="N182" s="143" t="s">
        <v>38</v>
      </c>
      <c r="P182" s="144">
        <f>O182*H182</f>
        <v>0</v>
      </c>
      <c r="Q182" s="144">
        <v>0</v>
      </c>
      <c r="R182" s="144">
        <f>Q182*H182</f>
        <v>0</v>
      </c>
      <c r="S182" s="144">
        <v>0</v>
      </c>
      <c r="T182" s="145">
        <f>S182*H182</f>
        <v>0</v>
      </c>
      <c r="AR182" s="146" t="s">
        <v>250</v>
      </c>
      <c r="AT182" s="146" t="s">
        <v>181</v>
      </c>
      <c r="AU182" s="146" t="s">
        <v>186</v>
      </c>
      <c r="AY182" s="13" t="s">
        <v>179</v>
      </c>
      <c r="BE182" s="147">
        <f>IF(N182="základná",J182,0)</f>
        <v>0</v>
      </c>
      <c r="BF182" s="147">
        <f>IF(N182="znížená",J182,0)</f>
        <v>0</v>
      </c>
      <c r="BG182" s="147">
        <f>IF(N182="zákl. prenesená",J182,0)</f>
        <v>0</v>
      </c>
      <c r="BH182" s="147">
        <f>IF(N182="zníž. prenesená",J182,0)</f>
        <v>0</v>
      </c>
      <c r="BI182" s="147">
        <f>IF(N182="nulová",J182,0)</f>
        <v>0</v>
      </c>
      <c r="BJ182" s="13" t="s">
        <v>186</v>
      </c>
      <c r="BK182" s="147">
        <f>ROUND(I182*H182,2)</f>
        <v>0</v>
      </c>
      <c r="BL182" s="13" t="s">
        <v>250</v>
      </c>
      <c r="BM182" s="146" t="s">
        <v>2874</v>
      </c>
    </row>
    <row r="183" spans="2:65" s="1" customFormat="1" ht="24.15" customHeight="1" x14ac:dyDescent="0.2">
      <c r="B183" s="28"/>
      <c r="C183" s="148" t="s">
        <v>381</v>
      </c>
      <c r="D183" s="148" t="s">
        <v>194</v>
      </c>
      <c r="E183" s="149" t="s">
        <v>2875</v>
      </c>
      <c r="F183" s="150" t="s">
        <v>2876</v>
      </c>
      <c r="G183" s="151" t="s">
        <v>192</v>
      </c>
      <c r="H183" s="152">
        <v>0.68200000000000005</v>
      </c>
      <c r="I183" s="153"/>
      <c r="J183" s="154">
        <f>ROUND(I183*H183,2)</f>
        <v>0</v>
      </c>
      <c r="K183" s="155"/>
      <c r="L183" s="156"/>
      <c r="M183" s="157" t="s">
        <v>1</v>
      </c>
      <c r="N183" s="158" t="s">
        <v>38</v>
      </c>
      <c r="P183" s="144">
        <f>O183*H183</f>
        <v>0</v>
      </c>
      <c r="Q183" s="144">
        <v>3.27E-2</v>
      </c>
      <c r="R183" s="144">
        <f>Q183*H183</f>
        <v>2.2301400000000002E-2</v>
      </c>
      <c r="S183" s="144">
        <v>0</v>
      </c>
      <c r="T183" s="145">
        <f>S183*H183</f>
        <v>0</v>
      </c>
      <c r="AR183" s="146" t="s">
        <v>313</v>
      </c>
      <c r="AT183" s="146" t="s">
        <v>194</v>
      </c>
      <c r="AU183" s="146" t="s">
        <v>186</v>
      </c>
      <c r="AY183" s="13" t="s">
        <v>179</v>
      </c>
      <c r="BE183" s="147">
        <f>IF(N183="základná",J183,0)</f>
        <v>0</v>
      </c>
      <c r="BF183" s="147">
        <f>IF(N183="znížená",J183,0)</f>
        <v>0</v>
      </c>
      <c r="BG183" s="147">
        <f>IF(N183="zákl. prenesená",J183,0)</f>
        <v>0</v>
      </c>
      <c r="BH183" s="147">
        <f>IF(N183="zníž. prenesená",J183,0)</f>
        <v>0</v>
      </c>
      <c r="BI183" s="147">
        <f>IF(N183="nulová",J183,0)</f>
        <v>0</v>
      </c>
      <c r="BJ183" s="13" t="s">
        <v>186</v>
      </c>
      <c r="BK183" s="147">
        <f>ROUND(I183*H183,2)</f>
        <v>0</v>
      </c>
      <c r="BL183" s="13" t="s">
        <v>250</v>
      </c>
      <c r="BM183" s="146" t="s">
        <v>2877</v>
      </c>
    </row>
    <row r="184" spans="2:65" s="1" customFormat="1" ht="24.15" customHeight="1" x14ac:dyDescent="0.2">
      <c r="B184" s="28"/>
      <c r="C184" s="134" t="s">
        <v>385</v>
      </c>
      <c r="D184" s="134" t="s">
        <v>181</v>
      </c>
      <c r="E184" s="135" t="s">
        <v>2878</v>
      </c>
      <c r="F184" s="136" t="s">
        <v>2879</v>
      </c>
      <c r="G184" s="137" t="s">
        <v>184</v>
      </c>
      <c r="H184" s="138">
        <v>25.59</v>
      </c>
      <c r="I184" s="139"/>
      <c r="J184" s="140">
        <f>ROUND(I184*H184,2)</f>
        <v>0</v>
      </c>
      <c r="K184" s="141"/>
      <c r="L184" s="28"/>
      <c r="M184" s="142" t="s">
        <v>1</v>
      </c>
      <c r="N184" s="143" t="s">
        <v>38</v>
      </c>
      <c r="P184" s="144">
        <f>O184*H184</f>
        <v>0</v>
      </c>
      <c r="Q184" s="144">
        <v>6.1E-6</v>
      </c>
      <c r="R184" s="144">
        <f>Q184*H184</f>
        <v>1.5609900000000001E-4</v>
      </c>
      <c r="S184" s="144">
        <v>0</v>
      </c>
      <c r="T184" s="145">
        <f>S184*H184</f>
        <v>0</v>
      </c>
      <c r="AR184" s="146" t="s">
        <v>250</v>
      </c>
      <c r="AT184" s="146" t="s">
        <v>181</v>
      </c>
      <c r="AU184" s="146" t="s">
        <v>186</v>
      </c>
      <c r="AY184" s="13" t="s">
        <v>179</v>
      </c>
      <c r="BE184" s="147">
        <f>IF(N184="základná",J184,0)</f>
        <v>0</v>
      </c>
      <c r="BF184" s="147">
        <f>IF(N184="znížená",J184,0)</f>
        <v>0</v>
      </c>
      <c r="BG184" s="147">
        <f>IF(N184="zákl. prenesená",J184,0)</f>
        <v>0</v>
      </c>
      <c r="BH184" s="147">
        <f>IF(N184="zníž. prenesená",J184,0)</f>
        <v>0</v>
      </c>
      <c r="BI184" s="147">
        <f>IF(N184="nulová",J184,0)</f>
        <v>0</v>
      </c>
      <c r="BJ184" s="13" t="s">
        <v>186</v>
      </c>
      <c r="BK184" s="147">
        <f>ROUND(I184*H184,2)</f>
        <v>0</v>
      </c>
      <c r="BL184" s="13" t="s">
        <v>250</v>
      </c>
      <c r="BM184" s="146" t="s">
        <v>2880</v>
      </c>
    </row>
    <row r="185" spans="2:65" s="1" customFormat="1" ht="24.15" customHeight="1" x14ac:dyDescent="0.2">
      <c r="B185" s="28"/>
      <c r="C185" s="148" t="s">
        <v>390</v>
      </c>
      <c r="D185" s="148" t="s">
        <v>194</v>
      </c>
      <c r="E185" s="149" t="s">
        <v>2881</v>
      </c>
      <c r="F185" s="150" t="s">
        <v>2882</v>
      </c>
      <c r="G185" s="151" t="s">
        <v>184</v>
      </c>
      <c r="H185" s="152">
        <v>25.59</v>
      </c>
      <c r="I185" s="153"/>
      <c r="J185" s="154">
        <f>ROUND(I185*H185,2)</f>
        <v>0</v>
      </c>
      <c r="K185" s="155"/>
      <c r="L185" s="156"/>
      <c r="M185" s="157" t="s">
        <v>1</v>
      </c>
      <c r="N185" s="158" t="s">
        <v>38</v>
      </c>
      <c r="P185" s="144">
        <f>O185*H185</f>
        <v>0</v>
      </c>
      <c r="Q185" s="144">
        <v>1.4999999999999999E-4</v>
      </c>
      <c r="R185" s="144">
        <f>Q185*H185</f>
        <v>3.8384999999999995E-3</v>
      </c>
      <c r="S185" s="144">
        <v>0</v>
      </c>
      <c r="T185" s="145">
        <f>S185*H185</f>
        <v>0</v>
      </c>
      <c r="AR185" s="146" t="s">
        <v>313</v>
      </c>
      <c r="AT185" s="146" t="s">
        <v>194</v>
      </c>
      <c r="AU185" s="146" t="s">
        <v>186</v>
      </c>
      <c r="AY185" s="13" t="s">
        <v>179</v>
      </c>
      <c r="BE185" s="147">
        <f>IF(N185="základná",J185,0)</f>
        <v>0</v>
      </c>
      <c r="BF185" s="147">
        <f>IF(N185="znížená",J185,0)</f>
        <v>0</v>
      </c>
      <c r="BG185" s="147">
        <f>IF(N185="zákl. prenesená",J185,0)</f>
        <v>0</v>
      </c>
      <c r="BH185" s="147">
        <f>IF(N185="zníž. prenesená",J185,0)</f>
        <v>0</v>
      </c>
      <c r="BI185" s="147">
        <f>IF(N185="nulová",J185,0)</f>
        <v>0</v>
      </c>
      <c r="BJ185" s="13" t="s">
        <v>186</v>
      </c>
      <c r="BK185" s="147">
        <f>ROUND(I185*H185,2)</f>
        <v>0</v>
      </c>
      <c r="BL185" s="13" t="s">
        <v>250</v>
      </c>
      <c r="BM185" s="146" t="s">
        <v>2883</v>
      </c>
    </row>
    <row r="186" spans="2:65" s="1" customFormat="1" ht="24.15" customHeight="1" x14ac:dyDescent="0.2">
      <c r="B186" s="28"/>
      <c r="C186" s="134" t="s">
        <v>394</v>
      </c>
      <c r="D186" s="134" t="s">
        <v>181</v>
      </c>
      <c r="E186" s="135" t="s">
        <v>2884</v>
      </c>
      <c r="F186" s="136" t="s">
        <v>2885</v>
      </c>
      <c r="G186" s="137" t="s">
        <v>388</v>
      </c>
      <c r="H186" s="138">
        <v>2.5999999999999999E-2</v>
      </c>
      <c r="I186" s="139"/>
      <c r="J186" s="140">
        <f>ROUND(I186*H186,2)</f>
        <v>0</v>
      </c>
      <c r="K186" s="141"/>
      <c r="L186" s="28"/>
      <c r="M186" s="159" t="s">
        <v>1</v>
      </c>
      <c r="N186" s="160" t="s">
        <v>38</v>
      </c>
      <c r="O186" s="161"/>
      <c r="P186" s="162">
        <f>O186*H186</f>
        <v>0</v>
      </c>
      <c r="Q186" s="162">
        <v>0</v>
      </c>
      <c r="R186" s="162">
        <f>Q186*H186</f>
        <v>0</v>
      </c>
      <c r="S186" s="162">
        <v>0</v>
      </c>
      <c r="T186" s="163">
        <f>S186*H186</f>
        <v>0</v>
      </c>
      <c r="AR186" s="146" t="s">
        <v>250</v>
      </c>
      <c r="AT186" s="146" t="s">
        <v>181</v>
      </c>
      <c r="AU186" s="146" t="s">
        <v>186</v>
      </c>
      <c r="AY186" s="13" t="s">
        <v>179</v>
      </c>
      <c r="BE186" s="147">
        <f>IF(N186="základná",J186,0)</f>
        <v>0</v>
      </c>
      <c r="BF186" s="147">
        <f>IF(N186="znížená",J186,0)</f>
        <v>0</v>
      </c>
      <c r="BG186" s="147">
        <f>IF(N186="zákl. prenesená",J186,0)</f>
        <v>0</v>
      </c>
      <c r="BH186" s="147">
        <f>IF(N186="zníž. prenesená",J186,0)</f>
        <v>0</v>
      </c>
      <c r="BI186" s="147">
        <f>IF(N186="nulová",J186,0)</f>
        <v>0</v>
      </c>
      <c r="BJ186" s="13" t="s">
        <v>186</v>
      </c>
      <c r="BK186" s="147">
        <f>ROUND(I186*H186,2)</f>
        <v>0</v>
      </c>
      <c r="BL186" s="13" t="s">
        <v>250</v>
      </c>
      <c r="BM186" s="146" t="s">
        <v>2886</v>
      </c>
    </row>
    <row r="187" spans="2:65" s="1" customFormat="1" ht="6.9" customHeight="1" x14ac:dyDescent="0.2">
      <c r="B187" s="41"/>
      <c r="C187" s="42"/>
      <c r="D187" s="42"/>
      <c r="E187" s="42"/>
      <c r="F187" s="42"/>
      <c r="G187" s="42"/>
      <c r="H187" s="42"/>
      <c r="I187" s="42"/>
      <c r="J187" s="42"/>
      <c r="K187" s="42"/>
      <c r="L187" s="28"/>
    </row>
  </sheetData>
  <sheetProtection algorithmName="SHA-512" hashValue="a0f+cAE0Ex00ojZn0EGUmxVWu1Z1KeL70kCflK/FpFDeSqpgqP0ct6KqJdtKmDd5glM53+Dihe389Iqzg5z8MA==" saltValue="dhIa3oQt2OAZGku3xXyI20066R2qZ7kM+JGbeAOq6IeYi7CBkeLgVWN/DqpH1d4vpNi9v3Ph7KM5vPcB9UmTig==" spinCount="100000" sheet="1" objects="1" scenarios="1" formatColumns="0" formatRows="0" autoFilter="0"/>
  <autoFilter ref="C124:K186" xr:uid="{00000000-0009-0000-0000-000015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133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146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16.5" hidden="1" customHeight="1" x14ac:dyDescent="0.2">
      <c r="B9" s="28"/>
      <c r="E9" s="215" t="s">
        <v>2887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20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hidden="1" customHeight="1" x14ac:dyDescent="0.2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hidden="1" customHeight="1" x14ac:dyDescent="0.2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ROUND(J120,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ROUND((SUM(BE120:BE132)),  2)</f>
        <v>0</v>
      </c>
      <c r="G33" s="88"/>
      <c r="H33" s="88"/>
      <c r="I33" s="91">
        <v>0.2</v>
      </c>
      <c r="J33" s="90">
        <f>ROUND(((SUM(BE120:BE132))*I33),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ROUND((SUM(BF120:BF132)),  2)</f>
        <v>0</v>
      </c>
      <c r="G34" s="88"/>
      <c r="H34" s="88"/>
      <c r="I34" s="91">
        <v>0.2</v>
      </c>
      <c r="J34" s="90">
        <f>ROUND(((SUM(BF120:BF132))*I34),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ROUND((SUM(BG120:BG132)),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ROUND((SUM(BH120:BH132)),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ROUND((SUM(BI120:BI132)),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16.5" hidden="1" customHeight="1" x14ac:dyDescent="0.2">
      <c r="B87" s="28"/>
      <c r="E87" s="215" t="str">
        <f>E9</f>
        <v xml:space="preserve">SO 21 - SO 21 Odstránenie existujúceho skladiska 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 xml:space="preserve"> 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J120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20" hidden="1" customHeight="1" x14ac:dyDescent="0.2">
      <c r="B98" s="109"/>
      <c r="D98" s="110" t="s">
        <v>159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20" hidden="1" customHeight="1" x14ac:dyDescent="0.2">
      <c r="B99" s="109"/>
      <c r="D99" s="110" t="s">
        <v>160</v>
      </c>
      <c r="E99" s="111"/>
      <c r="F99" s="111"/>
      <c r="G99" s="111"/>
      <c r="H99" s="111"/>
      <c r="I99" s="111"/>
      <c r="J99" s="112">
        <f>J125</f>
        <v>0</v>
      </c>
      <c r="L99" s="109"/>
    </row>
    <row r="100" spans="2:12" s="9" customFormat="1" ht="20" hidden="1" customHeight="1" x14ac:dyDescent="0.2">
      <c r="B100" s="109"/>
      <c r="D100" s="110" t="s">
        <v>1173</v>
      </c>
      <c r="E100" s="111"/>
      <c r="F100" s="111"/>
      <c r="G100" s="111"/>
      <c r="H100" s="111"/>
      <c r="I100" s="111"/>
      <c r="J100" s="112">
        <f>J131</f>
        <v>0</v>
      </c>
      <c r="L100" s="109"/>
    </row>
    <row r="101" spans="2:12" s="1" customFormat="1" ht="21.75" hidden="1" customHeight="1" x14ac:dyDescent="0.2">
      <c r="B101" s="28"/>
      <c r="L101" s="28"/>
    </row>
    <row r="102" spans="2:12" s="1" customFormat="1" ht="6.9" hidden="1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 x14ac:dyDescent="0.2"/>
    <row r="104" spans="2:12" hidden="1" x14ac:dyDescent="0.2"/>
    <row r="105" spans="2:12" hidden="1" x14ac:dyDescent="0.2"/>
    <row r="106" spans="2:12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4.9" customHeight="1" x14ac:dyDescent="0.2">
      <c r="B107" s="28"/>
      <c r="C107" s="17" t="s">
        <v>165</v>
      </c>
      <c r="L107" s="28"/>
    </row>
    <row r="108" spans="2:12" s="1" customFormat="1" ht="6.9" customHeight="1" x14ac:dyDescent="0.2">
      <c r="B108" s="28"/>
      <c r="L108" s="28"/>
    </row>
    <row r="109" spans="2:12" s="1" customFormat="1" ht="12" customHeight="1" x14ac:dyDescent="0.2">
      <c r="B109" s="28"/>
      <c r="C109" s="23" t="s">
        <v>15</v>
      </c>
      <c r="L109" s="28"/>
    </row>
    <row r="110" spans="2:12" s="1" customFormat="1" ht="16.5" customHeight="1" x14ac:dyDescent="0.2">
      <c r="B110" s="28"/>
      <c r="E110" s="263" t="str">
        <f>E7</f>
        <v>2117 NTT Bulharská Galvaniho</v>
      </c>
      <c r="F110" s="264"/>
      <c r="G110" s="264"/>
      <c r="H110" s="264"/>
      <c r="L110" s="28"/>
    </row>
    <row r="111" spans="2:12" s="1" customFormat="1" ht="12" customHeight="1" x14ac:dyDescent="0.2">
      <c r="B111" s="28"/>
      <c r="C111" s="23" t="s">
        <v>148</v>
      </c>
      <c r="L111" s="28"/>
    </row>
    <row r="112" spans="2:12" s="1" customFormat="1" ht="16.5" customHeight="1" x14ac:dyDescent="0.2">
      <c r="B112" s="28"/>
      <c r="E112" s="215" t="str">
        <f>E9</f>
        <v xml:space="preserve">SO 21 - SO 21 Odstránenie existujúceho skladiska </v>
      </c>
      <c r="F112" s="262"/>
      <c r="G112" s="262"/>
      <c r="H112" s="262"/>
      <c r="L112" s="28"/>
    </row>
    <row r="113" spans="2:65" s="1" customFormat="1" ht="6.9" customHeight="1" x14ac:dyDescent="0.2">
      <c r="B113" s="28"/>
      <c r="L113" s="28"/>
    </row>
    <row r="114" spans="2:65" s="1" customFormat="1" ht="12" customHeight="1" x14ac:dyDescent="0.2">
      <c r="B114" s="28"/>
      <c r="C114" s="23" t="s">
        <v>19</v>
      </c>
      <c r="F114" s="21" t="str">
        <f>F12</f>
        <v xml:space="preserve"> </v>
      </c>
      <c r="I114" s="23" t="s">
        <v>21</v>
      </c>
      <c r="J114" s="49" t="str">
        <f>IF(J12="","",J12)</f>
        <v>12. 12. 2024</v>
      </c>
      <c r="L114" s="28"/>
    </row>
    <row r="115" spans="2:65" s="1" customFormat="1" ht="6.9" customHeight="1" x14ac:dyDescent="0.2">
      <c r="B115" s="28"/>
      <c r="L115" s="28"/>
    </row>
    <row r="116" spans="2:65" s="1" customFormat="1" ht="15.15" customHeight="1" x14ac:dyDescent="0.2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 xml:space="preserve"> </v>
      </c>
      <c r="L116" s="28"/>
    </row>
    <row r="117" spans="2:65" s="1" customFormat="1" ht="15.15" customHeight="1" x14ac:dyDescent="0.2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 xml:space="preserve"> </v>
      </c>
      <c r="L117" s="28"/>
    </row>
    <row r="118" spans="2:65" s="1" customFormat="1" ht="10.4" customHeight="1" x14ac:dyDescent="0.2">
      <c r="B118" s="28"/>
      <c r="L118" s="28"/>
    </row>
    <row r="119" spans="2:65" s="10" customFormat="1" ht="29.25" customHeight="1" x14ac:dyDescent="0.2">
      <c r="B119" s="113"/>
      <c r="C119" s="114" t="s">
        <v>166</v>
      </c>
      <c r="D119" s="115" t="s">
        <v>57</v>
      </c>
      <c r="E119" s="115" t="s">
        <v>53</v>
      </c>
      <c r="F119" s="115" t="s">
        <v>54</v>
      </c>
      <c r="G119" s="115" t="s">
        <v>167</v>
      </c>
      <c r="H119" s="115" t="s">
        <v>168</v>
      </c>
      <c r="I119" s="115" t="s">
        <v>169</v>
      </c>
      <c r="J119" s="116" t="s">
        <v>155</v>
      </c>
      <c r="K119" s="117" t="s">
        <v>170</v>
      </c>
      <c r="L119" s="113"/>
      <c r="M119" s="56" t="s">
        <v>1</v>
      </c>
      <c r="N119" s="57" t="s">
        <v>36</v>
      </c>
      <c r="O119" s="57" t="s">
        <v>171</v>
      </c>
      <c r="P119" s="57" t="s">
        <v>172</v>
      </c>
      <c r="Q119" s="57" t="s">
        <v>173</v>
      </c>
      <c r="R119" s="57" t="s">
        <v>174</v>
      </c>
      <c r="S119" s="57" t="s">
        <v>175</v>
      </c>
      <c r="T119" s="58" t="s">
        <v>176</v>
      </c>
    </row>
    <row r="120" spans="2:65" s="1" customFormat="1" ht="23" customHeight="1" x14ac:dyDescent="0.35">
      <c r="B120" s="28"/>
      <c r="C120" s="61" t="s">
        <v>156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24.513259999999999</v>
      </c>
      <c r="S120" s="50"/>
      <c r="T120" s="120">
        <f>T121</f>
        <v>37.940000000000005</v>
      </c>
      <c r="AT120" s="13" t="s">
        <v>71</v>
      </c>
      <c r="AU120" s="13" t="s">
        <v>157</v>
      </c>
      <c r="BK120" s="121">
        <f>BK121</f>
        <v>0</v>
      </c>
    </row>
    <row r="121" spans="2:65" s="11" customFormat="1" ht="26" customHeight="1" x14ac:dyDescent="0.35">
      <c r="B121" s="122"/>
      <c r="D121" s="123" t="s">
        <v>71</v>
      </c>
      <c r="E121" s="124" t="s">
        <v>177</v>
      </c>
      <c r="F121" s="124" t="s">
        <v>178</v>
      </c>
      <c r="I121" s="125"/>
      <c r="J121" s="126">
        <f>BK121</f>
        <v>0</v>
      </c>
      <c r="L121" s="122"/>
      <c r="M121" s="127"/>
      <c r="P121" s="128">
        <f>P122+P125+P131</f>
        <v>0</v>
      </c>
      <c r="R121" s="128">
        <f>R122+R125+R131</f>
        <v>24.513259999999999</v>
      </c>
      <c r="T121" s="129">
        <f>T122+T125+T131</f>
        <v>37.940000000000005</v>
      </c>
      <c r="AR121" s="123" t="s">
        <v>80</v>
      </c>
      <c r="AT121" s="130" t="s">
        <v>71</v>
      </c>
      <c r="AU121" s="130" t="s">
        <v>72</v>
      </c>
      <c r="AY121" s="123" t="s">
        <v>179</v>
      </c>
      <c r="BK121" s="131">
        <f>BK122+BK125+BK131</f>
        <v>0</v>
      </c>
    </row>
    <row r="122" spans="2:65" s="11" customFormat="1" ht="23" customHeight="1" x14ac:dyDescent="0.25">
      <c r="B122" s="122"/>
      <c r="D122" s="123" t="s">
        <v>71</v>
      </c>
      <c r="E122" s="132" t="s">
        <v>80</v>
      </c>
      <c r="F122" s="132" t="s">
        <v>180</v>
      </c>
      <c r="I122" s="125"/>
      <c r="J122" s="133">
        <f>BK122</f>
        <v>0</v>
      </c>
      <c r="L122" s="122"/>
      <c r="M122" s="127"/>
      <c r="P122" s="128">
        <f>SUM(P123:P124)</f>
        <v>0</v>
      </c>
      <c r="R122" s="128">
        <f>SUM(R123:R124)</f>
        <v>24.475999999999999</v>
      </c>
      <c r="T122" s="129">
        <f>SUM(T123:T124)</f>
        <v>0</v>
      </c>
      <c r="AR122" s="123" t="s">
        <v>80</v>
      </c>
      <c r="AT122" s="130" t="s">
        <v>71</v>
      </c>
      <c r="AU122" s="130" t="s">
        <v>80</v>
      </c>
      <c r="AY122" s="123" t="s">
        <v>179</v>
      </c>
      <c r="BK122" s="131">
        <f>SUM(BK123:BK124)</f>
        <v>0</v>
      </c>
    </row>
    <row r="123" spans="2:65" s="1" customFormat="1" ht="24.15" customHeight="1" x14ac:dyDescent="0.2">
      <c r="B123" s="28"/>
      <c r="C123" s="134" t="s">
        <v>80</v>
      </c>
      <c r="D123" s="134" t="s">
        <v>181</v>
      </c>
      <c r="E123" s="135" t="s">
        <v>2749</v>
      </c>
      <c r="F123" s="136" t="s">
        <v>2750</v>
      </c>
      <c r="G123" s="137" t="s">
        <v>488</v>
      </c>
      <c r="H123" s="138">
        <v>7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185</v>
      </c>
      <c r="AT123" s="146" t="s">
        <v>181</v>
      </c>
      <c r="AU123" s="146" t="s">
        <v>186</v>
      </c>
      <c r="AY123" s="13" t="s">
        <v>179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186</v>
      </c>
      <c r="BK123" s="147">
        <f>ROUND(I123*H123,2)</f>
        <v>0</v>
      </c>
      <c r="BL123" s="13" t="s">
        <v>185</v>
      </c>
      <c r="BM123" s="146" t="s">
        <v>2888</v>
      </c>
    </row>
    <row r="124" spans="2:65" s="1" customFormat="1" ht="16.5" customHeight="1" x14ac:dyDescent="0.2">
      <c r="B124" s="28"/>
      <c r="C124" s="148" t="s">
        <v>186</v>
      </c>
      <c r="D124" s="148" t="s">
        <v>194</v>
      </c>
      <c r="E124" s="149" t="s">
        <v>2889</v>
      </c>
      <c r="F124" s="150" t="s">
        <v>2890</v>
      </c>
      <c r="G124" s="151" t="s">
        <v>388</v>
      </c>
      <c r="H124" s="152">
        <v>24.475999999999999</v>
      </c>
      <c r="I124" s="153"/>
      <c r="J124" s="154">
        <f>ROUND(I124*H124,2)</f>
        <v>0</v>
      </c>
      <c r="K124" s="155"/>
      <c r="L124" s="156"/>
      <c r="M124" s="157" t="s">
        <v>1</v>
      </c>
      <c r="N124" s="158" t="s">
        <v>38</v>
      </c>
      <c r="P124" s="144">
        <f>O124*H124</f>
        <v>0</v>
      </c>
      <c r="Q124" s="144">
        <v>1</v>
      </c>
      <c r="R124" s="144">
        <f>Q124*H124</f>
        <v>24.475999999999999</v>
      </c>
      <c r="S124" s="144">
        <v>0</v>
      </c>
      <c r="T124" s="145">
        <f>S124*H124</f>
        <v>0</v>
      </c>
      <c r="AR124" s="146" t="s">
        <v>219</v>
      </c>
      <c r="AT124" s="146" t="s">
        <v>194</v>
      </c>
      <c r="AU124" s="146" t="s">
        <v>186</v>
      </c>
      <c r="AY124" s="13" t="s">
        <v>179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186</v>
      </c>
      <c r="BK124" s="147">
        <f>ROUND(I124*H124,2)</f>
        <v>0</v>
      </c>
      <c r="BL124" s="13" t="s">
        <v>185</v>
      </c>
      <c r="BM124" s="146" t="s">
        <v>2891</v>
      </c>
    </row>
    <row r="125" spans="2:65" s="11" customFormat="1" ht="23" customHeight="1" x14ac:dyDescent="0.25">
      <c r="B125" s="122"/>
      <c r="D125" s="123" t="s">
        <v>71</v>
      </c>
      <c r="E125" s="132" t="s">
        <v>188</v>
      </c>
      <c r="F125" s="132" t="s">
        <v>189</v>
      </c>
      <c r="I125" s="125"/>
      <c r="J125" s="133">
        <f>BK125</f>
        <v>0</v>
      </c>
      <c r="L125" s="122"/>
      <c r="M125" s="127"/>
      <c r="P125" s="128">
        <f>SUM(P126:P130)</f>
        <v>0</v>
      </c>
      <c r="R125" s="128">
        <f>SUM(R126:R130)</f>
        <v>3.7260000000000001E-2</v>
      </c>
      <c r="T125" s="129">
        <f>SUM(T126:T130)</f>
        <v>37.940000000000005</v>
      </c>
      <c r="AR125" s="123" t="s">
        <v>80</v>
      </c>
      <c r="AT125" s="130" t="s">
        <v>71</v>
      </c>
      <c r="AU125" s="130" t="s">
        <v>80</v>
      </c>
      <c r="AY125" s="123" t="s">
        <v>179</v>
      </c>
      <c r="BK125" s="131">
        <f>SUM(BK126:BK130)</f>
        <v>0</v>
      </c>
    </row>
    <row r="126" spans="2:65" s="1" customFormat="1" ht="38" customHeight="1" x14ac:dyDescent="0.2">
      <c r="B126" s="28"/>
      <c r="C126" s="134" t="s">
        <v>196</v>
      </c>
      <c r="D126" s="134" t="s">
        <v>181</v>
      </c>
      <c r="E126" s="135" t="s">
        <v>1972</v>
      </c>
      <c r="F126" s="136" t="s">
        <v>1973</v>
      </c>
      <c r="G126" s="137" t="s">
        <v>488</v>
      </c>
      <c r="H126" s="138">
        <v>6.2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2.2000000000000002</v>
      </c>
      <c r="T126" s="145">
        <f>S126*H126</f>
        <v>13.640000000000002</v>
      </c>
      <c r="AR126" s="146" t="s">
        <v>185</v>
      </c>
      <c r="AT126" s="146" t="s">
        <v>181</v>
      </c>
      <c r="AU126" s="146" t="s">
        <v>186</v>
      </c>
      <c r="AY126" s="13" t="s">
        <v>179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186</v>
      </c>
      <c r="BK126" s="147">
        <f>ROUND(I126*H126,2)</f>
        <v>0</v>
      </c>
      <c r="BL126" s="13" t="s">
        <v>185</v>
      </c>
      <c r="BM126" s="146" t="s">
        <v>2892</v>
      </c>
    </row>
    <row r="127" spans="2:65" s="1" customFormat="1" ht="21.75" customHeight="1" x14ac:dyDescent="0.2">
      <c r="B127" s="28"/>
      <c r="C127" s="134" t="s">
        <v>185</v>
      </c>
      <c r="D127" s="134" t="s">
        <v>181</v>
      </c>
      <c r="E127" s="135" t="s">
        <v>2225</v>
      </c>
      <c r="F127" s="136" t="s">
        <v>2226</v>
      </c>
      <c r="G127" s="137" t="s">
        <v>388</v>
      </c>
      <c r="H127" s="138">
        <v>37.94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185</v>
      </c>
      <c r="AT127" s="146" t="s">
        <v>181</v>
      </c>
      <c r="AU127" s="146" t="s">
        <v>186</v>
      </c>
      <c r="AY127" s="13" t="s">
        <v>179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186</v>
      </c>
      <c r="BK127" s="147">
        <f>ROUND(I127*H127,2)</f>
        <v>0</v>
      </c>
      <c r="BL127" s="13" t="s">
        <v>185</v>
      </c>
      <c r="BM127" s="146" t="s">
        <v>2893</v>
      </c>
    </row>
    <row r="128" spans="2:65" s="1" customFormat="1" ht="24.15" customHeight="1" x14ac:dyDescent="0.2">
      <c r="B128" s="28"/>
      <c r="C128" s="134" t="s">
        <v>207</v>
      </c>
      <c r="D128" s="134" t="s">
        <v>181</v>
      </c>
      <c r="E128" s="135" t="s">
        <v>2228</v>
      </c>
      <c r="F128" s="136" t="s">
        <v>2229</v>
      </c>
      <c r="G128" s="137" t="s">
        <v>388</v>
      </c>
      <c r="H128" s="138">
        <v>438.75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185</v>
      </c>
      <c r="AT128" s="146" t="s">
        <v>181</v>
      </c>
      <c r="AU128" s="146" t="s">
        <v>186</v>
      </c>
      <c r="AY128" s="13" t="s">
        <v>179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186</v>
      </c>
      <c r="BK128" s="147">
        <f>ROUND(I128*H128,2)</f>
        <v>0</v>
      </c>
      <c r="BL128" s="13" t="s">
        <v>185</v>
      </c>
      <c r="BM128" s="146" t="s">
        <v>2894</v>
      </c>
    </row>
    <row r="129" spans="2:65" s="1" customFormat="1" ht="24.15" customHeight="1" x14ac:dyDescent="0.2">
      <c r="B129" s="28"/>
      <c r="C129" s="134" t="s">
        <v>211</v>
      </c>
      <c r="D129" s="134" t="s">
        <v>181</v>
      </c>
      <c r="E129" s="135" t="s">
        <v>502</v>
      </c>
      <c r="F129" s="136" t="s">
        <v>503</v>
      </c>
      <c r="G129" s="137" t="s">
        <v>388</v>
      </c>
      <c r="H129" s="138">
        <v>37.94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185</v>
      </c>
      <c r="AT129" s="146" t="s">
        <v>181</v>
      </c>
      <c r="AU129" s="146" t="s">
        <v>186</v>
      </c>
      <c r="AY129" s="13" t="s">
        <v>179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186</v>
      </c>
      <c r="BK129" s="147">
        <f>ROUND(I129*H129,2)</f>
        <v>0</v>
      </c>
      <c r="BL129" s="13" t="s">
        <v>185</v>
      </c>
      <c r="BM129" s="146" t="s">
        <v>2895</v>
      </c>
    </row>
    <row r="130" spans="2:65" s="1" customFormat="1" ht="38" customHeight="1" x14ac:dyDescent="0.2">
      <c r="B130" s="28"/>
      <c r="C130" s="134" t="s">
        <v>215</v>
      </c>
      <c r="D130" s="134" t="s">
        <v>181</v>
      </c>
      <c r="E130" s="135" t="s">
        <v>2896</v>
      </c>
      <c r="F130" s="136" t="s">
        <v>2897</v>
      </c>
      <c r="G130" s="137" t="s">
        <v>488</v>
      </c>
      <c r="H130" s="138">
        <v>54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6.8999999999999997E-4</v>
      </c>
      <c r="R130" s="144">
        <f>Q130*H130</f>
        <v>3.7260000000000001E-2</v>
      </c>
      <c r="S130" s="144">
        <v>0.45</v>
      </c>
      <c r="T130" s="145">
        <f>S130*H130</f>
        <v>24.3</v>
      </c>
      <c r="AR130" s="146" t="s">
        <v>185</v>
      </c>
      <c r="AT130" s="146" t="s">
        <v>181</v>
      </c>
      <c r="AU130" s="146" t="s">
        <v>186</v>
      </c>
      <c r="AY130" s="13" t="s">
        <v>179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186</v>
      </c>
      <c r="BK130" s="147">
        <f>ROUND(I130*H130,2)</f>
        <v>0</v>
      </c>
      <c r="BL130" s="13" t="s">
        <v>185</v>
      </c>
      <c r="BM130" s="146" t="s">
        <v>2898</v>
      </c>
    </row>
    <row r="131" spans="2:65" s="11" customFormat="1" ht="23" customHeight="1" x14ac:dyDescent="0.25">
      <c r="B131" s="122"/>
      <c r="D131" s="123" t="s">
        <v>71</v>
      </c>
      <c r="E131" s="132" t="s">
        <v>796</v>
      </c>
      <c r="F131" s="132" t="s">
        <v>1181</v>
      </c>
      <c r="I131" s="125"/>
      <c r="J131" s="133">
        <f>BK131</f>
        <v>0</v>
      </c>
      <c r="L131" s="122"/>
      <c r="M131" s="127"/>
      <c r="P131" s="128">
        <f>P132</f>
        <v>0</v>
      </c>
      <c r="R131" s="128">
        <f>R132</f>
        <v>0</v>
      </c>
      <c r="T131" s="129">
        <f>T132</f>
        <v>0</v>
      </c>
      <c r="AR131" s="123" t="s">
        <v>80</v>
      </c>
      <c r="AT131" s="130" t="s">
        <v>71</v>
      </c>
      <c r="AU131" s="130" t="s">
        <v>80</v>
      </c>
      <c r="AY131" s="123" t="s">
        <v>179</v>
      </c>
      <c r="BK131" s="131">
        <f>BK132</f>
        <v>0</v>
      </c>
    </row>
    <row r="132" spans="2:65" s="1" customFormat="1" ht="33" customHeight="1" x14ac:dyDescent="0.2">
      <c r="B132" s="28"/>
      <c r="C132" s="134" t="s">
        <v>219</v>
      </c>
      <c r="D132" s="134" t="s">
        <v>181</v>
      </c>
      <c r="E132" s="135" t="s">
        <v>2899</v>
      </c>
      <c r="F132" s="136" t="s">
        <v>2900</v>
      </c>
      <c r="G132" s="137" t="s">
        <v>388</v>
      </c>
      <c r="H132" s="138">
        <v>24.513000000000002</v>
      </c>
      <c r="I132" s="139"/>
      <c r="J132" s="140">
        <f>ROUND(I132*H132,2)</f>
        <v>0</v>
      </c>
      <c r="K132" s="141"/>
      <c r="L132" s="28"/>
      <c r="M132" s="159" t="s">
        <v>1</v>
      </c>
      <c r="N132" s="160" t="s">
        <v>38</v>
      </c>
      <c r="O132" s="161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>IF(N132="základná",J132,0)</f>
        <v>0</v>
      </c>
      <c r="BF132" s="147">
        <f>IF(N132="znížená",J132,0)</f>
        <v>0</v>
      </c>
      <c r="BG132" s="147">
        <f>IF(N132="zákl. prenesená",J132,0)</f>
        <v>0</v>
      </c>
      <c r="BH132" s="147">
        <f>IF(N132="zníž. prenesená",J132,0)</f>
        <v>0</v>
      </c>
      <c r="BI132" s="147">
        <f>IF(N132="nulová",J132,0)</f>
        <v>0</v>
      </c>
      <c r="BJ132" s="13" t="s">
        <v>186</v>
      </c>
      <c r="BK132" s="147">
        <f>ROUND(I132*H132,2)</f>
        <v>0</v>
      </c>
      <c r="BL132" s="13" t="s">
        <v>185</v>
      </c>
      <c r="BM132" s="146" t="s">
        <v>2901</v>
      </c>
    </row>
    <row r="133" spans="2:65" s="1" customFormat="1" ht="6.9" customHeight="1" x14ac:dyDescent="0.2"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28"/>
    </row>
  </sheetData>
  <sheetProtection algorithmName="SHA-512" hashValue="0bpd1aKS8vMfd5uTErm/Rwx4j25ZUGmiUUaT3ODnmphJVemdtT9XQeJmhgDi0UsadyrLf0HhBxQzH0DOcA3LQg==" saltValue="zGwWNHEkG1x8Hdz/HE+UWScbVLTR/qMOYvqsPdeK6/XGDkhh2UuBKF4meOU9sRJ9KFP9VZLxKQlNZOFjQ9P+KQ==" spinCount="100000" sheet="1" objects="1" scenarios="1" formatColumns="0" formatRows="0" autoFilter="0"/>
  <autoFilter ref="C119:K132" xr:uid="{00000000-0009-0000-0000-00001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1403-0A9C-47A7-92FF-CDCEE45701AA}">
  <dimension ref="B1:B23"/>
  <sheetViews>
    <sheetView workbookViewId="0">
      <selection activeCell="F11" sqref="F11"/>
    </sheetView>
  </sheetViews>
  <sheetFormatPr defaultRowHeight="10" x14ac:dyDescent="0.2"/>
  <cols>
    <col min="1" max="1" width="4.109375" customWidth="1"/>
    <col min="2" max="2" width="126.6640625" customWidth="1"/>
  </cols>
  <sheetData>
    <row r="1" spans="2:2" ht="10.5" thickBot="1" x14ac:dyDescent="0.25"/>
    <row r="2" spans="2:2" ht="26" x14ac:dyDescent="0.2">
      <c r="B2" s="171" t="s">
        <v>2912</v>
      </c>
    </row>
    <row r="3" spans="2:2" ht="14.5" x14ac:dyDescent="0.2">
      <c r="B3" s="172"/>
    </row>
    <row r="4" spans="2:2" ht="13" x14ac:dyDescent="0.2">
      <c r="B4" s="180" t="s">
        <v>2903</v>
      </c>
    </row>
    <row r="5" spans="2:2" ht="14.5" x14ac:dyDescent="0.2">
      <c r="B5" s="174"/>
    </row>
    <row r="6" spans="2:2" ht="14.5" x14ac:dyDescent="0.2">
      <c r="B6" s="164" t="s">
        <v>2904</v>
      </c>
    </row>
    <row r="7" spans="2:2" ht="10.5" x14ac:dyDescent="0.2">
      <c r="B7" s="173"/>
    </row>
    <row r="8" spans="2:2" ht="14.5" x14ac:dyDescent="0.2">
      <c r="B8" s="175" t="s">
        <v>2913</v>
      </c>
    </row>
    <row r="9" spans="2:2" ht="14.5" x14ac:dyDescent="0.2">
      <c r="B9" s="175"/>
    </row>
    <row r="10" spans="2:2" ht="13" x14ac:dyDescent="0.2">
      <c r="B10" s="181" t="s">
        <v>2914</v>
      </c>
    </row>
    <row r="11" spans="2:2" ht="13" x14ac:dyDescent="0.2">
      <c r="B11" s="181" t="s">
        <v>2915</v>
      </c>
    </row>
    <row r="12" spans="2:2" ht="13" x14ac:dyDescent="0.2">
      <c r="B12" s="181" t="s">
        <v>2916</v>
      </c>
    </row>
    <row r="13" spans="2:2" ht="13" x14ac:dyDescent="0.2">
      <c r="B13" s="181" t="s">
        <v>2917</v>
      </c>
    </row>
    <row r="14" spans="2:2" ht="10.5" x14ac:dyDescent="0.2">
      <c r="B14" s="173"/>
    </row>
    <row r="15" spans="2:2" ht="29" x14ac:dyDescent="0.2">
      <c r="B15" s="175" t="s">
        <v>2918</v>
      </c>
    </row>
    <row r="16" spans="2:2" ht="10.5" x14ac:dyDescent="0.25">
      <c r="B16" s="176"/>
    </row>
    <row r="17" spans="2:2" ht="13" x14ac:dyDescent="0.2">
      <c r="B17" s="180" t="s">
        <v>2919</v>
      </c>
    </row>
    <row r="18" spans="2:2" ht="15" thickBot="1" x14ac:dyDescent="0.25">
      <c r="B18" s="177"/>
    </row>
    <row r="19" spans="2:2" ht="14.5" x14ac:dyDescent="0.2">
      <c r="B19" s="178"/>
    </row>
    <row r="20" spans="2:2" ht="14.5" x14ac:dyDescent="0.2">
      <c r="B20" s="178"/>
    </row>
    <row r="21" spans="2:2" ht="14.5" x14ac:dyDescent="0.2">
      <c r="B21" s="178"/>
    </row>
    <row r="22" spans="2:2" ht="14.5" x14ac:dyDescent="0.2">
      <c r="B22" s="178"/>
    </row>
    <row r="23" spans="2:2" ht="15.5" x14ac:dyDescent="0.2">
      <c r="B23" s="179"/>
    </row>
  </sheetData>
  <hyperlinks>
    <hyperlink ref="B8" r:id="rId1" location="paragraf-32:~:text=Za%20osobu%20pod%C4%BEa,t%C3%A1to%20osoba%20riadi." display="že v spoločnosti uchádazača neexistuje iná osoba podľa § 32 osd. 8 ZVO." xr:uid="{CBBD7594-31CD-43A3-A517-C77BEAE3BD7A}"/>
    <hyperlink ref="B15" r:id="rId2" location="paragraf-32.odsek-1.pismeno-a" xr:uid="{3500208B-4143-4D82-9665-5167C5DB55E7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341D-DD38-43B0-BBB7-D087B9BD609E}">
  <dimension ref="B1:B27"/>
  <sheetViews>
    <sheetView topLeftCell="A19" workbookViewId="0">
      <selection activeCell="F8" sqref="F8"/>
    </sheetView>
  </sheetViews>
  <sheetFormatPr defaultColWidth="9.109375" defaultRowHeight="10.5" x14ac:dyDescent="0.25"/>
  <cols>
    <col min="1" max="1" width="4.88671875" style="182" customWidth="1"/>
    <col min="2" max="2" width="126.6640625" style="182" customWidth="1"/>
    <col min="3" max="16384" width="9.109375" style="182"/>
  </cols>
  <sheetData>
    <row r="1" spans="2:2" ht="11" thickBot="1" x14ac:dyDescent="0.3"/>
    <row r="2" spans="2:2" ht="26" x14ac:dyDescent="0.25">
      <c r="B2" s="171" t="s">
        <v>2908</v>
      </c>
    </row>
    <row r="3" spans="2:2" ht="14.5" x14ac:dyDescent="0.25">
      <c r="B3" s="172"/>
    </row>
    <row r="4" spans="2:2" ht="14.5" x14ac:dyDescent="0.25">
      <c r="B4" s="183" t="s">
        <v>2903</v>
      </c>
    </row>
    <row r="5" spans="2:2" ht="14.5" x14ac:dyDescent="0.25">
      <c r="B5" s="172"/>
    </row>
    <row r="6" spans="2:2" ht="14.5" x14ac:dyDescent="0.25">
      <c r="B6" s="165" t="s">
        <v>2904</v>
      </c>
    </row>
    <row r="7" spans="2:2" ht="14.5" x14ac:dyDescent="0.25">
      <c r="B7" s="184"/>
    </row>
    <row r="8" spans="2:2" ht="58" x14ac:dyDescent="0.25">
      <c r="B8" s="185" t="s">
        <v>2909</v>
      </c>
    </row>
    <row r="9" spans="2:2" ht="14.5" x14ac:dyDescent="0.25">
      <c r="B9" s="185"/>
    </row>
    <row r="10" spans="2:2" ht="14.5" x14ac:dyDescent="0.25">
      <c r="B10" s="185" t="s">
        <v>2967</v>
      </c>
    </row>
    <row r="11" spans="2:2" ht="14.5" x14ac:dyDescent="0.25">
      <c r="B11" s="185" t="s">
        <v>2968</v>
      </c>
    </row>
    <row r="12" spans="2:2" ht="14.5" x14ac:dyDescent="0.25">
      <c r="B12" s="185" t="s">
        <v>2969</v>
      </c>
    </row>
    <row r="13" spans="2:2" ht="14.5" x14ac:dyDescent="0.25">
      <c r="B13" s="185" t="s">
        <v>2970</v>
      </c>
    </row>
    <row r="14" spans="2:2" ht="14.5" x14ac:dyDescent="0.25">
      <c r="B14" s="185" t="s">
        <v>2971</v>
      </c>
    </row>
    <row r="15" spans="2:2" ht="14.5" x14ac:dyDescent="0.25">
      <c r="B15" s="185" t="s">
        <v>2972</v>
      </c>
    </row>
    <row r="16" spans="2:2" ht="14.5" x14ac:dyDescent="0.25">
      <c r="B16" s="185" t="s">
        <v>2973</v>
      </c>
    </row>
    <row r="17" spans="2:2" ht="29" x14ac:dyDescent="0.25">
      <c r="B17" s="185" t="s">
        <v>2974</v>
      </c>
    </row>
    <row r="18" spans="2:2" ht="14.5" x14ac:dyDescent="0.25">
      <c r="B18" s="185" t="s">
        <v>2975</v>
      </c>
    </row>
    <row r="19" spans="2:2" ht="14.5" x14ac:dyDescent="0.25">
      <c r="B19" s="185" t="s">
        <v>2976</v>
      </c>
    </row>
    <row r="20" spans="2:2" ht="14.5" x14ac:dyDescent="0.25">
      <c r="B20" s="185" t="s">
        <v>2977</v>
      </c>
    </row>
    <row r="21" spans="2:2" ht="29" x14ac:dyDescent="0.25">
      <c r="B21" s="185" t="s">
        <v>2978</v>
      </c>
    </row>
    <row r="22" spans="2:2" ht="14.5" x14ac:dyDescent="0.25">
      <c r="B22" s="185" t="s">
        <v>2979</v>
      </c>
    </row>
    <row r="23" spans="2:2" ht="14.5" x14ac:dyDescent="0.25">
      <c r="B23" s="174"/>
    </row>
    <row r="24" spans="2:2" ht="58" x14ac:dyDescent="0.25">
      <c r="B24" s="185" t="s">
        <v>2910</v>
      </c>
    </row>
    <row r="25" spans="2:2" ht="14.5" x14ac:dyDescent="0.25">
      <c r="B25" s="185"/>
    </row>
    <row r="26" spans="2:2" ht="29" x14ac:dyDescent="0.25">
      <c r="B26" s="185" t="s">
        <v>2911</v>
      </c>
    </row>
    <row r="27" spans="2:2" ht="15" thickBot="1" x14ac:dyDescent="0.4">
      <c r="B27" s="18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DD67-A29F-464D-8204-EFF966869119}">
  <dimension ref="B1:B26"/>
  <sheetViews>
    <sheetView topLeftCell="A14" workbookViewId="0">
      <selection activeCell="G9" sqref="G9"/>
    </sheetView>
  </sheetViews>
  <sheetFormatPr defaultColWidth="9.109375" defaultRowHeight="14.5" x14ac:dyDescent="0.35"/>
  <cols>
    <col min="1" max="1" width="4.109375" style="187" customWidth="1"/>
    <col min="2" max="2" width="126.6640625" style="187" customWidth="1"/>
    <col min="3" max="16384" width="9.109375" style="187"/>
  </cols>
  <sheetData>
    <row r="1" spans="2:2" ht="15" thickBot="1" x14ac:dyDescent="0.4"/>
    <row r="2" spans="2:2" ht="18.5" x14ac:dyDescent="0.35">
      <c r="B2" s="190" t="s">
        <v>2902</v>
      </c>
    </row>
    <row r="3" spans="2:2" x14ac:dyDescent="0.35">
      <c r="B3" s="172"/>
    </row>
    <row r="4" spans="2:2" x14ac:dyDescent="0.35">
      <c r="B4" s="185" t="s">
        <v>2903</v>
      </c>
    </row>
    <row r="5" spans="2:2" x14ac:dyDescent="0.35">
      <c r="B5" s="174"/>
    </row>
    <row r="6" spans="2:2" x14ac:dyDescent="0.35">
      <c r="B6" s="164" t="s">
        <v>2904</v>
      </c>
    </row>
    <row r="7" spans="2:2" x14ac:dyDescent="0.35">
      <c r="B7" s="185"/>
    </row>
    <row r="8" spans="2:2" ht="43.5" x14ac:dyDescent="0.35">
      <c r="B8" s="185" t="s">
        <v>2905</v>
      </c>
    </row>
    <row r="9" spans="2:2" x14ac:dyDescent="0.35">
      <c r="B9" s="185" t="s">
        <v>2906</v>
      </c>
    </row>
    <row r="10" spans="2:2" x14ac:dyDescent="0.35">
      <c r="B10" s="188"/>
    </row>
    <row r="11" spans="2:2" ht="29" x14ac:dyDescent="0.35">
      <c r="B11" s="185" t="s">
        <v>2980</v>
      </c>
    </row>
    <row r="12" spans="2:2" x14ac:dyDescent="0.35">
      <c r="B12" s="185"/>
    </row>
    <row r="13" spans="2:2" ht="29" x14ac:dyDescent="0.35">
      <c r="B13" s="185" t="s">
        <v>2981</v>
      </c>
    </row>
    <row r="14" spans="2:2" x14ac:dyDescent="0.35">
      <c r="B14" s="185"/>
    </row>
    <row r="15" spans="2:2" ht="29" x14ac:dyDescent="0.35">
      <c r="B15" s="185" t="s">
        <v>2982</v>
      </c>
    </row>
    <row r="16" spans="2:2" x14ac:dyDescent="0.35">
      <c r="B16" s="185"/>
    </row>
    <row r="17" spans="2:2" ht="58" x14ac:dyDescent="0.35">
      <c r="B17" s="185" t="s">
        <v>2983</v>
      </c>
    </row>
    <row r="18" spans="2:2" x14ac:dyDescent="0.35">
      <c r="B18" s="185"/>
    </row>
    <row r="19" spans="2:2" ht="72.5" x14ac:dyDescent="0.35">
      <c r="B19" s="185" t="s">
        <v>2907</v>
      </c>
    </row>
    <row r="20" spans="2:2" ht="15" thickBot="1" x14ac:dyDescent="0.4">
      <c r="B20" s="177"/>
    </row>
    <row r="21" spans="2:2" x14ac:dyDescent="0.35">
      <c r="B21" s="178"/>
    </row>
    <row r="22" spans="2:2" x14ac:dyDescent="0.35">
      <c r="B22" s="178"/>
    </row>
    <row r="23" spans="2:2" x14ac:dyDescent="0.35">
      <c r="B23" s="178"/>
    </row>
    <row r="24" spans="2:2" x14ac:dyDescent="0.35">
      <c r="B24" s="178"/>
    </row>
    <row r="25" spans="2:2" x14ac:dyDescent="0.35">
      <c r="B25" s="178"/>
    </row>
    <row r="26" spans="2:2" x14ac:dyDescent="0.35">
      <c r="B26" s="18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2"/>
  <sheetViews>
    <sheetView showGridLines="0" workbookViewId="0">
      <selection activeCell="Y126" sqref="Y12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81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149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5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5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52" s="1" customFormat="1" ht="6.9" hidden="1" customHeight="1" x14ac:dyDescent="0.2">
      <c r="B19" s="28"/>
      <c r="L19" s="28"/>
    </row>
    <row r="20" spans="2:5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52" s="1" customFormat="1" ht="18" hidden="1" customHeight="1" x14ac:dyDescent="0.2">
      <c r="B21" s="28"/>
      <c r="E21" s="21" t="s">
        <v>151</v>
      </c>
      <c r="I21" s="23" t="s">
        <v>25</v>
      </c>
      <c r="J21" s="21" t="s">
        <v>1</v>
      </c>
      <c r="L21" s="28"/>
    </row>
    <row r="22" spans="2:52" s="1" customFormat="1" ht="6.9" hidden="1" customHeight="1" x14ac:dyDescent="0.2">
      <c r="B22" s="28"/>
      <c r="L22" s="28"/>
    </row>
    <row r="23" spans="2:5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52" s="1" customFormat="1" ht="18" hidden="1" customHeight="1" x14ac:dyDescent="0.2">
      <c r="B24" s="28"/>
      <c r="E24" s="21" t="s">
        <v>152</v>
      </c>
      <c r="I24" s="23" t="s">
        <v>25</v>
      </c>
      <c r="J24" s="21" t="s">
        <v>1</v>
      </c>
      <c r="L24" s="28"/>
    </row>
    <row r="25" spans="2:52" s="1" customFormat="1" ht="6.9" hidden="1" customHeight="1" x14ac:dyDescent="0.2">
      <c r="B25" s="28"/>
      <c r="L25" s="28"/>
    </row>
    <row r="26" spans="2:52" s="1" customFormat="1" ht="12" hidden="1" customHeight="1" x14ac:dyDescent="0.2">
      <c r="B26" s="28"/>
      <c r="D26" s="23" t="s">
        <v>31</v>
      </c>
      <c r="L26" s="28"/>
    </row>
    <row r="27" spans="2:5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52" s="1" customFormat="1" ht="6.9" hidden="1" customHeight="1" x14ac:dyDescent="0.2">
      <c r="B28" s="28"/>
      <c r="L28" s="28"/>
    </row>
    <row r="29" spans="2:5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87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</row>
    <row r="30" spans="2:52" s="1" customFormat="1" ht="25.4" hidden="1" customHeight="1" x14ac:dyDescent="0.2">
      <c r="B30" s="28"/>
      <c r="D30" s="89" t="s">
        <v>32</v>
      </c>
      <c r="J30" s="63">
        <f>ROUND(J123, 2)</f>
        <v>0</v>
      </c>
      <c r="L30" s="87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</row>
    <row r="31" spans="2:5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5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5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ROUND((SUM(BE123:BE191)),  2)</f>
        <v>0</v>
      </c>
      <c r="G33" s="88"/>
      <c r="H33" s="88"/>
      <c r="I33" s="91">
        <v>0.2</v>
      </c>
      <c r="J33" s="90">
        <f>ROUND(((SUM(BE123:BE191))*I33),  2)</f>
        <v>0</v>
      </c>
      <c r="L33" s="87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</row>
    <row r="34" spans="2:52" s="1" customFormat="1" ht="14.4" hidden="1" customHeight="1" x14ac:dyDescent="0.2">
      <c r="B34" s="28"/>
      <c r="E34" s="33" t="s">
        <v>38</v>
      </c>
      <c r="F34" s="90">
        <f>ROUND((SUM(BF123:BF191)),  2)</f>
        <v>0</v>
      </c>
      <c r="G34" s="88"/>
      <c r="H34" s="88"/>
      <c r="I34" s="91">
        <v>0.2</v>
      </c>
      <c r="J34" s="90">
        <f>ROUND(((SUM(BF123:BF191))*I34),  2)</f>
        <v>0</v>
      </c>
      <c r="L34" s="28"/>
    </row>
    <row r="35" spans="2:52" s="1" customFormat="1" ht="14.4" hidden="1" customHeight="1" x14ac:dyDescent="0.2">
      <c r="B35" s="28"/>
      <c r="E35" s="23" t="s">
        <v>39</v>
      </c>
      <c r="F35" s="92">
        <f>ROUND((SUM(BG123:BG191)),  2)</f>
        <v>0</v>
      </c>
      <c r="I35" s="93">
        <v>0.2</v>
      </c>
      <c r="J35" s="92">
        <f>0</f>
        <v>0</v>
      </c>
      <c r="L35" s="28"/>
    </row>
    <row r="36" spans="2:52" s="1" customFormat="1" ht="14.4" hidden="1" customHeight="1" x14ac:dyDescent="0.2">
      <c r="B36" s="28"/>
      <c r="E36" s="23" t="s">
        <v>40</v>
      </c>
      <c r="F36" s="92">
        <f>ROUND((SUM(BH123:BH191)),  2)</f>
        <v>0</v>
      </c>
      <c r="I36" s="93">
        <v>0.2</v>
      </c>
      <c r="J36" s="92">
        <f>0</f>
        <v>0</v>
      </c>
      <c r="L36" s="28"/>
    </row>
    <row r="37" spans="2:52" s="1" customFormat="1" ht="14.4" hidden="1" customHeight="1" x14ac:dyDescent="0.2">
      <c r="B37" s="28"/>
      <c r="E37" s="33" t="s">
        <v>41</v>
      </c>
      <c r="F37" s="90">
        <f>ROUND((SUM(BI123:BI191)),  2)</f>
        <v>0</v>
      </c>
      <c r="G37" s="88"/>
      <c r="H37" s="88"/>
      <c r="I37" s="91">
        <v>0</v>
      </c>
      <c r="J37" s="90">
        <f>0</f>
        <v>0</v>
      </c>
      <c r="L37" s="28"/>
    </row>
    <row r="38" spans="2:52" s="1" customFormat="1" ht="6.9" hidden="1" customHeight="1" x14ac:dyDescent="0.2">
      <c r="B38" s="28"/>
      <c r="L38" s="28"/>
    </row>
    <row r="39" spans="2:5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52" s="1" customFormat="1" ht="14.4" hidden="1" customHeight="1" x14ac:dyDescent="0.2">
      <c r="B40" s="28"/>
      <c r="L40" s="28"/>
    </row>
    <row r="41" spans="2:52" ht="14.4" hidden="1" customHeight="1" x14ac:dyDescent="0.2">
      <c r="B41" s="16"/>
      <c r="L41" s="16"/>
    </row>
    <row r="42" spans="2:52" ht="14.4" hidden="1" customHeight="1" x14ac:dyDescent="0.2">
      <c r="B42" s="16"/>
      <c r="L42" s="16"/>
    </row>
    <row r="43" spans="2:52" ht="14.4" hidden="1" customHeight="1" x14ac:dyDescent="0.2">
      <c r="B43" s="16"/>
      <c r="L43" s="16"/>
    </row>
    <row r="44" spans="2:52" ht="14.4" hidden="1" customHeight="1" x14ac:dyDescent="0.2">
      <c r="B44" s="16"/>
      <c r="L44" s="16"/>
    </row>
    <row r="45" spans="2:52" ht="14.4" hidden="1" customHeight="1" x14ac:dyDescent="0.2">
      <c r="B45" s="16"/>
      <c r="L45" s="16"/>
    </row>
    <row r="46" spans="2:52" ht="14.4" hidden="1" customHeight="1" x14ac:dyDescent="0.2">
      <c r="B46" s="16"/>
      <c r="L46" s="16"/>
    </row>
    <row r="47" spans="2:52" ht="14.4" hidden="1" customHeight="1" x14ac:dyDescent="0.2">
      <c r="B47" s="16"/>
      <c r="L47" s="16"/>
    </row>
    <row r="48" spans="2:5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PS 01 - PS 01 Kontajnerová meniareň Bojnická - 26 -technologická časť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40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J123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20" hidden="1" customHeight="1" x14ac:dyDescent="0.2">
      <c r="B98" s="109"/>
      <c r="D98" s="110" t="s">
        <v>159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20" hidden="1" customHeight="1" x14ac:dyDescent="0.2">
      <c r="B99" s="109"/>
      <c r="D99" s="110" t="s">
        <v>160</v>
      </c>
      <c r="E99" s="111"/>
      <c r="F99" s="111"/>
      <c r="G99" s="111"/>
      <c r="H99" s="111"/>
      <c r="I99" s="111"/>
      <c r="J99" s="112">
        <f>J127</f>
        <v>0</v>
      </c>
      <c r="L99" s="109"/>
    </row>
    <row r="100" spans="2:12" s="8" customFormat="1" ht="24.9" hidden="1" customHeight="1" x14ac:dyDescent="0.2">
      <c r="B100" s="105"/>
      <c r="D100" s="106" t="s">
        <v>161</v>
      </c>
      <c r="E100" s="107"/>
      <c r="F100" s="107"/>
      <c r="G100" s="107"/>
      <c r="H100" s="107"/>
      <c r="I100" s="107"/>
      <c r="J100" s="108">
        <f>J129</f>
        <v>0</v>
      </c>
      <c r="L100" s="105"/>
    </row>
    <row r="101" spans="2:12" s="9" customFormat="1" ht="20" hidden="1" customHeight="1" x14ac:dyDescent="0.2">
      <c r="B101" s="109"/>
      <c r="D101" s="110" t="s">
        <v>162</v>
      </c>
      <c r="E101" s="111"/>
      <c r="F101" s="111"/>
      <c r="G101" s="111"/>
      <c r="H101" s="111"/>
      <c r="I101" s="111"/>
      <c r="J101" s="112">
        <f>J130</f>
        <v>0</v>
      </c>
      <c r="L101" s="109"/>
    </row>
    <row r="102" spans="2:12" s="9" customFormat="1" ht="20" hidden="1" customHeight="1" x14ac:dyDescent="0.2">
      <c r="B102" s="109"/>
      <c r="D102" s="110" t="s">
        <v>163</v>
      </c>
      <c r="E102" s="111"/>
      <c r="F102" s="111"/>
      <c r="G102" s="111"/>
      <c r="H102" s="111"/>
      <c r="I102" s="111"/>
      <c r="J102" s="112">
        <f>J174</f>
        <v>0</v>
      </c>
      <c r="L102" s="109"/>
    </row>
    <row r="103" spans="2:12" s="8" customFormat="1" ht="24.9" hidden="1" customHeight="1" x14ac:dyDescent="0.2">
      <c r="B103" s="105"/>
      <c r="D103" s="106" t="s">
        <v>164</v>
      </c>
      <c r="E103" s="107"/>
      <c r="F103" s="107"/>
      <c r="G103" s="107"/>
      <c r="H103" s="107"/>
      <c r="I103" s="107"/>
      <c r="J103" s="108">
        <f>J187</f>
        <v>0</v>
      </c>
      <c r="L103" s="105"/>
    </row>
    <row r="104" spans="2:12" s="1" customFormat="1" ht="21.75" hidden="1" customHeight="1" x14ac:dyDescent="0.2">
      <c r="B104" s="28"/>
      <c r="L104" s="28"/>
    </row>
    <row r="105" spans="2:12" s="1" customFormat="1" ht="6.9" hidden="1" customHeight="1" x14ac:dyDescent="0.2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28"/>
    </row>
    <row r="106" spans="2:12" hidden="1" x14ac:dyDescent="0.2"/>
    <row r="107" spans="2:12" hidden="1" x14ac:dyDescent="0.2"/>
    <row r="108" spans="2:12" hidden="1" x14ac:dyDescent="0.2"/>
    <row r="109" spans="2:12" s="1" customFormat="1" ht="6.9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0" spans="2:12" s="1" customFormat="1" ht="24.9" customHeight="1" x14ac:dyDescent="0.2">
      <c r="B110" s="28"/>
      <c r="C110" s="17" t="s">
        <v>165</v>
      </c>
      <c r="L110" s="28"/>
    </row>
    <row r="111" spans="2:12" s="1" customFormat="1" ht="6.9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16.5" customHeight="1" x14ac:dyDescent="0.2">
      <c r="B113" s="28"/>
      <c r="E113" s="263" t="str">
        <f>E7</f>
        <v>2117 NTT Bulharská Galvaniho</v>
      </c>
      <c r="F113" s="264"/>
      <c r="G113" s="264"/>
      <c r="H113" s="264"/>
      <c r="L113" s="28"/>
    </row>
    <row r="114" spans="2:65" s="1" customFormat="1" ht="12" customHeight="1" x14ac:dyDescent="0.2">
      <c r="B114" s="28"/>
      <c r="C114" s="23" t="s">
        <v>148</v>
      </c>
      <c r="L114" s="28"/>
    </row>
    <row r="115" spans="2:65" s="1" customFormat="1" ht="30" customHeight="1" x14ac:dyDescent="0.2">
      <c r="B115" s="28"/>
      <c r="E115" s="215" t="str">
        <f>E9</f>
        <v>PS 01 - PS 01 Kontajnerová meniareň Bojnická - 26 -technologická časť</v>
      </c>
      <c r="F115" s="262"/>
      <c r="G115" s="262"/>
      <c r="H115" s="262"/>
      <c r="L115" s="28"/>
    </row>
    <row r="116" spans="2:65" s="1" customFormat="1" ht="6.9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Bratislava</v>
      </c>
      <c r="I117" s="23" t="s">
        <v>21</v>
      </c>
      <c r="J117" s="49" t="str">
        <f>IF(J12="","",J12)</f>
        <v>12. 12. 2024</v>
      </c>
      <c r="L117" s="28"/>
    </row>
    <row r="118" spans="2:65" s="1" customFormat="1" ht="6.9" customHeight="1" x14ac:dyDescent="0.2">
      <c r="B118" s="28"/>
      <c r="L118" s="28"/>
    </row>
    <row r="119" spans="2:65" s="1" customFormat="1" ht="40.25" customHeight="1" x14ac:dyDescent="0.2">
      <c r="B119" s="28"/>
      <c r="C119" s="23" t="s">
        <v>23</v>
      </c>
      <c r="F119" s="21" t="str">
        <f>E15</f>
        <v xml:space="preserve"> </v>
      </c>
      <c r="I119" s="23" t="s">
        <v>28</v>
      </c>
      <c r="J119" s="26" t="str">
        <f>E21</f>
        <v>DELTES spol. s r.o., Lužná 12, 851 04 Bratislava</v>
      </c>
      <c r="L119" s="28"/>
    </row>
    <row r="120" spans="2:65" s="1" customFormat="1" ht="15.15" customHeight="1" x14ac:dyDescent="0.2">
      <c r="B120" s="28"/>
      <c r="C120" s="23" t="s">
        <v>26</v>
      </c>
      <c r="F120" s="21" t="str">
        <f>IF(E18="","",E18)</f>
        <v>Vyplň údaj</v>
      </c>
      <c r="I120" s="23" t="s">
        <v>29</v>
      </c>
      <c r="J120" s="26" t="str">
        <f>E24</f>
        <v>Ing. Marta Bútorová</v>
      </c>
      <c r="L120" s="28"/>
    </row>
    <row r="121" spans="2:65" s="1" customFormat="1" ht="10.4" customHeight="1" x14ac:dyDescent="0.2">
      <c r="B121" s="28"/>
      <c r="L121" s="28"/>
    </row>
    <row r="122" spans="2:65" s="10" customFormat="1" ht="29.25" customHeight="1" x14ac:dyDescent="0.2">
      <c r="B122" s="113"/>
      <c r="C122" s="114" t="s">
        <v>166</v>
      </c>
      <c r="D122" s="115" t="s">
        <v>57</v>
      </c>
      <c r="E122" s="115" t="s">
        <v>53</v>
      </c>
      <c r="F122" s="115" t="s">
        <v>54</v>
      </c>
      <c r="G122" s="115" t="s">
        <v>167</v>
      </c>
      <c r="H122" s="115" t="s">
        <v>168</v>
      </c>
      <c r="I122" s="115" t="s">
        <v>169</v>
      </c>
      <c r="J122" s="116" t="s">
        <v>155</v>
      </c>
      <c r="K122" s="117" t="s">
        <v>170</v>
      </c>
      <c r="L122" s="113"/>
      <c r="M122" s="56" t="s">
        <v>1</v>
      </c>
      <c r="N122" s="57" t="s">
        <v>36</v>
      </c>
      <c r="O122" s="57" t="s">
        <v>171</v>
      </c>
      <c r="P122" s="57" t="s">
        <v>172</v>
      </c>
      <c r="Q122" s="57" t="s">
        <v>173</v>
      </c>
      <c r="R122" s="57" t="s">
        <v>174</v>
      </c>
      <c r="S122" s="57" t="s">
        <v>175</v>
      </c>
      <c r="T122" s="58" t="s">
        <v>176</v>
      </c>
    </row>
    <row r="123" spans="2:65" s="1" customFormat="1" ht="23" customHeight="1" x14ac:dyDescent="0.35">
      <c r="B123" s="28"/>
      <c r="C123" s="61" t="s">
        <v>156</v>
      </c>
      <c r="J123" s="118">
        <f>BK123</f>
        <v>0</v>
      </c>
      <c r="L123" s="28"/>
      <c r="M123" s="59"/>
      <c r="N123" s="50"/>
      <c r="O123" s="50"/>
      <c r="P123" s="119">
        <f>P124+P129+P187</f>
        <v>0</v>
      </c>
      <c r="Q123" s="50"/>
      <c r="R123" s="119">
        <f>R124+R129+R187</f>
        <v>2.4638099999999996</v>
      </c>
      <c r="S123" s="50"/>
      <c r="T123" s="120">
        <f>T124+T129+T187</f>
        <v>80</v>
      </c>
      <c r="AT123" s="13" t="s">
        <v>71</v>
      </c>
      <c r="AU123" s="13" t="s">
        <v>157</v>
      </c>
      <c r="BK123" s="121">
        <f>BK124+BK129+BK187</f>
        <v>0</v>
      </c>
    </row>
    <row r="124" spans="2:65" s="11" customFormat="1" ht="26" customHeight="1" x14ac:dyDescent="0.35">
      <c r="B124" s="122"/>
      <c r="D124" s="123" t="s">
        <v>71</v>
      </c>
      <c r="E124" s="124" t="s">
        <v>177</v>
      </c>
      <c r="F124" s="124" t="s">
        <v>178</v>
      </c>
      <c r="I124" s="125"/>
      <c r="J124" s="126">
        <f>BK124</f>
        <v>0</v>
      </c>
      <c r="L124" s="122"/>
      <c r="M124" s="127"/>
      <c r="P124" s="128">
        <f>P125+P127</f>
        <v>0</v>
      </c>
      <c r="R124" s="128">
        <f>R125+R127</f>
        <v>0</v>
      </c>
      <c r="T124" s="129">
        <f>T125+T127</f>
        <v>80</v>
      </c>
      <c r="AR124" s="123" t="s">
        <v>80</v>
      </c>
      <c r="AT124" s="130" t="s">
        <v>71</v>
      </c>
      <c r="AU124" s="130" t="s">
        <v>72</v>
      </c>
      <c r="AY124" s="123" t="s">
        <v>179</v>
      </c>
      <c r="BK124" s="131">
        <f>BK125+BK127</f>
        <v>0</v>
      </c>
    </row>
    <row r="125" spans="2:65" s="11" customFormat="1" ht="23" customHeight="1" x14ac:dyDescent="0.25">
      <c r="B125" s="122"/>
      <c r="D125" s="123" t="s">
        <v>71</v>
      </c>
      <c r="E125" s="132" t="s">
        <v>80</v>
      </c>
      <c r="F125" s="132" t="s">
        <v>180</v>
      </c>
      <c r="I125" s="125"/>
      <c r="J125" s="133">
        <f>BK125</f>
        <v>0</v>
      </c>
      <c r="L125" s="122"/>
      <c r="M125" s="127"/>
      <c r="P125" s="128">
        <f>P126</f>
        <v>0</v>
      </c>
      <c r="R125" s="128">
        <f>R126</f>
        <v>0</v>
      </c>
      <c r="T125" s="129">
        <f>T126</f>
        <v>80</v>
      </c>
      <c r="AR125" s="123" t="s">
        <v>80</v>
      </c>
      <c r="AT125" s="130" t="s">
        <v>71</v>
      </c>
      <c r="AU125" s="130" t="s">
        <v>80</v>
      </c>
      <c r="AY125" s="123" t="s">
        <v>179</v>
      </c>
      <c r="BK125" s="131">
        <f>BK126</f>
        <v>0</v>
      </c>
    </row>
    <row r="126" spans="2:65" s="1" customFormat="1" ht="33" customHeight="1" x14ac:dyDescent="0.2">
      <c r="B126" s="28"/>
      <c r="C126" s="134" t="s">
        <v>80</v>
      </c>
      <c r="D126" s="134" t="s">
        <v>181</v>
      </c>
      <c r="E126" s="135" t="s">
        <v>182</v>
      </c>
      <c r="F126" s="136" t="s">
        <v>183</v>
      </c>
      <c r="G126" s="137" t="s">
        <v>184</v>
      </c>
      <c r="H126" s="138">
        <v>160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0.5</v>
      </c>
      <c r="T126" s="145">
        <f>S126*H126</f>
        <v>80</v>
      </c>
      <c r="AR126" s="146" t="s">
        <v>185</v>
      </c>
      <c r="AT126" s="146" t="s">
        <v>181</v>
      </c>
      <c r="AU126" s="146" t="s">
        <v>186</v>
      </c>
      <c r="AY126" s="13" t="s">
        <v>179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186</v>
      </c>
      <c r="BK126" s="147">
        <f>ROUND(I126*H126,2)</f>
        <v>0</v>
      </c>
      <c r="BL126" s="13" t="s">
        <v>185</v>
      </c>
      <c r="BM126" s="146" t="s">
        <v>187</v>
      </c>
    </row>
    <row r="127" spans="2:65" s="11" customFormat="1" ht="23" customHeight="1" x14ac:dyDescent="0.25">
      <c r="B127" s="122"/>
      <c r="D127" s="123" t="s">
        <v>71</v>
      </c>
      <c r="E127" s="132" t="s">
        <v>188</v>
      </c>
      <c r="F127" s="132" t="s">
        <v>189</v>
      </c>
      <c r="I127" s="125"/>
      <c r="J127" s="133">
        <f>BK127</f>
        <v>0</v>
      </c>
      <c r="L127" s="122"/>
      <c r="M127" s="127"/>
      <c r="P127" s="128">
        <f>P128</f>
        <v>0</v>
      </c>
      <c r="R127" s="128">
        <f>R128</f>
        <v>0</v>
      </c>
      <c r="T127" s="129">
        <f>T128</f>
        <v>0</v>
      </c>
      <c r="AR127" s="123" t="s">
        <v>80</v>
      </c>
      <c r="AT127" s="130" t="s">
        <v>71</v>
      </c>
      <c r="AU127" s="130" t="s">
        <v>80</v>
      </c>
      <c r="AY127" s="123" t="s">
        <v>179</v>
      </c>
      <c r="BK127" s="131">
        <f>BK128</f>
        <v>0</v>
      </c>
    </row>
    <row r="128" spans="2:65" s="1" customFormat="1" ht="21.75" customHeight="1" x14ac:dyDescent="0.2">
      <c r="B128" s="28"/>
      <c r="C128" s="134" t="s">
        <v>186</v>
      </c>
      <c r="D128" s="134" t="s">
        <v>181</v>
      </c>
      <c r="E128" s="135" t="s">
        <v>190</v>
      </c>
      <c r="F128" s="136" t="s">
        <v>191</v>
      </c>
      <c r="G128" s="137" t="s">
        <v>192</v>
      </c>
      <c r="H128" s="138">
        <v>1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AR128" s="146" t="s">
        <v>185</v>
      </c>
      <c r="AT128" s="146" t="s">
        <v>181</v>
      </c>
      <c r="AU128" s="146" t="s">
        <v>186</v>
      </c>
      <c r="AY128" s="13" t="s">
        <v>179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186</v>
      </c>
      <c r="BK128" s="147">
        <f>ROUND(I128*H128,2)</f>
        <v>0</v>
      </c>
      <c r="BL128" s="13" t="s">
        <v>185</v>
      </c>
      <c r="BM128" s="146" t="s">
        <v>193</v>
      </c>
    </row>
    <row r="129" spans="2:65" s="11" customFormat="1" ht="26" customHeight="1" x14ac:dyDescent="0.35">
      <c r="B129" s="122"/>
      <c r="D129" s="123" t="s">
        <v>71</v>
      </c>
      <c r="E129" s="124" t="s">
        <v>194</v>
      </c>
      <c r="F129" s="124" t="s">
        <v>195</v>
      </c>
      <c r="I129" s="125"/>
      <c r="J129" s="126">
        <f>BK129</f>
        <v>0</v>
      </c>
      <c r="L129" s="122"/>
      <c r="M129" s="127"/>
      <c r="P129" s="128">
        <f>P130+P174</f>
        <v>0</v>
      </c>
      <c r="R129" s="128">
        <f>R130+R174</f>
        <v>2.4638099999999996</v>
      </c>
      <c r="T129" s="129">
        <f>T130+T174</f>
        <v>0</v>
      </c>
      <c r="AR129" s="123" t="s">
        <v>196</v>
      </c>
      <c r="AT129" s="130" t="s">
        <v>71</v>
      </c>
      <c r="AU129" s="130" t="s">
        <v>72</v>
      </c>
      <c r="AY129" s="123" t="s">
        <v>179</v>
      </c>
      <c r="BK129" s="131">
        <f>BK130+BK174</f>
        <v>0</v>
      </c>
    </row>
    <row r="130" spans="2:65" s="11" customFormat="1" ht="23" customHeight="1" x14ac:dyDescent="0.25">
      <c r="B130" s="122"/>
      <c r="D130" s="123" t="s">
        <v>71</v>
      </c>
      <c r="E130" s="132" t="s">
        <v>197</v>
      </c>
      <c r="F130" s="132" t="s">
        <v>198</v>
      </c>
      <c r="I130" s="125"/>
      <c r="J130" s="133">
        <f>BK130</f>
        <v>0</v>
      </c>
      <c r="L130" s="122"/>
      <c r="M130" s="127"/>
      <c r="P130" s="128">
        <f>SUM(P131:P173)</f>
        <v>0</v>
      </c>
      <c r="R130" s="128">
        <f>SUM(R131:R173)</f>
        <v>1.5512099999999998</v>
      </c>
      <c r="T130" s="129">
        <f>SUM(T131:T173)</f>
        <v>0</v>
      </c>
      <c r="AR130" s="123" t="s">
        <v>196</v>
      </c>
      <c r="AT130" s="130" t="s">
        <v>71</v>
      </c>
      <c r="AU130" s="130" t="s">
        <v>80</v>
      </c>
      <c r="AY130" s="123" t="s">
        <v>179</v>
      </c>
      <c r="BK130" s="131">
        <f>SUM(BK131:BK173)</f>
        <v>0</v>
      </c>
    </row>
    <row r="131" spans="2:65" s="1" customFormat="1" ht="24.15" customHeight="1" x14ac:dyDescent="0.2">
      <c r="B131" s="28"/>
      <c r="C131" s="134" t="s">
        <v>196</v>
      </c>
      <c r="D131" s="134" t="s">
        <v>181</v>
      </c>
      <c r="E131" s="135" t="s">
        <v>199</v>
      </c>
      <c r="F131" s="136" t="s">
        <v>200</v>
      </c>
      <c r="G131" s="137" t="s">
        <v>192</v>
      </c>
      <c r="H131" s="138">
        <v>36</v>
      </c>
      <c r="I131" s="139"/>
      <c r="J131" s="140">
        <f t="shared" ref="J131:J173" si="0">ROUND(I131*H131,2)</f>
        <v>0</v>
      </c>
      <c r="K131" s="141"/>
      <c r="L131" s="28"/>
      <c r="M131" s="142" t="s">
        <v>1</v>
      </c>
      <c r="N131" s="143" t="s">
        <v>38</v>
      </c>
      <c r="P131" s="144">
        <f t="shared" ref="P131:P173" si="1">O131*H131</f>
        <v>0</v>
      </c>
      <c r="Q131" s="144">
        <v>0</v>
      </c>
      <c r="R131" s="144">
        <f t="shared" ref="R131:R173" si="2">Q131*H131</f>
        <v>0</v>
      </c>
      <c r="S131" s="144">
        <v>0</v>
      </c>
      <c r="T131" s="145">
        <f t="shared" ref="T131:T173" si="3">S131*H131</f>
        <v>0</v>
      </c>
      <c r="AR131" s="146" t="s">
        <v>201</v>
      </c>
      <c r="AT131" s="146" t="s">
        <v>181</v>
      </c>
      <c r="AU131" s="146" t="s">
        <v>186</v>
      </c>
      <c r="AY131" s="13" t="s">
        <v>179</v>
      </c>
      <c r="BE131" s="147">
        <f t="shared" ref="BE131:BE173" si="4">IF(N131="základná",J131,0)</f>
        <v>0</v>
      </c>
      <c r="BF131" s="147">
        <f t="shared" ref="BF131:BF173" si="5">IF(N131="znížená",J131,0)</f>
        <v>0</v>
      </c>
      <c r="BG131" s="147">
        <f t="shared" ref="BG131:BG173" si="6">IF(N131="zákl. prenesená",J131,0)</f>
        <v>0</v>
      </c>
      <c r="BH131" s="147">
        <f t="shared" ref="BH131:BH173" si="7">IF(N131="zníž. prenesená",J131,0)</f>
        <v>0</v>
      </c>
      <c r="BI131" s="147">
        <f t="shared" ref="BI131:BI173" si="8">IF(N131="nulová",J131,0)</f>
        <v>0</v>
      </c>
      <c r="BJ131" s="13" t="s">
        <v>186</v>
      </c>
      <c r="BK131" s="147">
        <f t="shared" ref="BK131:BK173" si="9">ROUND(I131*H131,2)</f>
        <v>0</v>
      </c>
      <c r="BL131" s="13" t="s">
        <v>201</v>
      </c>
      <c r="BM131" s="146" t="s">
        <v>202</v>
      </c>
    </row>
    <row r="132" spans="2:65" s="1" customFormat="1" ht="33" customHeight="1" x14ac:dyDescent="0.2">
      <c r="B132" s="28"/>
      <c r="C132" s="148" t="s">
        <v>185</v>
      </c>
      <c r="D132" s="148" t="s">
        <v>194</v>
      </c>
      <c r="E132" s="149" t="s">
        <v>203</v>
      </c>
      <c r="F132" s="150" t="s">
        <v>204</v>
      </c>
      <c r="G132" s="151" t="s">
        <v>192</v>
      </c>
      <c r="H132" s="152">
        <v>36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5.0000000000000001E-4</v>
      </c>
      <c r="R132" s="144">
        <f t="shared" si="2"/>
        <v>1.8000000000000002E-2</v>
      </c>
      <c r="S132" s="144">
        <v>0</v>
      </c>
      <c r="T132" s="145">
        <f t="shared" si="3"/>
        <v>0</v>
      </c>
      <c r="AR132" s="146" t="s">
        <v>205</v>
      </c>
      <c r="AT132" s="146" t="s">
        <v>194</v>
      </c>
      <c r="AU132" s="146" t="s">
        <v>186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205</v>
      </c>
      <c r="BM132" s="146" t="s">
        <v>206</v>
      </c>
    </row>
    <row r="133" spans="2:65" s="1" customFormat="1" ht="16.5" customHeight="1" x14ac:dyDescent="0.2">
      <c r="B133" s="28"/>
      <c r="C133" s="148" t="s">
        <v>207</v>
      </c>
      <c r="D133" s="148" t="s">
        <v>194</v>
      </c>
      <c r="E133" s="149" t="s">
        <v>208</v>
      </c>
      <c r="F133" s="150" t="s">
        <v>209</v>
      </c>
      <c r="G133" s="151" t="s">
        <v>192</v>
      </c>
      <c r="H133" s="152">
        <v>36</v>
      </c>
      <c r="I133" s="153"/>
      <c r="J133" s="154">
        <f t="shared" si="0"/>
        <v>0</v>
      </c>
      <c r="K133" s="155"/>
      <c r="L133" s="156"/>
      <c r="M133" s="157" t="s">
        <v>1</v>
      </c>
      <c r="N133" s="158" t="s">
        <v>38</v>
      </c>
      <c r="P133" s="144">
        <f t="shared" si="1"/>
        <v>0</v>
      </c>
      <c r="Q133" s="144">
        <v>2.7E-4</v>
      </c>
      <c r="R133" s="144">
        <f t="shared" si="2"/>
        <v>9.7199999999999995E-3</v>
      </c>
      <c r="S133" s="144">
        <v>0</v>
      </c>
      <c r="T133" s="145">
        <f t="shared" si="3"/>
        <v>0</v>
      </c>
      <c r="AR133" s="146" t="s">
        <v>205</v>
      </c>
      <c r="AT133" s="146" t="s">
        <v>194</v>
      </c>
      <c r="AU133" s="146" t="s">
        <v>186</v>
      </c>
      <c r="AY133" s="13" t="s">
        <v>179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186</v>
      </c>
      <c r="BK133" s="147">
        <f t="shared" si="9"/>
        <v>0</v>
      </c>
      <c r="BL133" s="13" t="s">
        <v>205</v>
      </c>
      <c r="BM133" s="146" t="s">
        <v>210</v>
      </c>
    </row>
    <row r="134" spans="2:65" s="1" customFormat="1" ht="24.15" customHeight="1" x14ac:dyDescent="0.2">
      <c r="B134" s="28"/>
      <c r="C134" s="134" t="s">
        <v>211</v>
      </c>
      <c r="D134" s="134" t="s">
        <v>181</v>
      </c>
      <c r="E134" s="135" t="s">
        <v>212</v>
      </c>
      <c r="F134" s="136" t="s">
        <v>213</v>
      </c>
      <c r="G134" s="137" t="s">
        <v>192</v>
      </c>
      <c r="H134" s="138">
        <v>2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201</v>
      </c>
      <c r="AT134" s="146" t="s">
        <v>181</v>
      </c>
      <c r="AU134" s="146" t="s">
        <v>186</v>
      </c>
      <c r="AY134" s="13" t="s">
        <v>179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186</v>
      </c>
      <c r="BK134" s="147">
        <f t="shared" si="9"/>
        <v>0</v>
      </c>
      <c r="BL134" s="13" t="s">
        <v>201</v>
      </c>
      <c r="BM134" s="146" t="s">
        <v>214</v>
      </c>
    </row>
    <row r="135" spans="2:65" s="1" customFormat="1" ht="16.5" customHeight="1" x14ac:dyDescent="0.2">
      <c r="B135" s="28"/>
      <c r="C135" s="148" t="s">
        <v>215</v>
      </c>
      <c r="D135" s="148" t="s">
        <v>194</v>
      </c>
      <c r="E135" s="149" t="s">
        <v>216</v>
      </c>
      <c r="F135" s="150" t="s">
        <v>217</v>
      </c>
      <c r="G135" s="151" t="s">
        <v>192</v>
      </c>
      <c r="H135" s="152">
        <v>2</v>
      </c>
      <c r="I135" s="153"/>
      <c r="J135" s="154">
        <f t="shared" si="0"/>
        <v>0</v>
      </c>
      <c r="K135" s="155"/>
      <c r="L135" s="156"/>
      <c r="M135" s="157" t="s">
        <v>1</v>
      </c>
      <c r="N135" s="158" t="s">
        <v>38</v>
      </c>
      <c r="P135" s="144">
        <f t="shared" si="1"/>
        <v>0</v>
      </c>
      <c r="Q135" s="144">
        <v>2.0000000000000001E-4</v>
      </c>
      <c r="R135" s="144">
        <f t="shared" si="2"/>
        <v>4.0000000000000002E-4</v>
      </c>
      <c r="S135" s="144">
        <v>0</v>
      </c>
      <c r="T135" s="145">
        <f t="shared" si="3"/>
        <v>0</v>
      </c>
      <c r="AR135" s="146" t="s">
        <v>205</v>
      </c>
      <c r="AT135" s="146" t="s">
        <v>194</v>
      </c>
      <c r="AU135" s="146" t="s">
        <v>186</v>
      </c>
      <c r="AY135" s="13" t="s">
        <v>179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186</v>
      </c>
      <c r="BK135" s="147">
        <f t="shared" si="9"/>
        <v>0</v>
      </c>
      <c r="BL135" s="13" t="s">
        <v>205</v>
      </c>
      <c r="BM135" s="146" t="s">
        <v>218</v>
      </c>
    </row>
    <row r="136" spans="2:65" s="1" customFormat="1" ht="24.15" customHeight="1" x14ac:dyDescent="0.2">
      <c r="B136" s="28"/>
      <c r="C136" s="134" t="s">
        <v>219</v>
      </c>
      <c r="D136" s="134" t="s">
        <v>181</v>
      </c>
      <c r="E136" s="135" t="s">
        <v>220</v>
      </c>
      <c r="F136" s="136" t="s">
        <v>221</v>
      </c>
      <c r="G136" s="137" t="s">
        <v>192</v>
      </c>
      <c r="H136" s="138">
        <v>2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201</v>
      </c>
      <c r="AT136" s="146" t="s">
        <v>181</v>
      </c>
      <c r="AU136" s="146" t="s">
        <v>186</v>
      </c>
      <c r="AY136" s="13" t="s">
        <v>179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186</v>
      </c>
      <c r="BK136" s="147">
        <f t="shared" si="9"/>
        <v>0</v>
      </c>
      <c r="BL136" s="13" t="s">
        <v>201</v>
      </c>
      <c r="BM136" s="146" t="s">
        <v>222</v>
      </c>
    </row>
    <row r="137" spans="2:65" s="1" customFormat="1" ht="16.5" customHeight="1" x14ac:dyDescent="0.2">
      <c r="B137" s="28"/>
      <c r="C137" s="148" t="s">
        <v>188</v>
      </c>
      <c r="D137" s="148" t="s">
        <v>194</v>
      </c>
      <c r="E137" s="149" t="s">
        <v>216</v>
      </c>
      <c r="F137" s="150" t="s">
        <v>217</v>
      </c>
      <c r="G137" s="151" t="s">
        <v>192</v>
      </c>
      <c r="H137" s="152">
        <v>2</v>
      </c>
      <c r="I137" s="153"/>
      <c r="J137" s="154">
        <f t="shared" si="0"/>
        <v>0</v>
      </c>
      <c r="K137" s="155"/>
      <c r="L137" s="156"/>
      <c r="M137" s="157" t="s">
        <v>1</v>
      </c>
      <c r="N137" s="158" t="s">
        <v>38</v>
      </c>
      <c r="P137" s="144">
        <f t="shared" si="1"/>
        <v>0</v>
      </c>
      <c r="Q137" s="144">
        <v>2.0000000000000001E-4</v>
      </c>
      <c r="R137" s="144">
        <f t="shared" si="2"/>
        <v>4.0000000000000002E-4</v>
      </c>
      <c r="S137" s="144">
        <v>0</v>
      </c>
      <c r="T137" s="145">
        <f t="shared" si="3"/>
        <v>0</v>
      </c>
      <c r="AR137" s="146" t="s">
        <v>205</v>
      </c>
      <c r="AT137" s="146" t="s">
        <v>194</v>
      </c>
      <c r="AU137" s="146" t="s">
        <v>186</v>
      </c>
      <c r="AY137" s="13" t="s">
        <v>179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186</v>
      </c>
      <c r="BK137" s="147">
        <f t="shared" si="9"/>
        <v>0</v>
      </c>
      <c r="BL137" s="13" t="s">
        <v>205</v>
      </c>
      <c r="BM137" s="146" t="s">
        <v>223</v>
      </c>
    </row>
    <row r="138" spans="2:65" s="1" customFormat="1" ht="38" customHeight="1" x14ac:dyDescent="0.2">
      <c r="B138" s="28"/>
      <c r="C138" s="134" t="s">
        <v>224</v>
      </c>
      <c r="D138" s="134" t="s">
        <v>181</v>
      </c>
      <c r="E138" s="135" t="s">
        <v>225</v>
      </c>
      <c r="F138" s="136" t="s">
        <v>226</v>
      </c>
      <c r="G138" s="137" t="s">
        <v>192</v>
      </c>
      <c r="H138" s="138">
        <v>36</v>
      </c>
      <c r="I138" s="139"/>
      <c r="J138" s="140">
        <f t="shared" si="0"/>
        <v>0</v>
      </c>
      <c r="K138" s="141"/>
      <c r="L138" s="28"/>
      <c r="M138" s="142" t="s">
        <v>1</v>
      </c>
      <c r="N138" s="143" t="s">
        <v>38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201</v>
      </c>
      <c r="AT138" s="146" t="s">
        <v>181</v>
      </c>
      <c r="AU138" s="146" t="s">
        <v>186</v>
      </c>
      <c r="AY138" s="13" t="s">
        <v>179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186</v>
      </c>
      <c r="BK138" s="147">
        <f t="shared" si="9"/>
        <v>0</v>
      </c>
      <c r="BL138" s="13" t="s">
        <v>201</v>
      </c>
      <c r="BM138" s="146" t="s">
        <v>227</v>
      </c>
    </row>
    <row r="139" spans="2:65" s="1" customFormat="1" ht="24.15" customHeight="1" x14ac:dyDescent="0.2">
      <c r="B139" s="28"/>
      <c r="C139" s="148" t="s">
        <v>228</v>
      </c>
      <c r="D139" s="148" t="s">
        <v>194</v>
      </c>
      <c r="E139" s="149" t="s">
        <v>229</v>
      </c>
      <c r="F139" s="150" t="s">
        <v>230</v>
      </c>
      <c r="G139" s="151" t="s">
        <v>192</v>
      </c>
      <c r="H139" s="152">
        <v>36</v>
      </c>
      <c r="I139" s="153"/>
      <c r="J139" s="154">
        <f t="shared" si="0"/>
        <v>0</v>
      </c>
      <c r="K139" s="155"/>
      <c r="L139" s="156"/>
      <c r="M139" s="157" t="s">
        <v>1</v>
      </c>
      <c r="N139" s="158" t="s">
        <v>38</v>
      </c>
      <c r="P139" s="144">
        <f t="shared" si="1"/>
        <v>0</v>
      </c>
      <c r="Q139" s="144">
        <v>1E-3</v>
      </c>
      <c r="R139" s="144">
        <f t="shared" si="2"/>
        <v>3.6000000000000004E-2</v>
      </c>
      <c r="S139" s="144">
        <v>0</v>
      </c>
      <c r="T139" s="145">
        <f t="shared" si="3"/>
        <v>0</v>
      </c>
      <c r="AR139" s="146" t="s">
        <v>205</v>
      </c>
      <c r="AT139" s="146" t="s">
        <v>194</v>
      </c>
      <c r="AU139" s="146" t="s">
        <v>186</v>
      </c>
      <c r="AY139" s="13" t="s">
        <v>179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186</v>
      </c>
      <c r="BK139" s="147">
        <f t="shared" si="9"/>
        <v>0</v>
      </c>
      <c r="BL139" s="13" t="s">
        <v>205</v>
      </c>
      <c r="BM139" s="146" t="s">
        <v>231</v>
      </c>
    </row>
    <row r="140" spans="2:65" s="1" customFormat="1" ht="24.15" customHeight="1" x14ac:dyDescent="0.2">
      <c r="B140" s="28"/>
      <c r="C140" s="134" t="s">
        <v>232</v>
      </c>
      <c r="D140" s="134" t="s">
        <v>181</v>
      </c>
      <c r="E140" s="135" t="s">
        <v>233</v>
      </c>
      <c r="F140" s="136" t="s">
        <v>234</v>
      </c>
      <c r="G140" s="137" t="s">
        <v>235</v>
      </c>
      <c r="H140" s="138">
        <v>2</v>
      </c>
      <c r="I140" s="139"/>
      <c r="J140" s="140">
        <f t="shared" si="0"/>
        <v>0</v>
      </c>
      <c r="K140" s="141"/>
      <c r="L140" s="28"/>
      <c r="M140" s="142" t="s">
        <v>1</v>
      </c>
      <c r="N140" s="143" t="s">
        <v>38</v>
      </c>
      <c r="P140" s="144">
        <f t="shared" si="1"/>
        <v>0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201</v>
      </c>
      <c r="AT140" s="146" t="s">
        <v>181</v>
      </c>
      <c r="AU140" s="146" t="s">
        <v>186</v>
      </c>
      <c r="AY140" s="13" t="s">
        <v>179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186</v>
      </c>
      <c r="BK140" s="147">
        <f t="shared" si="9"/>
        <v>0</v>
      </c>
      <c r="BL140" s="13" t="s">
        <v>201</v>
      </c>
      <c r="BM140" s="146" t="s">
        <v>236</v>
      </c>
    </row>
    <row r="141" spans="2:65" s="1" customFormat="1" ht="16.5" customHeight="1" x14ac:dyDescent="0.2">
      <c r="B141" s="28"/>
      <c r="C141" s="148" t="s">
        <v>237</v>
      </c>
      <c r="D141" s="148" t="s">
        <v>194</v>
      </c>
      <c r="E141" s="149" t="s">
        <v>238</v>
      </c>
      <c r="F141" s="150" t="s">
        <v>239</v>
      </c>
      <c r="G141" s="151" t="s">
        <v>240</v>
      </c>
      <c r="H141" s="152">
        <v>0.04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1E-3</v>
      </c>
      <c r="R141" s="144">
        <f t="shared" si="2"/>
        <v>4.0000000000000003E-5</v>
      </c>
      <c r="S141" s="144">
        <v>0</v>
      </c>
      <c r="T141" s="145">
        <f t="shared" si="3"/>
        <v>0</v>
      </c>
      <c r="AR141" s="146" t="s">
        <v>205</v>
      </c>
      <c r="AT141" s="146" t="s">
        <v>194</v>
      </c>
      <c r="AU141" s="146" t="s">
        <v>186</v>
      </c>
      <c r="AY141" s="13" t="s">
        <v>179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186</v>
      </c>
      <c r="BK141" s="147">
        <f t="shared" si="9"/>
        <v>0</v>
      </c>
      <c r="BL141" s="13" t="s">
        <v>205</v>
      </c>
      <c r="BM141" s="146" t="s">
        <v>241</v>
      </c>
    </row>
    <row r="142" spans="2:65" s="1" customFormat="1" ht="21.75" customHeight="1" x14ac:dyDescent="0.2">
      <c r="B142" s="28"/>
      <c r="C142" s="148" t="s">
        <v>242</v>
      </c>
      <c r="D142" s="148" t="s">
        <v>194</v>
      </c>
      <c r="E142" s="149" t="s">
        <v>243</v>
      </c>
      <c r="F142" s="150" t="s">
        <v>244</v>
      </c>
      <c r="G142" s="151" t="s">
        <v>240</v>
      </c>
      <c r="H142" s="152">
        <v>0.01</v>
      </c>
      <c r="I142" s="153"/>
      <c r="J142" s="154">
        <f t="shared" si="0"/>
        <v>0</v>
      </c>
      <c r="K142" s="155"/>
      <c r="L142" s="156"/>
      <c r="M142" s="157" t="s">
        <v>1</v>
      </c>
      <c r="N142" s="158" t="s">
        <v>38</v>
      </c>
      <c r="P142" s="144">
        <f t="shared" si="1"/>
        <v>0</v>
      </c>
      <c r="Q142" s="144">
        <v>1E-3</v>
      </c>
      <c r="R142" s="144">
        <f t="shared" si="2"/>
        <v>1.0000000000000001E-5</v>
      </c>
      <c r="S142" s="144">
        <v>0</v>
      </c>
      <c r="T142" s="145">
        <f t="shared" si="3"/>
        <v>0</v>
      </c>
      <c r="AR142" s="146" t="s">
        <v>205</v>
      </c>
      <c r="AT142" s="146" t="s">
        <v>194</v>
      </c>
      <c r="AU142" s="146" t="s">
        <v>186</v>
      </c>
      <c r="AY142" s="13" t="s">
        <v>179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186</v>
      </c>
      <c r="BK142" s="147">
        <f t="shared" si="9"/>
        <v>0</v>
      </c>
      <c r="BL142" s="13" t="s">
        <v>205</v>
      </c>
      <c r="BM142" s="146" t="s">
        <v>245</v>
      </c>
    </row>
    <row r="143" spans="2:65" s="1" customFormat="1" ht="24.15" customHeight="1" x14ac:dyDescent="0.2">
      <c r="B143" s="28"/>
      <c r="C143" s="134" t="s">
        <v>246</v>
      </c>
      <c r="D143" s="134" t="s">
        <v>181</v>
      </c>
      <c r="E143" s="135" t="s">
        <v>247</v>
      </c>
      <c r="F143" s="136" t="s">
        <v>248</v>
      </c>
      <c r="G143" s="137" t="s">
        <v>235</v>
      </c>
      <c r="H143" s="138">
        <v>235</v>
      </c>
      <c r="I143" s="139"/>
      <c r="J143" s="140">
        <f t="shared" si="0"/>
        <v>0</v>
      </c>
      <c r="K143" s="141"/>
      <c r="L143" s="28"/>
      <c r="M143" s="142" t="s">
        <v>1</v>
      </c>
      <c r="N143" s="143" t="s">
        <v>38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201</v>
      </c>
      <c r="AT143" s="146" t="s">
        <v>181</v>
      </c>
      <c r="AU143" s="146" t="s">
        <v>186</v>
      </c>
      <c r="AY143" s="13" t="s">
        <v>179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186</v>
      </c>
      <c r="BK143" s="147">
        <f t="shared" si="9"/>
        <v>0</v>
      </c>
      <c r="BL143" s="13" t="s">
        <v>201</v>
      </c>
      <c r="BM143" s="146" t="s">
        <v>249</v>
      </c>
    </row>
    <row r="144" spans="2:65" s="1" customFormat="1" ht="16.5" customHeight="1" x14ac:dyDescent="0.2">
      <c r="B144" s="28"/>
      <c r="C144" s="148" t="s">
        <v>250</v>
      </c>
      <c r="D144" s="148" t="s">
        <v>194</v>
      </c>
      <c r="E144" s="149" t="s">
        <v>251</v>
      </c>
      <c r="F144" s="150" t="s">
        <v>252</v>
      </c>
      <c r="G144" s="151" t="s">
        <v>240</v>
      </c>
      <c r="H144" s="152">
        <v>223.25</v>
      </c>
      <c r="I144" s="153"/>
      <c r="J144" s="154">
        <f t="shared" si="0"/>
        <v>0</v>
      </c>
      <c r="K144" s="155"/>
      <c r="L144" s="156"/>
      <c r="M144" s="157" t="s">
        <v>1</v>
      </c>
      <c r="N144" s="158" t="s">
        <v>38</v>
      </c>
      <c r="P144" s="144">
        <f t="shared" si="1"/>
        <v>0</v>
      </c>
      <c r="Q144" s="144">
        <v>1E-3</v>
      </c>
      <c r="R144" s="144">
        <f t="shared" si="2"/>
        <v>0.22325</v>
      </c>
      <c r="S144" s="144">
        <v>0</v>
      </c>
      <c r="T144" s="145">
        <f t="shared" si="3"/>
        <v>0</v>
      </c>
      <c r="AR144" s="146" t="s">
        <v>205</v>
      </c>
      <c r="AT144" s="146" t="s">
        <v>194</v>
      </c>
      <c r="AU144" s="146" t="s">
        <v>186</v>
      </c>
      <c r="AY144" s="13" t="s">
        <v>179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186</v>
      </c>
      <c r="BK144" s="147">
        <f t="shared" si="9"/>
        <v>0</v>
      </c>
      <c r="BL144" s="13" t="s">
        <v>205</v>
      </c>
      <c r="BM144" s="146" t="s">
        <v>253</v>
      </c>
    </row>
    <row r="145" spans="2:65" s="1" customFormat="1" ht="16.5" customHeight="1" x14ac:dyDescent="0.2">
      <c r="B145" s="28"/>
      <c r="C145" s="134" t="s">
        <v>254</v>
      </c>
      <c r="D145" s="134" t="s">
        <v>181</v>
      </c>
      <c r="E145" s="135" t="s">
        <v>255</v>
      </c>
      <c r="F145" s="136" t="s">
        <v>256</v>
      </c>
      <c r="G145" s="137" t="s">
        <v>192</v>
      </c>
      <c r="H145" s="138">
        <v>9</v>
      </c>
      <c r="I145" s="139"/>
      <c r="J145" s="140">
        <f t="shared" si="0"/>
        <v>0</v>
      </c>
      <c r="K145" s="141"/>
      <c r="L145" s="28"/>
      <c r="M145" s="142" t="s">
        <v>1</v>
      </c>
      <c r="N145" s="143" t="s">
        <v>38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201</v>
      </c>
      <c r="AT145" s="146" t="s">
        <v>181</v>
      </c>
      <c r="AU145" s="146" t="s">
        <v>186</v>
      </c>
      <c r="AY145" s="13" t="s">
        <v>179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186</v>
      </c>
      <c r="BK145" s="147">
        <f t="shared" si="9"/>
        <v>0</v>
      </c>
      <c r="BL145" s="13" t="s">
        <v>201</v>
      </c>
      <c r="BM145" s="146" t="s">
        <v>257</v>
      </c>
    </row>
    <row r="146" spans="2:65" s="1" customFormat="1" ht="16.5" customHeight="1" x14ac:dyDescent="0.2">
      <c r="B146" s="28"/>
      <c r="C146" s="148" t="s">
        <v>258</v>
      </c>
      <c r="D146" s="148" t="s">
        <v>194</v>
      </c>
      <c r="E146" s="149" t="s">
        <v>259</v>
      </c>
      <c r="F146" s="150" t="s">
        <v>260</v>
      </c>
      <c r="G146" s="151" t="s">
        <v>192</v>
      </c>
      <c r="H146" s="152">
        <v>1</v>
      </c>
      <c r="I146" s="153"/>
      <c r="J146" s="154">
        <f t="shared" si="0"/>
        <v>0</v>
      </c>
      <c r="K146" s="155"/>
      <c r="L146" s="156"/>
      <c r="M146" s="157" t="s">
        <v>1</v>
      </c>
      <c r="N146" s="158" t="s">
        <v>38</v>
      </c>
      <c r="P146" s="144">
        <f t="shared" si="1"/>
        <v>0</v>
      </c>
      <c r="Q146" s="144">
        <v>3.0000000000000001E-5</v>
      </c>
      <c r="R146" s="144">
        <f t="shared" si="2"/>
        <v>3.0000000000000001E-5</v>
      </c>
      <c r="S146" s="144">
        <v>0</v>
      </c>
      <c r="T146" s="145">
        <f t="shared" si="3"/>
        <v>0</v>
      </c>
      <c r="AR146" s="146" t="s">
        <v>205</v>
      </c>
      <c r="AT146" s="146" t="s">
        <v>194</v>
      </c>
      <c r="AU146" s="146" t="s">
        <v>186</v>
      </c>
      <c r="AY146" s="13" t="s">
        <v>179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186</v>
      </c>
      <c r="BK146" s="147">
        <f t="shared" si="9"/>
        <v>0</v>
      </c>
      <c r="BL146" s="13" t="s">
        <v>205</v>
      </c>
      <c r="BM146" s="146" t="s">
        <v>261</v>
      </c>
    </row>
    <row r="147" spans="2:65" s="1" customFormat="1" ht="16.5" customHeight="1" x14ac:dyDescent="0.2">
      <c r="B147" s="28"/>
      <c r="C147" s="148" t="s">
        <v>262</v>
      </c>
      <c r="D147" s="148" t="s">
        <v>194</v>
      </c>
      <c r="E147" s="149" t="s">
        <v>263</v>
      </c>
      <c r="F147" s="150" t="s">
        <v>264</v>
      </c>
      <c r="G147" s="151" t="s">
        <v>192</v>
      </c>
      <c r="H147" s="152">
        <v>1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3.0000000000000001E-5</v>
      </c>
      <c r="R147" s="144">
        <f t="shared" si="2"/>
        <v>3.0000000000000001E-5</v>
      </c>
      <c r="S147" s="144">
        <v>0</v>
      </c>
      <c r="T147" s="145">
        <f t="shared" si="3"/>
        <v>0</v>
      </c>
      <c r="AR147" s="146" t="s">
        <v>205</v>
      </c>
      <c r="AT147" s="146" t="s">
        <v>194</v>
      </c>
      <c r="AU147" s="146" t="s">
        <v>186</v>
      </c>
      <c r="AY147" s="13" t="s">
        <v>179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186</v>
      </c>
      <c r="BK147" s="147">
        <f t="shared" si="9"/>
        <v>0</v>
      </c>
      <c r="BL147" s="13" t="s">
        <v>205</v>
      </c>
      <c r="BM147" s="146" t="s">
        <v>265</v>
      </c>
    </row>
    <row r="148" spans="2:65" s="1" customFormat="1" ht="16.5" customHeight="1" x14ac:dyDescent="0.2">
      <c r="B148" s="28"/>
      <c r="C148" s="148" t="s">
        <v>7</v>
      </c>
      <c r="D148" s="148" t="s">
        <v>194</v>
      </c>
      <c r="E148" s="149" t="s">
        <v>266</v>
      </c>
      <c r="F148" s="150" t="s">
        <v>267</v>
      </c>
      <c r="G148" s="151" t="s">
        <v>192</v>
      </c>
      <c r="H148" s="152">
        <v>1</v>
      </c>
      <c r="I148" s="153"/>
      <c r="J148" s="154">
        <f t="shared" si="0"/>
        <v>0</v>
      </c>
      <c r="K148" s="155"/>
      <c r="L148" s="156"/>
      <c r="M148" s="157" t="s">
        <v>1</v>
      </c>
      <c r="N148" s="158" t="s">
        <v>38</v>
      </c>
      <c r="P148" s="144">
        <f t="shared" si="1"/>
        <v>0</v>
      </c>
      <c r="Q148" s="144">
        <v>3.0000000000000001E-5</v>
      </c>
      <c r="R148" s="144">
        <f t="shared" si="2"/>
        <v>3.0000000000000001E-5</v>
      </c>
      <c r="S148" s="144">
        <v>0</v>
      </c>
      <c r="T148" s="145">
        <f t="shared" si="3"/>
        <v>0</v>
      </c>
      <c r="AR148" s="146" t="s">
        <v>205</v>
      </c>
      <c r="AT148" s="146" t="s">
        <v>194</v>
      </c>
      <c r="AU148" s="146" t="s">
        <v>186</v>
      </c>
      <c r="AY148" s="13" t="s">
        <v>179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186</v>
      </c>
      <c r="BK148" s="147">
        <f t="shared" si="9"/>
        <v>0</v>
      </c>
      <c r="BL148" s="13" t="s">
        <v>205</v>
      </c>
      <c r="BM148" s="146" t="s">
        <v>268</v>
      </c>
    </row>
    <row r="149" spans="2:65" s="1" customFormat="1" ht="16.5" customHeight="1" x14ac:dyDescent="0.2">
      <c r="B149" s="28"/>
      <c r="C149" s="148" t="s">
        <v>269</v>
      </c>
      <c r="D149" s="148" t="s">
        <v>194</v>
      </c>
      <c r="E149" s="149" t="s">
        <v>270</v>
      </c>
      <c r="F149" s="150" t="s">
        <v>271</v>
      </c>
      <c r="G149" s="151" t="s">
        <v>192</v>
      </c>
      <c r="H149" s="152">
        <v>1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3.0000000000000001E-5</v>
      </c>
      <c r="R149" s="144">
        <f t="shared" si="2"/>
        <v>3.0000000000000001E-5</v>
      </c>
      <c r="S149" s="144">
        <v>0</v>
      </c>
      <c r="T149" s="145">
        <f t="shared" si="3"/>
        <v>0</v>
      </c>
      <c r="AR149" s="146" t="s">
        <v>205</v>
      </c>
      <c r="AT149" s="146" t="s">
        <v>194</v>
      </c>
      <c r="AU149" s="146" t="s">
        <v>186</v>
      </c>
      <c r="AY149" s="13" t="s">
        <v>179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186</v>
      </c>
      <c r="BK149" s="147">
        <f t="shared" si="9"/>
        <v>0</v>
      </c>
      <c r="BL149" s="13" t="s">
        <v>205</v>
      </c>
      <c r="BM149" s="146" t="s">
        <v>272</v>
      </c>
    </row>
    <row r="150" spans="2:65" s="1" customFormat="1" ht="16.5" customHeight="1" x14ac:dyDescent="0.2">
      <c r="B150" s="28"/>
      <c r="C150" s="148" t="s">
        <v>273</v>
      </c>
      <c r="D150" s="148" t="s">
        <v>194</v>
      </c>
      <c r="E150" s="149" t="s">
        <v>274</v>
      </c>
      <c r="F150" s="150" t="s">
        <v>275</v>
      </c>
      <c r="G150" s="151" t="s">
        <v>192</v>
      </c>
      <c r="H150" s="152">
        <v>1</v>
      </c>
      <c r="I150" s="153"/>
      <c r="J150" s="154">
        <f t="shared" si="0"/>
        <v>0</v>
      </c>
      <c r="K150" s="155"/>
      <c r="L150" s="156"/>
      <c r="M150" s="157" t="s">
        <v>1</v>
      </c>
      <c r="N150" s="158" t="s">
        <v>38</v>
      </c>
      <c r="P150" s="144">
        <f t="shared" si="1"/>
        <v>0</v>
      </c>
      <c r="Q150" s="144">
        <v>3.0000000000000001E-5</v>
      </c>
      <c r="R150" s="144">
        <f t="shared" si="2"/>
        <v>3.0000000000000001E-5</v>
      </c>
      <c r="S150" s="144">
        <v>0</v>
      </c>
      <c r="T150" s="145">
        <f t="shared" si="3"/>
        <v>0</v>
      </c>
      <c r="AR150" s="146" t="s">
        <v>205</v>
      </c>
      <c r="AT150" s="146" t="s">
        <v>194</v>
      </c>
      <c r="AU150" s="146" t="s">
        <v>186</v>
      </c>
      <c r="AY150" s="13" t="s">
        <v>179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186</v>
      </c>
      <c r="BK150" s="147">
        <f t="shared" si="9"/>
        <v>0</v>
      </c>
      <c r="BL150" s="13" t="s">
        <v>205</v>
      </c>
      <c r="BM150" s="146" t="s">
        <v>276</v>
      </c>
    </row>
    <row r="151" spans="2:65" s="1" customFormat="1" ht="16.5" customHeight="1" x14ac:dyDescent="0.2">
      <c r="B151" s="28"/>
      <c r="C151" s="148" t="s">
        <v>277</v>
      </c>
      <c r="D151" s="148" t="s">
        <v>194</v>
      </c>
      <c r="E151" s="149" t="s">
        <v>278</v>
      </c>
      <c r="F151" s="150" t="s">
        <v>279</v>
      </c>
      <c r="G151" s="151" t="s">
        <v>192</v>
      </c>
      <c r="H151" s="152">
        <v>2</v>
      </c>
      <c r="I151" s="153"/>
      <c r="J151" s="154">
        <f t="shared" si="0"/>
        <v>0</v>
      </c>
      <c r="K151" s="155"/>
      <c r="L151" s="156"/>
      <c r="M151" s="157" t="s">
        <v>1</v>
      </c>
      <c r="N151" s="158" t="s">
        <v>38</v>
      </c>
      <c r="P151" s="144">
        <f t="shared" si="1"/>
        <v>0</v>
      </c>
      <c r="Q151" s="144">
        <v>3.0000000000000001E-5</v>
      </c>
      <c r="R151" s="144">
        <f t="shared" si="2"/>
        <v>6.0000000000000002E-5</v>
      </c>
      <c r="S151" s="144">
        <v>0</v>
      </c>
      <c r="T151" s="145">
        <f t="shared" si="3"/>
        <v>0</v>
      </c>
      <c r="AR151" s="146" t="s">
        <v>205</v>
      </c>
      <c r="AT151" s="146" t="s">
        <v>194</v>
      </c>
      <c r="AU151" s="146" t="s">
        <v>186</v>
      </c>
      <c r="AY151" s="13" t="s">
        <v>179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186</v>
      </c>
      <c r="BK151" s="147">
        <f t="shared" si="9"/>
        <v>0</v>
      </c>
      <c r="BL151" s="13" t="s">
        <v>205</v>
      </c>
      <c r="BM151" s="146" t="s">
        <v>280</v>
      </c>
    </row>
    <row r="152" spans="2:65" s="1" customFormat="1" ht="16.5" customHeight="1" x14ac:dyDescent="0.2">
      <c r="B152" s="28"/>
      <c r="C152" s="148" t="s">
        <v>281</v>
      </c>
      <c r="D152" s="148" t="s">
        <v>194</v>
      </c>
      <c r="E152" s="149" t="s">
        <v>282</v>
      </c>
      <c r="F152" s="150" t="s">
        <v>283</v>
      </c>
      <c r="G152" s="151" t="s">
        <v>192</v>
      </c>
      <c r="H152" s="152">
        <v>1</v>
      </c>
      <c r="I152" s="153"/>
      <c r="J152" s="154">
        <f t="shared" si="0"/>
        <v>0</v>
      </c>
      <c r="K152" s="155"/>
      <c r="L152" s="156"/>
      <c r="M152" s="157" t="s">
        <v>1</v>
      </c>
      <c r="N152" s="158" t="s">
        <v>38</v>
      </c>
      <c r="P152" s="144">
        <f t="shared" si="1"/>
        <v>0</v>
      </c>
      <c r="Q152" s="144">
        <v>3.0000000000000001E-5</v>
      </c>
      <c r="R152" s="144">
        <f t="shared" si="2"/>
        <v>3.0000000000000001E-5</v>
      </c>
      <c r="S152" s="144">
        <v>0</v>
      </c>
      <c r="T152" s="145">
        <f t="shared" si="3"/>
        <v>0</v>
      </c>
      <c r="AR152" s="146" t="s">
        <v>205</v>
      </c>
      <c r="AT152" s="146" t="s">
        <v>194</v>
      </c>
      <c r="AU152" s="146" t="s">
        <v>186</v>
      </c>
      <c r="AY152" s="13" t="s">
        <v>179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186</v>
      </c>
      <c r="BK152" s="147">
        <f t="shared" si="9"/>
        <v>0</v>
      </c>
      <c r="BL152" s="13" t="s">
        <v>205</v>
      </c>
      <c r="BM152" s="146" t="s">
        <v>284</v>
      </c>
    </row>
    <row r="153" spans="2:65" s="1" customFormat="1" ht="16.5" customHeight="1" x14ac:dyDescent="0.2">
      <c r="B153" s="28"/>
      <c r="C153" s="148" t="s">
        <v>285</v>
      </c>
      <c r="D153" s="148" t="s">
        <v>194</v>
      </c>
      <c r="E153" s="149" t="s">
        <v>286</v>
      </c>
      <c r="F153" s="150" t="s">
        <v>287</v>
      </c>
      <c r="G153" s="151" t="s">
        <v>192</v>
      </c>
      <c r="H153" s="152">
        <v>1</v>
      </c>
      <c r="I153" s="153"/>
      <c r="J153" s="154">
        <f t="shared" si="0"/>
        <v>0</v>
      </c>
      <c r="K153" s="155"/>
      <c r="L153" s="156"/>
      <c r="M153" s="157" t="s">
        <v>1</v>
      </c>
      <c r="N153" s="158" t="s">
        <v>38</v>
      </c>
      <c r="P153" s="144">
        <f t="shared" si="1"/>
        <v>0</v>
      </c>
      <c r="Q153" s="144">
        <v>3.0000000000000001E-5</v>
      </c>
      <c r="R153" s="144">
        <f t="shared" si="2"/>
        <v>3.0000000000000001E-5</v>
      </c>
      <c r="S153" s="144">
        <v>0</v>
      </c>
      <c r="T153" s="145">
        <f t="shared" si="3"/>
        <v>0</v>
      </c>
      <c r="AR153" s="146" t="s">
        <v>205</v>
      </c>
      <c r="AT153" s="146" t="s">
        <v>194</v>
      </c>
      <c r="AU153" s="146" t="s">
        <v>186</v>
      </c>
      <c r="AY153" s="13" t="s">
        <v>179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186</v>
      </c>
      <c r="BK153" s="147">
        <f t="shared" si="9"/>
        <v>0</v>
      </c>
      <c r="BL153" s="13" t="s">
        <v>205</v>
      </c>
      <c r="BM153" s="146" t="s">
        <v>288</v>
      </c>
    </row>
    <row r="154" spans="2:65" s="1" customFormat="1" ht="21.75" customHeight="1" x14ac:dyDescent="0.2">
      <c r="B154" s="28"/>
      <c r="C154" s="134" t="s">
        <v>289</v>
      </c>
      <c r="D154" s="134" t="s">
        <v>181</v>
      </c>
      <c r="E154" s="135" t="s">
        <v>290</v>
      </c>
      <c r="F154" s="136" t="s">
        <v>291</v>
      </c>
      <c r="G154" s="137" t="s">
        <v>192</v>
      </c>
      <c r="H154" s="138">
        <v>8</v>
      </c>
      <c r="I154" s="139"/>
      <c r="J154" s="140">
        <f t="shared" si="0"/>
        <v>0</v>
      </c>
      <c r="K154" s="141"/>
      <c r="L154" s="28"/>
      <c r="M154" s="142" t="s">
        <v>1</v>
      </c>
      <c r="N154" s="143" t="s">
        <v>38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201</v>
      </c>
      <c r="AT154" s="146" t="s">
        <v>181</v>
      </c>
      <c r="AU154" s="146" t="s">
        <v>186</v>
      </c>
      <c r="AY154" s="13" t="s">
        <v>179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186</v>
      </c>
      <c r="BK154" s="147">
        <f t="shared" si="9"/>
        <v>0</v>
      </c>
      <c r="BL154" s="13" t="s">
        <v>201</v>
      </c>
      <c r="BM154" s="146" t="s">
        <v>292</v>
      </c>
    </row>
    <row r="155" spans="2:65" s="1" customFormat="1" ht="21.75" customHeight="1" x14ac:dyDescent="0.2">
      <c r="B155" s="28"/>
      <c r="C155" s="148" t="s">
        <v>293</v>
      </c>
      <c r="D155" s="148" t="s">
        <v>194</v>
      </c>
      <c r="E155" s="149" t="s">
        <v>294</v>
      </c>
      <c r="F155" s="150" t="s">
        <v>295</v>
      </c>
      <c r="G155" s="151" t="s">
        <v>192</v>
      </c>
      <c r="H155" s="152">
        <v>8</v>
      </c>
      <c r="I155" s="153"/>
      <c r="J155" s="154">
        <f t="shared" si="0"/>
        <v>0</v>
      </c>
      <c r="K155" s="155"/>
      <c r="L155" s="156"/>
      <c r="M155" s="157" t="s">
        <v>1</v>
      </c>
      <c r="N155" s="158" t="s">
        <v>38</v>
      </c>
      <c r="P155" s="144">
        <f t="shared" si="1"/>
        <v>0</v>
      </c>
      <c r="Q155" s="144">
        <v>4.0000000000000002E-4</v>
      </c>
      <c r="R155" s="144">
        <f t="shared" si="2"/>
        <v>3.2000000000000002E-3</v>
      </c>
      <c r="S155" s="144">
        <v>0</v>
      </c>
      <c r="T155" s="145">
        <f t="shared" si="3"/>
        <v>0</v>
      </c>
      <c r="AR155" s="146" t="s">
        <v>205</v>
      </c>
      <c r="AT155" s="146" t="s">
        <v>194</v>
      </c>
      <c r="AU155" s="146" t="s">
        <v>186</v>
      </c>
      <c r="AY155" s="13" t="s">
        <v>179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186</v>
      </c>
      <c r="BK155" s="147">
        <f t="shared" si="9"/>
        <v>0</v>
      </c>
      <c r="BL155" s="13" t="s">
        <v>205</v>
      </c>
      <c r="BM155" s="146" t="s">
        <v>296</v>
      </c>
    </row>
    <row r="156" spans="2:65" s="1" customFormat="1" ht="16.5" customHeight="1" x14ac:dyDescent="0.2">
      <c r="B156" s="28"/>
      <c r="C156" s="134" t="s">
        <v>297</v>
      </c>
      <c r="D156" s="134" t="s">
        <v>181</v>
      </c>
      <c r="E156" s="135" t="s">
        <v>298</v>
      </c>
      <c r="F156" s="136" t="s">
        <v>299</v>
      </c>
      <c r="G156" s="137" t="s">
        <v>192</v>
      </c>
      <c r="H156" s="138">
        <v>10</v>
      </c>
      <c r="I156" s="139"/>
      <c r="J156" s="140">
        <f t="shared" si="0"/>
        <v>0</v>
      </c>
      <c r="K156" s="141"/>
      <c r="L156" s="28"/>
      <c r="M156" s="142" t="s">
        <v>1</v>
      </c>
      <c r="N156" s="143" t="s">
        <v>38</v>
      </c>
      <c r="P156" s="144">
        <f t="shared" si="1"/>
        <v>0</v>
      </c>
      <c r="Q156" s="144">
        <v>0</v>
      </c>
      <c r="R156" s="144">
        <f t="shared" si="2"/>
        <v>0</v>
      </c>
      <c r="S156" s="144">
        <v>0</v>
      </c>
      <c r="T156" s="145">
        <f t="shared" si="3"/>
        <v>0</v>
      </c>
      <c r="AR156" s="146" t="s">
        <v>201</v>
      </c>
      <c r="AT156" s="146" t="s">
        <v>181</v>
      </c>
      <c r="AU156" s="146" t="s">
        <v>186</v>
      </c>
      <c r="AY156" s="13" t="s">
        <v>179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186</v>
      </c>
      <c r="BK156" s="147">
        <f t="shared" si="9"/>
        <v>0</v>
      </c>
      <c r="BL156" s="13" t="s">
        <v>201</v>
      </c>
      <c r="BM156" s="146" t="s">
        <v>300</v>
      </c>
    </row>
    <row r="157" spans="2:65" s="1" customFormat="1" ht="24.15" customHeight="1" x14ac:dyDescent="0.2">
      <c r="B157" s="28"/>
      <c r="C157" s="148" t="s">
        <v>301</v>
      </c>
      <c r="D157" s="148" t="s">
        <v>194</v>
      </c>
      <c r="E157" s="149" t="s">
        <v>302</v>
      </c>
      <c r="F157" s="150" t="s">
        <v>303</v>
      </c>
      <c r="G157" s="151" t="s">
        <v>192</v>
      </c>
      <c r="H157" s="152">
        <v>10</v>
      </c>
      <c r="I157" s="153"/>
      <c r="J157" s="154">
        <f t="shared" si="0"/>
        <v>0</v>
      </c>
      <c r="K157" s="155"/>
      <c r="L157" s="156"/>
      <c r="M157" s="157" t="s">
        <v>1</v>
      </c>
      <c r="N157" s="158" t="s">
        <v>38</v>
      </c>
      <c r="P157" s="144">
        <f t="shared" si="1"/>
        <v>0</v>
      </c>
      <c r="Q157" s="144">
        <v>1.6000000000000001E-4</v>
      </c>
      <c r="R157" s="144">
        <f t="shared" si="2"/>
        <v>1.6000000000000001E-3</v>
      </c>
      <c r="S157" s="144">
        <v>0</v>
      </c>
      <c r="T157" s="145">
        <f t="shared" si="3"/>
        <v>0</v>
      </c>
      <c r="AR157" s="146" t="s">
        <v>205</v>
      </c>
      <c r="AT157" s="146" t="s">
        <v>194</v>
      </c>
      <c r="AU157" s="146" t="s">
        <v>186</v>
      </c>
      <c r="AY157" s="13" t="s">
        <v>179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186</v>
      </c>
      <c r="BK157" s="147">
        <f t="shared" si="9"/>
        <v>0</v>
      </c>
      <c r="BL157" s="13" t="s">
        <v>205</v>
      </c>
      <c r="BM157" s="146" t="s">
        <v>304</v>
      </c>
    </row>
    <row r="158" spans="2:65" s="1" customFormat="1" ht="24.15" customHeight="1" x14ac:dyDescent="0.2">
      <c r="B158" s="28"/>
      <c r="C158" s="134" t="s">
        <v>305</v>
      </c>
      <c r="D158" s="134" t="s">
        <v>181</v>
      </c>
      <c r="E158" s="135" t="s">
        <v>306</v>
      </c>
      <c r="F158" s="136" t="s">
        <v>307</v>
      </c>
      <c r="G158" s="137" t="s">
        <v>192</v>
      </c>
      <c r="H158" s="138">
        <v>30</v>
      </c>
      <c r="I158" s="139"/>
      <c r="J158" s="140">
        <f t="shared" si="0"/>
        <v>0</v>
      </c>
      <c r="K158" s="141"/>
      <c r="L158" s="28"/>
      <c r="M158" s="142" t="s">
        <v>1</v>
      </c>
      <c r="N158" s="143" t="s">
        <v>38</v>
      </c>
      <c r="P158" s="144">
        <f t="shared" si="1"/>
        <v>0</v>
      </c>
      <c r="Q158" s="144">
        <v>0</v>
      </c>
      <c r="R158" s="144">
        <f t="shared" si="2"/>
        <v>0</v>
      </c>
      <c r="S158" s="144">
        <v>0</v>
      </c>
      <c r="T158" s="145">
        <f t="shared" si="3"/>
        <v>0</v>
      </c>
      <c r="AR158" s="146" t="s">
        <v>201</v>
      </c>
      <c r="AT158" s="146" t="s">
        <v>181</v>
      </c>
      <c r="AU158" s="146" t="s">
        <v>186</v>
      </c>
      <c r="AY158" s="13" t="s">
        <v>179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186</v>
      </c>
      <c r="BK158" s="147">
        <f t="shared" si="9"/>
        <v>0</v>
      </c>
      <c r="BL158" s="13" t="s">
        <v>201</v>
      </c>
      <c r="BM158" s="146" t="s">
        <v>308</v>
      </c>
    </row>
    <row r="159" spans="2:65" s="1" customFormat="1" ht="24.15" customHeight="1" x14ac:dyDescent="0.2">
      <c r="B159" s="28"/>
      <c r="C159" s="148" t="s">
        <v>309</v>
      </c>
      <c r="D159" s="148" t="s">
        <v>194</v>
      </c>
      <c r="E159" s="149" t="s">
        <v>310</v>
      </c>
      <c r="F159" s="150" t="s">
        <v>311</v>
      </c>
      <c r="G159" s="151" t="s">
        <v>192</v>
      </c>
      <c r="H159" s="152">
        <v>30</v>
      </c>
      <c r="I159" s="153"/>
      <c r="J159" s="154">
        <f t="shared" si="0"/>
        <v>0</v>
      </c>
      <c r="K159" s="155"/>
      <c r="L159" s="156"/>
      <c r="M159" s="157" t="s">
        <v>1</v>
      </c>
      <c r="N159" s="158" t="s">
        <v>38</v>
      </c>
      <c r="P159" s="144">
        <f t="shared" si="1"/>
        <v>0</v>
      </c>
      <c r="Q159" s="144">
        <v>2.2000000000000001E-4</v>
      </c>
      <c r="R159" s="144">
        <f t="shared" si="2"/>
        <v>6.6E-3</v>
      </c>
      <c r="S159" s="144">
        <v>0</v>
      </c>
      <c r="T159" s="145">
        <f t="shared" si="3"/>
        <v>0</v>
      </c>
      <c r="AR159" s="146" t="s">
        <v>205</v>
      </c>
      <c r="AT159" s="146" t="s">
        <v>194</v>
      </c>
      <c r="AU159" s="146" t="s">
        <v>186</v>
      </c>
      <c r="AY159" s="13" t="s">
        <v>179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186</v>
      </c>
      <c r="BK159" s="147">
        <f t="shared" si="9"/>
        <v>0</v>
      </c>
      <c r="BL159" s="13" t="s">
        <v>205</v>
      </c>
      <c r="BM159" s="146" t="s">
        <v>312</v>
      </c>
    </row>
    <row r="160" spans="2:65" s="1" customFormat="1" ht="16.5" customHeight="1" x14ac:dyDescent="0.2">
      <c r="B160" s="28"/>
      <c r="C160" s="134" t="s">
        <v>313</v>
      </c>
      <c r="D160" s="134" t="s">
        <v>181</v>
      </c>
      <c r="E160" s="135" t="s">
        <v>314</v>
      </c>
      <c r="F160" s="136" t="s">
        <v>315</v>
      </c>
      <c r="G160" s="137" t="s">
        <v>235</v>
      </c>
      <c r="H160" s="138">
        <v>14</v>
      </c>
      <c r="I160" s="139"/>
      <c r="J160" s="140">
        <f t="shared" si="0"/>
        <v>0</v>
      </c>
      <c r="K160" s="141"/>
      <c r="L160" s="28"/>
      <c r="M160" s="142" t="s">
        <v>1</v>
      </c>
      <c r="N160" s="143" t="s">
        <v>38</v>
      </c>
      <c r="P160" s="144">
        <f t="shared" si="1"/>
        <v>0</v>
      </c>
      <c r="Q160" s="144">
        <v>0</v>
      </c>
      <c r="R160" s="144">
        <f t="shared" si="2"/>
        <v>0</v>
      </c>
      <c r="S160" s="144">
        <v>0</v>
      </c>
      <c r="T160" s="145">
        <f t="shared" si="3"/>
        <v>0</v>
      </c>
      <c r="AR160" s="146" t="s">
        <v>201</v>
      </c>
      <c r="AT160" s="146" t="s">
        <v>181</v>
      </c>
      <c r="AU160" s="146" t="s">
        <v>186</v>
      </c>
      <c r="AY160" s="13" t="s">
        <v>179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186</v>
      </c>
      <c r="BK160" s="147">
        <f t="shared" si="9"/>
        <v>0</v>
      </c>
      <c r="BL160" s="13" t="s">
        <v>201</v>
      </c>
      <c r="BM160" s="146" t="s">
        <v>316</v>
      </c>
    </row>
    <row r="161" spans="2:65" s="1" customFormat="1" ht="16.5" customHeight="1" x14ac:dyDescent="0.2">
      <c r="B161" s="28"/>
      <c r="C161" s="148" t="s">
        <v>317</v>
      </c>
      <c r="D161" s="148" t="s">
        <v>194</v>
      </c>
      <c r="E161" s="149" t="s">
        <v>318</v>
      </c>
      <c r="F161" s="150" t="s">
        <v>319</v>
      </c>
      <c r="G161" s="151" t="s">
        <v>192</v>
      </c>
      <c r="H161" s="152">
        <v>14</v>
      </c>
      <c r="I161" s="153"/>
      <c r="J161" s="154">
        <f t="shared" si="0"/>
        <v>0</v>
      </c>
      <c r="K161" s="155"/>
      <c r="L161" s="156"/>
      <c r="M161" s="157" t="s">
        <v>1</v>
      </c>
      <c r="N161" s="158" t="s">
        <v>38</v>
      </c>
      <c r="P161" s="144">
        <f t="shared" si="1"/>
        <v>0</v>
      </c>
      <c r="Q161" s="144">
        <v>5.7800000000000004E-3</v>
      </c>
      <c r="R161" s="144">
        <f t="shared" si="2"/>
        <v>8.0920000000000006E-2</v>
      </c>
      <c r="S161" s="144">
        <v>0</v>
      </c>
      <c r="T161" s="145">
        <f t="shared" si="3"/>
        <v>0</v>
      </c>
      <c r="AR161" s="146" t="s">
        <v>205</v>
      </c>
      <c r="AT161" s="146" t="s">
        <v>194</v>
      </c>
      <c r="AU161" s="146" t="s">
        <v>186</v>
      </c>
      <c r="AY161" s="13" t="s">
        <v>179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186</v>
      </c>
      <c r="BK161" s="147">
        <f t="shared" si="9"/>
        <v>0</v>
      </c>
      <c r="BL161" s="13" t="s">
        <v>205</v>
      </c>
      <c r="BM161" s="146" t="s">
        <v>320</v>
      </c>
    </row>
    <row r="162" spans="2:65" s="1" customFormat="1" ht="21.75" customHeight="1" x14ac:dyDescent="0.2">
      <c r="B162" s="28"/>
      <c r="C162" s="134" t="s">
        <v>321</v>
      </c>
      <c r="D162" s="134" t="s">
        <v>181</v>
      </c>
      <c r="E162" s="135" t="s">
        <v>322</v>
      </c>
      <c r="F162" s="136" t="s">
        <v>323</v>
      </c>
      <c r="G162" s="137" t="s">
        <v>235</v>
      </c>
      <c r="H162" s="138">
        <v>20</v>
      </c>
      <c r="I162" s="139"/>
      <c r="J162" s="140">
        <f t="shared" si="0"/>
        <v>0</v>
      </c>
      <c r="K162" s="141"/>
      <c r="L162" s="28"/>
      <c r="M162" s="142" t="s">
        <v>1</v>
      </c>
      <c r="N162" s="143" t="s">
        <v>38</v>
      </c>
      <c r="P162" s="144">
        <f t="shared" si="1"/>
        <v>0</v>
      </c>
      <c r="Q162" s="144">
        <v>0</v>
      </c>
      <c r="R162" s="144">
        <f t="shared" si="2"/>
        <v>0</v>
      </c>
      <c r="S162" s="144">
        <v>0</v>
      </c>
      <c r="T162" s="145">
        <f t="shared" si="3"/>
        <v>0</v>
      </c>
      <c r="AR162" s="146" t="s">
        <v>201</v>
      </c>
      <c r="AT162" s="146" t="s">
        <v>181</v>
      </c>
      <c r="AU162" s="146" t="s">
        <v>186</v>
      </c>
      <c r="AY162" s="13" t="s">
        <v>179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186</v>
      </c>
      <c r="BK162" s="147">
        <f t="shared" si="9"/>
        <v>0</v>
      </c>
      <c r="BL162" s="13" t="s">
        <v>201</v>
      </c>
      <c r="BM162" s="146" t="s">
        <v>324</v>
      </c>
    </row>
    <row r="163" spans="2:65" s="1" customFormat="1" ht="16.5" customHeight="1" x14ac:dyDescent="0.2">
      <c r="B163" s="28"/>
      <c r="C163" s="148" t="s">
        <v>325</v>
      </c>
      <c r="D163" s="148" t="s">
        <v>194</v>
      </c>
      <c r="E163" s="149" t="s">
        <v>326</v>
      </c>
      <c r="F163" s="150" t="s">
        <v>327</v>
      </c>
      <c r="G163" s="151" t="s">
        <v>235</v>
      </c>
      <c r="H163" s="152">
        <v>20</v>
      </c>
      <c r="I163" s="153"/>
      <c r="J163" s="154">
        <f t="shared" si="0"/>
        <v>0</v>
      </c>
      <c r="K163" s="155"/>
      <c r="L163" s="156"/>
      <c r="M163" s="157" t="s">
        <v>1</v>
      </c>
      <c r="N163" s="158" t="s">
        <v>38</v>
      </c>
      <c r="P163" s="144">
        <f t="shared" si="1"/>
        <v>0</v>
      </c>
      <c r="Q163" s="144">
        <v>4.0000000000000002E-4</v>
      </c>
      <c r="R163" s="144">
        <f t="shared" si="2"/>
        <v>8.0000000000000002E-3</v>
      </c>
      <c r="S163" s="144">
        <v>0</v>
      </c>
      <c r="T163" s="145">
        <f t="shared" si="3"/>
        <v>0</v>
      </c>
      <c r="AR163" s="146" t="s">
        <v>205</v>
      </c>
      <c r="AT163" s="146" t="s">
        <v>194</v>
      </c>
      <c r="AU163" s="146" t="s">
        <v>186</v>
      </c>
      <c r="AY163" s="13" t="s">
        <v>179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186</v>
      </c>
      <c r="BK163" s="147">
        <f t="shared" si="9"/>
        <v>0</v>
      </c>
      <c r="BL163" s="13" t="s">
        <v>205</v>
      </c>
      <c r="BM163" s="146" t="s">
        <v>328</v>
      </c>
    </row>
    <row r="164" spans="2:65" s="1" customFormat="1" ht="21.75" customHeight="1" x14ac:dyDescent="0.2">
      <c r="B164" s="28"/>
      <c r="C164" s="134" t="s">
        <v>329</v>
      </c>
      <c r="D164" s="134" t="s">
        <v>181</v>
      </c>
      <c r="E164" s="135" t="s">
        <v>330</v>
      </c>
      <c r="F164" s="136" t="s">
        <v>331</v>
      </c>
      <c r="G164" s="137" t="s">
        <v>235</v>
      </c>
      <c r="H164" s="138">
        <v>105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201</v>
      </c>
      <c r="AT164" s="146" t="s">
        <v>181</v>
      </c>
      <c r="AU164" s="146" t="s">
        <v>186</v>
      </c>
      <c r="AY164" s="13" t="s">
        <v>179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186</v>
      </c>
      <c r="BK164" s="147">
        <f t="shared" si="9"/>
        <v>0</v>
      </c>
      <c r="BL164" s="13" t="s">
        <v>201</v>
      </c>
      <c r="BM164" s="146" t="s">
        <v>332</v>
      </c>
    </row>
    <row r="165" spans="2:65" s="1" customFormat="1" ht="16.5" customHeight="1" x14ac:dyDescent="0.2">
      <c r="B165" s="28"/>
      <c r="C165" s="148" t="s">
        <v>333</v>
      </c>
      <c r="D165" s="148" t="s">
        <v>194</v>
      </c>
      <c r="E165" s="149" t="s">
        <v>334</v>
      </c>
      <c r="F165" s="150" t="s">
        <v>335</v>
      </c>
      <c r="G165" s="151" t="s">
        <v>235</v>
      </c>
      <c r="H165" s="152">
        <v>105</v>
      </c>
      <c r="I165" s="153"/>
      <c r="J165" s="154">
        <f t="shared" si="0"/>
        <v>0</v>
      </c>
      <c r="K165" s="155"/>
      <c r="L165" s="156"/>
      <c r="M165" s="157" t="s">
        <v>1</v>
      </c>
      <c r="N165" s="158" t="s">
        <v>38</v>
      </c>
      <c r="P165" s="144">
        <f t="shared" si="1"/>
        <v>0</v>
      </c>
      <c r="Q165" s="144">
        <v>4.0000000000000002E-4</v>
      </c>
      <c r="R165" s="144">
        <f t="shared" si="2"/>
        <v>4.2000000000000003E-2</v>
      </c>
      <c r="S165" s="144">
        <v>0</v>
      </c>
      <c r="T165" s="145">
        <f t="shared" si="3"/>
        <v>0</v>
      </c>
      <c r="AR165" s="146" t="s">
        <v>205</v>
      </c>
      <c r="AT165" s="146" t="s">
        <v>194</v>
      </c>
      <c r="AU165" s="146" t="s">
        <v>186</v>
      </c>
      <c r="AY165" s="13" t="s">
        <v>179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186</v>
      </c>
      <c r="BK165" s="147">
        <f t="shared" si="9"/>
        <v>0</v>
      </c>
      <c r="BL165" s="13" t="s">
        <v>205</v>
      </c>
      <c r="BM165" s="146" t="s">
        <v>336</v>
      </c>
    </row>
    <row r="166" spans="2:65" s="1" customFormat="1" ht="21.75" customHeight="1" x14ac:dyDescent="0.2">
      <c r="B166" s="28"/>
      <c r="C166" s="134" t="s">
        <v>337</v>
      </c>
      <c r="D166" s="134" t="s">
        <v>181</v>
      </c>
      <c r="E166" s="135" t="s">
        <v>338</v>
      </c>
      <c r="F166" s="136" t="s">
        <v>339</v>
      </c>
      <c r="G166" s="137" t="s">
        <v>235</v>
      </c>
      <c r="H166" s="138">
        <v>25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201</v>
      </c>
      <c r="AT166" s="146" t="s">
        <v>181</v>
      </c>
      <c r="AU166" s="146" t="s">
        <v>186</v>
      </c>
      <c r="AY166" s="13" t="s">
        <v>179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186</v>
      </c>
      <c r="BK166" s="147">
        <f t="shared" si="9"/>
        <v>0</v>
      </c>
      <c r="BL166" s="13" t="s">
        <v>201</v>
      </c>
      <c r="BM166" s="146" t="s">
        <v>340</v>
      </c>
    </row>
    <row r="167" spans="2:65" s="1" customFormat="1" ht="16.5" customHeight="1" x14ac:dyDescent="0.2">
      <c r="B167" s="28"/>
      <c r="C167" s="148" t="s">
        <v>341</v>
      </c>
      <c r="D167" s="148" t="s">
        <v>194</v>
      </c>
      <c r="E167" s="149" t="s">
        <v>334</v>
      </c>
      <c r="F167" s="150" t="s">
        <v>335</v>
      </c>
      <c r="G167" s="151" t="s">
        <v>235</v>
      </c>
      <c r="H167" s="152">
        <v>25</v>
      </c>
      <c r="I167" s="153"/>
      <c r="J167" s="154">
        <f t="shared" si="0"/>
        <v>0</v>
      </c>
      <c r="K167" s="155"/>
      <c r="L167" s="156"/>
      <c r="M167" s="157" t="s">
        <v>1</v>
      </c>
      <c r="N167" s="158" t="s">
        <v>38</v>
      </c>
      <c r="P167" s="144">
        <f t="shared" si="1"/>
        <v>0</v>
      </c>
      <c r="Q167" s="144">
        <v>4.0000000000000002E-4</v>
      </c>
      <c r="R167" s="144">
        <f t="shared" si="2"/>
        <v>0.01</v>
      </c>
      <c r="S167" s="144">
        <v>0</v>
      </c>
      <c r="T167" s="145">
        <f t="shared" si="3"/>
        <v>0</v>
      </c>
      <c r="AR167" s="146" t="s">
        <v>205</v>
      </c>
      <c r="AT167" s="146" t="s">
        <v>194</v>
      </c>
      <c r="AU167" s="146" t="s">
        <v>186</v>
      </c>
      <c r="AY167" s="13" t="s">
        <v>179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186</v>
      </c>
      <c r="BK167" s="147">
        <f t="shared" si="9"/>
        <v>0</v>
      </c>
      <c r="BL167" s="13" t="s">
        <v>205</v>
      </c>
      <c r="BM167" s="146" t="s">
        <v>342</v>
      </c>
    </row>
    <row r="168" spans="2:65" s="1" customFormat="1" ht="24.15" customHeight="1" x14ac:dyDescent="0.2">
      <c r="B168" s="28"/>
      <c r="C168" s="134" t="s">
        <v>343</v>
      </c>
      <c r="D168" s="134" t="s">
        <v>181</v>
      </c>
      <c r="E168" s="135" t="s">
        <v>344</v>
      </c>
      <c r="F168" s="136" t="s">
        <v>345</v>
      </c>
      <c r="G168" s="137" t="s">
        <v>235</v>
      </c>
      <c r="H168" s="138">
        <v>40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201</v>
      </c>
      <c r="AT168" s="146" t="s">
        <v>181</v>
      </c>
      <c r="AU168" s="146" t="s">
        <v>186</v>
      </c>
      <c r="AY168" s="13" t="s">
        <v>179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186</v>
      </c>
      <c r="BK168" s="147">
        <f t="shared" si="9"/>
        <v>0</v>
      </c>
      <c r="BL168" s="13" t="s">
        <v>201</v>
      </c>
      <c r="BM168" s="146" t="s">
        <v>346</v>
      </c>
    </row>
    <row r="169" spans="2:65" s="1" customFormat="1" ht="16.5" customHeight="1" x14ac:dyDescent="0.2">
      <c r="B169" s="28"/>
      <c r="C169" s="148" t="s">
        <v>347</v>
      </c>
      <c r="D169" s="148" t="s">
        <v>194</v>
      </c>
      <c r="E169" s="149" t="s">
        <v>348</v>
      </c>
      <c r="F169" s="150" t="s">
        <v>349</v>
      </c>
      <c r="G169" s="151" t="s">
        <v>235</v>
      </c>
      <c r="H169" s="152">
        <v>40</v>
      </c>
      <c r="I169" s="153"/>
      <c r="J169" s="154">
        <f t="shared" si="0"/>
        <v>0</v>
      </c>
      <c r="K169" s="155"/>
      <c r="L169" s="156"/>
      <c r="M169" s="157" t="s">
        <v>1</v>
      </c>
      <c r="N169" s="158" t="s">
        <v>38</v>
      </c>
      <c r="P169" s="144">
        <f t="shared" si="1"/>
        <v>0</v>
      </c>
      <c r="Q169" s="144">
        <v>1.57E-3</v>
      </c>
      <c r="R169" s="144">
        <f t="shared" si="2"/>
        <v>6.2799999999999995E-2</v>
      </c>
      <c r="S169" s="144">
        <v>0</v>
      </c>
      <c r="T169" s="145">
        <f t="shared" si="3"/>
        <v>0</v>
      </c>
      <c r="AR169" s="146" t="s">
        <v>205</v>
      </c>
      <c r="AT169" s="146" t="s">
        <v>194</v>
      </c>
      <c r="AU169" s="146" t="s">
        <v>186</v>
      </c>
      <c r="AY169" s="13" t="s">
        <v>179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186</v>
      </c>
      <c r="BK169" s="147">
        <f t="shared" si="9"/>
        <v>0</v>
      </c>
      <c r="BL169" s="13" t="s">
        <v>205</v>
      </c>
      <c r="BM169" s="146" t="s">
        <v>350</v>
      </c>
    </row>
    <row r="170" spans="2:65" s="1" customFormat="1" ht="24.15" customHeight="1" x14ac:dyDescent="0.2">
      <c r="B170" s="28"/>
      <c r="C170" s="134" t="s">
        <v>351</v>
      </c>
      <c r="D170" s="134" t="s">
        <v>181</v>
      </c>
      <c r="E170" s="135" t="s">
        <v>352</v>
      </c>
      <c r="F170" s="136" t="s">
        <v>353</v>
      </c>
      <c r="G170" s="137" t="s">
        <v>235</v>
      </c>
      <c r="H170" s="138">
        <v>400</v>
      </c>
      <c r="I170" s="139"/>
      <c r="J170" s="140">
        <f t="shared" si="0"/>
        <v>0</v>
      </c>
      <c r="K170" s="141"/>
      <c r="L170" s="28"/>
      <c r="M170" s="142" t="s">
        <v>1</v>
      </c>
      <c r="N170" s="143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201</v>
      </c>
      <c r="AT170" s="146" t="s">
        <v>181</v>
      </c>
      <c r="AU170" s="146" t="s">
        <v>186</v>
      </c>
      <c r="AY170" s="13" t="s">
        <v>179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186</v>
      </c>
      <c r="BK170" s="147">
        <f t="shared" si="9"/>
        <v>0</v>
      </c>
      <c r="BL170" s="13" t="s">
        <v>201</v>
      </c>
      <c r="BM170" s="146" t="s">
        <v>354</v>
      </c>
    </row>
    <row r="171" spans="2:65" s="1" customFormat="1" ht="16.5" customHeight="1" x14ac:dyDescent="0.2">
      <c r="B171" s="28"/>
      <c r="C171" s="148" t="s">
        <v>355</v>
      </c>
      <c r="D171" s="148" t="s">
        <v>194</v>
      </c>
      <c r="E171" s="149" t="s">
        <v>356</v>
      </c>
      <c r="F171" s="150" t="s">
        <v>357</v>
      </c>
      <c r="G171" s="151" t="s">
        <v>235</v>
      </c>
      <c r="H171" s="152">
        <v>400</v>
      </c>
      <c r="I171" s="153"/>
      <c r="J171" s="154">
        <f t="shared" si="0"/>
        <v>0</v>
      </c>
      <c r="K171" s="155"/>
      <c r="L171" s="156"/>
      <c r="M171" s="157" t="s">
        <v>1</v>
      </c>
      <c r="N171" s="158" t="s">
        <v>38</v>
      </c>
      <c r="P171" s="144">
        <f t="shared" si="1"/>
        <v>0</v>
      </c>
      <c r="Q171" s="144">
        <v>2.6199999999999999E-3</v>
      </c>
      <c r="R171" s="144">
        <f t="shared" si="2"/>
        <v>1.048</v>
      </c>
      <c r="S171" s="144">
        <v>0</v>
      </c>
      <c r="T171" s="145">
        <f t="shared" si="3"/>
        <v>0</v>
      </c>
      <c r="AR171" s="146" t="s">
        <v>205</v>
      </c>
      <c r="AT171" s="146" t="s">
        <v>194</v>
      </c>
      <c r="AU171" s="146" t="s">
        <v>186</v>
      </c>
      <c r="AY171" s="13" t="s">
        <v>179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186</v>
      </c>
      <c r="BK171" s="147">
        <f t="shared" si="9"/>
        <v>0</v>
      </c>
      <c r="BL171" s="13" t="s">
        <v>205</v>
      </c>
      <c r="BM171" s="146" t="s">
        <v>358</v>
      </c>
    </row>
    <row r="172" spans="2:65" s="1" customFormat="1" ht="24.15" customHeight="1" x14ac:dyDescent="0.2">
      <c r="B172" s="28"/>
      <c r="C172" s="134" t="s">
        <v>359</v>
      </c>
      <c r="D172" s="134" t="s">
        <v>181</v>
      </c>
      <c r="E172" s="135" t="s">
        <v>360</v>
      </c>
      <c r="F172" s="136" t="s">
        <v>361</v>
      </c>
      <c r="G172" s="137" t="s">
        <v>80</v>
      </c>
      <c r="H172" s="138">
        <v>1</v>
      </c>
      <c r="I172" s="139"/>
      <c r="J172" s="140">
        <f t="shared" si="0"/>
        <v>0</v>
      </c>
      <c r="K172" s="141"/>
      <c r="L172" s="28"/>
      <c r="M172" s="142" t="s">
        <v>1</v>
      </c>
      <c r="N172" s="143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201</v>
      </c>
      <c r="AT172" s="146" t="s">
        <v>181</v>
      </c>
      <c r="AU172" s="146" t="s">
        <v>186</v>
      </c>
      <c r="AY172" s="13" t="s">
        <v>179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186</v>
      </c>
      <c r="BK172" s="147">
        <f t="shared" si="9"/>
        <v>0</v>
      </c>
      <c r="BL172" s="13" t="s">
        <v>201</v>
      </c>
      <c r="BM172" s="146" t="s">
        <v>362</v>
      </c>
    </row>
    <row r="173" spans="2:65" s="1" customFormat="1" ht="24.15" customHeight="1" x14ac:dyDescent="0.2">
      <c r="B173" s="28"/>
      <c r="C173" s="134" t="s">
        <v>363</v>
      </c>
      <c r="D173" s="134" t="s">
        <v>181</v>
      </c>
      <c r="E173" s="135" t="s">
        <v>364</v>
      </c>
      <c r="F173" s="136" t="s">
        <v>365</v>
      </c>
      <c r="G173" s="137" t="s">
        <v>80</v>
      </c>
      <c r="H173" s="138">
        <v>1</v>
      </c>
      <c r="I173" s="139"/>
      <c r="J173" s="140">
        <f t="shared" si="0"/>
        <v>0</v>
      </c>
      <c r="K173" s="141"/>
      <c r="L173" s="28"/>
      <c r="M173" s="142" t="s">
        <v>1</v>
      </c>
      <c r="N173" s="143" t="s">
        <v>38</v>
      </c>
      <c r="P173" s="144">
        <f t="shared" si="1"/>
        <v>0</v>
      </c>
      <c r="Q173" s="144">
        <v>0</v>
      </c>
      <c r="R173" s="144">
        <f t="shared" si="2"/>
        <v>0</v>
      </c>
      <c r="S173" s="144">
        <v>0</v>
      </c>
      <c r="T173" s="145">
        <f t="shared" si="3"/>
        <v>0</v>
      </c>
      <c r="AR173" s="146" t="s">
        <v>201</v>
      </c>
      <c r="AT173" s="146" t="s">
        <v>181</v>
      </c>
      <c r="AU173" s="146" t="s">
        <v>186</v>
      </c>
      <c r="AY173" s="13" t="s">
        <v>179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186</v>
      </c>
      <c r="BK173" s="147">
        <f t="shared" si="9"/>
        <v>0</v>
      </c>
      <c r="BL173" s="13" t="s">
        <v>201</v>
      </c>
      <c r="BM173" s="146" t="s">
        <v>366</v>
      </c>
    </row>
    <row r="174" spans="2:65" s="11" customFormat="1" ht="23" customHeight="1" x14ac:dyDescent="0.25">
      <c r="B174" s="122"/>
      <c r="D174" s="123" t="s">
        <v>71</v>
      </c>
      <c r="E174" s="132" t="s">
        <v>367</v>
      </c>
      <c r="F174" s="132" t="s">
        <v>368</v>
      </c>
      <c r="I174" s="125"/>
      <c r="J174" s="133">
        <f>BK174</f>
        <v>0</v>
      </c>
      <c r="L174" s="122"/>
      <c r="M174" s="127"/>
      <c r="P174" s="128">
        <f>SUM(P175:P186)</f>
        <v>0</v>
      </c>
      <c r="R174" s="128">
        <f>SUM(R175:R186)</f>
        <v>0.91259999999999997</v>
      </c>
      <c r="T174" s="129">
        <f>SUM(T175:T186)</f>
        <v>0</v>
      </c>
      <c r="AR174" s="123" t="s">
        <v>196</v>
      </c>
      <c r="AT174" s="130" t="s">
        <v>71</v>
      </c>
      <c r="AU174" s="130" t="s">
        <v>80</v>
      </c>
      <c r="AY174" s="123" t="s">
        <v>179</v>
      </c>
      <c r="BK174" s="131">
        <f>SUM(BK175:BK186)</f>
        <v>0</v>
      </c>
    </row>
    <row r="175" spans="2:65" s="1" customFormat="1" ht="24.15" customHeight="1" x14ac:dyDescent="0.2">
      <c r="B175" s="28"/>
      <c r="C175" s="134" t="s">
        <v>369</v>
      </c>
      <c r="D175" s="134" t="s">
        <v>181</v>
      </c>
      <c r="E175" s="135" t="s">
        <v>370</v>
      </c>
      <c r="F175" s="136" t="s">
        <v>371</v>
      </c>
      <c r="G175" s="137" t="s">
        <v>235</v>
      </c>
      <c r="H175" s="138">
        <v>15</v>
      </c>
      <c r="I175" s="139"/>
      <c r="J175" s="140">
        <f t="shared" ref="J175:J186" si="10">ROUND(I175*H175,2)</f>
        <v>0</v>
      </c>
      <c r="K175" s="141"/>
      <c r="L175" s="28"/>
      <c r="M175" s="142" t="s">
        <v>1</v>
      </c>
      <c r="N175" s="143" t="s">
        <v>38</v>
      </c>
      <c r="P175" s="144">
        <f t="shared" ref="P175:P186" si="11">O175*H175</f>
        <v>0</v>
      </c>
      <c r="Q175" s="144">
        <v>0</v>
      </c>
      <c r="R175" s="144">
        <f t="shared" ref="R175:R186" si="12">Q175*H175</f>
        <v>0</v>
      </c>
      <c r="S175" s="144">
        <v>0</v>
      </c>
      <c r="T175" s="145">
        <f t="shared" ref="T175:T186" si="13">S175*H175</f>
        <v>0</v>
      </c>
      <c r="AR175" s="146" t="s">
        <v>201</v>
      </c>
      <c r="AT175" s="146" t="s">
        <v>181</v>
      </c>
      <c r="AU175" s="146" t="s">
        <v>186</v>
      </c>
      <c r="AY175" s="13" t="s">
        <v>179</v>
      </c>
      <c r="BE175" s="147">
        <f t="shared" ref="BE175:BE186" si="14">IF(N175="základná",J175,0)</f>
        <v>0</v>
      </c>
      <c r="BF175" s="147">
        <f t="shared" ref="BF175:BF186" si="15">IF(N175="znížená",J175,0)</f>
        <v>0</v>
      </c>
      <c r="BG175" s="147">
        <f t="shared" ref="BG175:BG186" si="16">IF(N175="zákl. prenesená",J175,0)</f>
        <v>0</v>
      </c>
      <c r="BH175" s="147">
        <f t="shared" ref="BH175:BH186" si="17">IF(N175="zníž. prenesená",J175,0)</f>
        <v>0</v>
      </c>
      <c r="BI175" s="147">
        <f t="shared" ref="BI175:BI186" si="18">IF(N175="nulová",J175,0)</f>
        <v>0</v>
      </c>
      <c r="BJ175" s="13" t="s">
        <v>186</v>
      </c>
      <c r="BK175" s="147">
        <f t="shared" ref="BK175:BK186" si="19">ROUND(I175*H175,2)</f>
        <v>0</v>
      </c>
      <c r="BL175" s="13" t="s">
        <v>201</v>
      </c>
      <c r="BM175" s="146" t="s">
        <v>372</v>
      </c>
    </row>
    <row r="176" spans="2:65" s="1" customFormat="1" ht="24.15" customHeight="1" x14ac:dyDescent="0.2">
      <c r="B176" s="28"/>
      <c r="C176" s="134" t="s">
        <v>373</v>
      </c>
      <c r="D176" s="134" t="s">
        <v>181</v>
      </c>
      <c r="E176" s="135" t="s">
        <v>374</v>
      </c>
      <c r="F176" s="136" t="s">
        <v>375</v>
      </c>
      <c r="G176" s="137" t="s">
        <v>235</v>
      </c>
      <c r="H176" s="138">
        <v>40</v>
      </c>
      <c r="I176" s="139"/>
      <c r="J176" s="140">
        <f t="shared" si="10"/>
        <v>0</v>
      </c>
      <c r="K176" s="141"/>
      <c r="L176" s="28"/>
      <c r="M176" s="142" t="s">
        <v>1</v>
      </c>
      <c r="N176" s="143" t="s">
        <v>38</v>
      </c>
      <c r="P176" s="144">
        <f t="shared" si="11"/>
        <v>0</v>
      </c>
      <c r="Q176" s="144">
        <v>0</v>
      </c>
      <c r="R176" s="144">
        <f t="shared" si="12"/>
        <v>0</v>
      </c>
      <c r="S176" s="144">
        <v>0</v>
      </c>
      <c r="T176" s="145">
        <f t="shared" si="13"/>
        <v>0</v>
      </c>
      <c r="AR176" s="146" t="s">
        <v>201</v>
      </c>
      <c r="AT176" s="146" t="s">
        <v>181</v>
      </c>
      <c r="AU176" s="146" t="s">
        <v>186</v>
      </c>
      <c r="AY176" s="13" t="s">
        <v>179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3" t="s">
        <v>186</v>
      </c>
      <c r="BK176" s="147">
        <f t="shared" si="19"/>
        <v>0</v>
      </c>
      <c r="BL176" s="13" t="s">
        <v>201</v>
      </c>
      <c r="BM176" s="146" t="s">
        <v>376</v>
      </c>
    </row>
    <row r="177" spans="2:65" s="1" customFormat="1" ht="24.15" customHeight="1" x14ac:dyDescent="0.2">
      <c r="B177" s="28"/>
      <c r="C177" s="134" t="s">
        <v>377</v>
      </c>
      <c r="D177" s="134" t="s">
        <v>181</v>
      </c>
      <c r="E177" s="135" t="s">
        <v>378</v>
      </c>
      <c r="F177" s="136" t="s">
        <v>379</v>
      </c>
      <c r="G177" s="137" t="s">
        <v>235</v>
      </c>
      <c r="H177" s="138">
        <v>160</v>
      </c>
      <c r="I177" s="139"/>
      <c r="J177" s="140">
        <f t="shared" si="10"/>
        <v>0</v>
      </c>
      <c r="K177" s="141"/>
      <c r="L177" s="28"/>
      <c r="M177" s="142" t="s">
        <v>1</v>
      </c>
      <c r="N177" s="143" t="s">
        <v>38</v>
      </c>
      <c r="P177" s="144">
        <f t="shared" si="11"/>
        <v>0</v>
      </c>
      <c r="Q177" s="144">
        <v>0</v>
      </c>
      <c r="R177" s="144">
        <f t="shared" si="12"/>
        <v>0</v>
      </c>
      <c r="S177" s="144">
        <v>0</v>
      </c>
      <c r="T177" s="145">
        <f t="shared" si="13"/>
        <v>0</v>
      </c>
      <c r="AR177" s="146" t="s">
        <v>201</v>
      </c>
      <c r="AT177" s="146" t="s">
        <v>181</v>
      </c>
      <c r="AU177" s="146" t="s">
        <v>186</v>
      </c>
      <c r="AY177" s="13" t="s">
        <v>179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3" t="s">
        <v>186</v>
      </c>
      <c r="BK177" s="147">
        <f t="shared" si="19"/>
        <v>0</v>
      </c>
      <c r="BL177" s="13" t="s">
        <v>201</v>
      </c>
      <c r="BM177" s="146" t="s">
        <v>380</v>
      </c>
    </row>
    <row r="178" spans="2:65" s="1" customFormat="1" ht="24.15" customHeight="1" x14ac:dyDescent="0.2">
      <c r="B178" s="28"/>
      <c r="C178" s="134" t="s">
        <v>381</v>
      </c>
      <c r="D178" s="134" t="s">
        <v>181</v>
      </c>
      <c r="E178" s="135" t="s">
        <v>382</v>
      </c>
      <c r="F178" s="136" t="s">
        <v>383</v>
      </c>
      <c r="G178" s="137" t="s">
        <v>235</v>
      </c>
      <c r="H178" s="138">
        <v>50</v>
      </c>
      <c r="I178" s="139"/>
      <c r="J178" s="140">
        <f t="shared" si="10"/>
        <v>0</v>
      </c>
      <c r="K178" s="141"/>
      <c r="L178" s="28"/>
      <c r="M178" s="142" t="s">
        <v>1</v>
      </c>
      <c r="N178" s="143" t="s">
        <v>38</v>
      </c>
      <c r="P178" s="144">
        <f t="shared" si="11"/>
        <v>0</v>
      </c>
      <c r="Q178" s="144">
        <v>0</v>
      </c>
      <c r="R178" s="144">
        <f t="shared" si="12"/>
        <v>0</v>
      </c>
      <c r="S178" s="144">
        <v>0</v>
      </c>
      <c r="T178" s="145">
        <f t="shared" si="13"/>
        <v>0</v>
      </c>
      <c r="AR178" s="146" t="s">
        <v>201</v>
      </c>
      <c r="AT178" s="146" t="s">
        <v>181</v>
      </c>
      <c r="AU178" s="146" t="s">
        <v>186</v>
      </c>
      <c r="AY178" s="13" t="s">
        <v>179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186</v>
      </c>
      <c r="BK178" s="147">
        <f t="shared" si="19"/>
        <v>0</v>
      </c>
      <c r="BL178" s="13" t="s">
        <v>201</v>
      </c>
      <c r="BM178" s="146" t="s">
        <v>384</v>
      </c>
    </row>
    <row r="179" spans="2:65" s="1" customFormat="1" ht="16.5" customHeight="1" x14ac:dyDescent="0.2">
      <c r="B179" s="28"/>
      <c r="C179" s="148" t="s">
        <v>385</v>
      </c>
      <c r="D179" s="148" t="s">
        <v>194</v>
      </c>
      <c r="E179" s="149" t="s">
        <v>386</v>
      </c>
      <c r="F179" s="150" t="s">
        <v>387</v>
      </c>
      <c r="G179" s="151" t="s">
        <v>388</v>
      </c>
      <c r="H179" s="152">
        <v>0.875</v>
      </c>
      <c r="I179" s="153"/>
      <c r="J179" s="154">
        <f t="shared" si="10"/>
        <v>0</v>
      </c>
      <c r="K179" s="155"/>
      <c r="L179" s="156"/>
      <c r="M179" s="157" t="s">
        <v>1</v>
      </c>
      <c r="N179" s="158" t="s">
        <v>38</v>
      </c>
      <c r="P179" s="144">
        <f t="shared" si="11"/>
        <v>0</v>
      </c>
      <c r="Q179" s="144">
        <v>1</v>
      </c>
      <c r="R179" s="144">
        <f t="shared" si="12"/>
        <v>0.875</v>
      </c>
      <c r="S179" s="144">
        <v>0</v>
      </c>
      <c r="T179" s="145">
        <f t="shared" si="13"/>
        <v>0</v>
      </c>
      <c r="AR179" s="146" t="s">
        <v>205</v>
      </c>
      <c r="AT179" s="146" t="s">
        <v>194</v>
      </c>
      <c r="AU179" s="146" t="s">
        <v>186</v>
      </c>
      <c r="AY179" s="13" t="s">
        <v>179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186</v>
      </c>
      <c r="BK179" s="147">
        <f t="shared" si="19"/>
        <v>0</v>
      </c>
      <c r="BL179" s="13" t="s">
        <v>205</v>
      </c>
      <c r="BM179" s="146" t="s">
        <v>389</v>
      </c>
    </row>
    <row r="180" spans="2:65" s="1" customFormat="1" ht="24.15" customHeight="1" x14ac:dyDescent="0.2">
      <c r="B180" s="28"/>
      <c r="C180" s="134" t="s">
        <v>390</v>
      </c>
      <c r="D180" s="134" t="s">
        <v>181</v>
      </c>
      <c r="E180" s="135" t="s">
        <v>391</v>
      </c>
      <c r="F180" s="136" t="s">
        <v>392</v>
      </c>
      <c r="G180" s="137" t="s">
        <v>235</v>
      </c>
      <c r="H180" s="138">
        <v>60</v>
      </c>
      <c r="I180" s="139"/>
      <c r="J180" s="140">
        <f t="shared" si="10"/>
        <v>0</v>
      </c>
      <c r="K180" s="141"/>
      <c r="L180" s="28"/>
      <c r="M180" s="142" t="s">
        <v>1</v>
      </c>
      <c r="N180" s="143" t="s">
        <v>38</v>
      </c>
      <c r="P180" s="144">
        <f t="shared" si="11"/>
        <v>0</v>
      </c>
      <c r="Q180" s="144">
        <v>0</v>
      </c>
      <c r="R180" s="144">
        <f t="shared" si="12"/>
        <v>0</v>
      </c>
      <c r="S180" s="144">
        <v>0</v>
      </c>
      <c r="T180" s="145">
        <f t="shared" si="13"/>
        <v>0</v>
      </c>
      <c r="AR180" s="146" t="s">
        <v>201</v>
      </c>
      <c r="AT180" s="146" t="s">
        <v>181</v>
      </c>
      <c r="AU180" s="146" t="s">
        <v>186</v>
      </c>
      <c r="AY180" s="13" t="s">
        <v>179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186</v>
      </c>
      <c r="BK180" s="147">
        <f t="shared" si="19"/>
        <v>0</v>
      </c>
      <c r="BL180" s="13" t="s">
        <v>201</v>
      </c>
      <c r="BM180" s="146" t="s">
        <v>393</v>
      </c>
    </row>
    <row r="181" spans="2:65" s="1" customFormat="1" ht="24.15" customHeight="1" x14ac:dyDescent="0.2">
      <c r="B181" s="28"/>
      <c r="C181" s="148" t="s">
        <v>394</v>
      </c>
      <c r="D181" s="148" t="s">
        <v>194</v>
      </c>
      <c r="E181" s="149" t="s">
        <v>395</v>
      </c>
      <c r="F181" s="150" t="s">
        <v>396</v>
      </c>
      <c r="G181" s="151" t="s">
        <v>235</v>
      </c>
      <c r="H181" s="152">
        <v>60</v>
      </c>
      <c r="I181" s="153"/>
      <c r="J181" s="154">
        <f t="shared" si="10"/>
        <v>0</v>
      </c>
      <c r="K181" s="155"/>
      <c r="L181" s="156"/>
      <c r="M181" s="157" t="s">
        <v>1</v>
      </c>
      <c r="N181" s="158" t="s">
        <v>38</v>
      </c>
      <c r="P181" s="144">
        <f t="shared" si="11"/>
        <v>0</v>
      </c>
      <c r="Q181" s="144">
        <v>2.1000000000000001E-4</v>
      </c>
      <c r="R181" s="144">
        <f t="shared" si="12"/>
        <v>1.26E-2</v>
      </c>
      <c r="S181" s="144">
        <v>0</v>
      </c>
      <c r="T181" s="145">
        <f t="shared" si="13"/>
        <v>0</v>
      </c>
      <c r="AR181" s="146" t="s">
        <v>205</v>
      </c>
      <c r="AT181" s="146" t="s">
        <v>194</v>
      </c>
      <c r="AU181" s="146" t="s">
        <v>186</v>
      </c>
      <c r="AY181" s="13" t="s">
        <v>179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186</v>
      </c>
      <c r="BK181" s="147">
        <f t="shared" si="19"/>
        <v>0</v>
      </c>
      <c r="BL181" s="13" t="s">
        <v>205</v>
      </c>
      <c r="BM181" s="146" t="s">
        <v>397</v>
      </c>
    </row>
    <row r="182" spans="2:65" s="1" customFormat="1" ht="33" customHeight="1" x14ac:dyDescent="0.2">
      <c r="B182" s="28"/>
      <c r="C182" s="134" t="s">
        <v>398</v>
      </c>
      <c r="D182" s="134" t="s">
        <v>181</v>
      </c>
      <c r="E182" s="135" t="s">
        <v>399</v>
      </c>
      <c r="F182" s="136" t="s">
        <v>400</v>
      </c>
      <c r="G182" s="137" t="s">
        <v>235</v>
      </c>
      <c r="H182" s="138">
        <v>100</v>
      </c>
      <c r="I182" s="139"/>
      <c r="J182" s="140">
        <f t="shared" si="10"/>
        <v>0</v>
      </c>
      <c r="K182" s="141"/>
      <c r="L182" s="28"/>
      <c r="M182" s="142" t="s">
        <v>1</v>
      </c>
      <c r="N182" s="143" t="s">
        <v>38</v>
      </c>
      <c r="P182" s="144">
        <f t="shared" si="11"/>
        <v>0</v>
      </c>
      <c r="Q182" s="144">
        <v>0</v>
      </c>
      <c r="R182" s="144">
        <f t="shared" si="12"/>
        <v>0</v>
      </c>
      <c r="S182" s="144">
        <v>0</v>
      </c>
      <c r="T182" s="145">
        <f t="shared" si="13"/>
        <v>0</v>
      </c>
      <c r="AR182" s="146" t="s">
        <v>201</v>
      </c>
      <c r="AT182" s="146" t="s">
        <v>181</v>
      </c>
      <c r="AU182" s="146" t="s">
        <v>186</v>
      </c>
      <c r="AY182" s="13" t="s">
        <v>179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186</v>
      </c>
      <c r="BK182" s="147">
        <f t="shared" si="19"/>
        <v>0</v>
      </c>
      <c r="BL182" s="13" t="s">
        <v>201</v>
      </c>
      <c r="BM182" s="146" t="s">
        <v>401</v>
      </c>
    </row>
    <row r="183" spans="2:65" s="1" customFormat="1" ht="21.75" customHeight="1" x14ac:dyDescent="0.2">
      <c r="B183" s="28"/>
      <c r="C183" s="148" t="s">
        <v>402</v>
      </c>
      <c r="D183" s="148" t="s">
        <v>194</v>
      </c>
      <c r="E183" s="149" t="s">
        <v>403</v>
      </c>
      <c r="F183" s="150" t="s">
        <v>404</v>
      </c>
      <c r="G183" s="151" t="s">
        <v>235</v>
      </c>
      <c r="H183" s="152">
        <v>100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2.5000000000000001E-4</v>
      </c>
      <c r="R183" s="144">
        <f t="shared" si="12"/>
        <v>2.5000000000000001E-2</v>
      </c>
      <c r="S183" s="144">
        <v>0</v>
      </c>
      <c r="T183" s="145">
        <f t="shared" si="13"/>
        <v>0</v>
      </c>
      <c r="AR183" s="146" t="s">
        <v>205</v>
      </c>
      <c r="AT183" s="146" t="s">
        <v>194</v>
      </c>
      <c r="AU183" s="146" t="s">
        <v>186</v>
      </c>
      <c r="AY183" s="13" t="s">
        <v>179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186</v>
      </c>
      <c r="BK183" s="147">
        <f t="shared" si="19"/>
        <v>0</v>
      </c>
      <c r="BL183" s="13" t="s">
        <v>205</v>
      </c>
      <c r="BM183" s="146" t="s">
        <v>405</v>
      </c>
    </row>
    <row r="184" spans="2:65" s="1" customFormat="1" ht="33" customHeight="1" x14ac:dyDescent="0.2">
      <c r="B184" s="28"/>
      <c r="C184" s="134" t="s">
        <v>406</v>
      </c>
      <c r="D184" s="134" t="s">
        <v>181</v>
      </c>
      <c r="E184" s="135" t="s">
        <v>407</v>
      </c>
      <c r="F184" s="136" t="s">
        <v>408</v>
      </c>
      <c r="G184" s="137" t="s">
        <v>235</v>
      </c>
      <c r="H184" s="138">
        <v>15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201</v>
      </c>
      <c r="AT184" s="146" t="s">
        <v>181</v>
      </c>
      <c r="AU184" s="146" t="s">
        <v>186</v>
      </c>
      <c r="AY184" s="13" t="s">
        <v>179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186</v>
      </c>
      <c r="BK184" s="147">
        <f t="shared" si="19"/>
        <v>0</v>
      </c>
      <c r="BL184" s="13" t="s">
        <v>201</v>
      </c>
      <c r="BM184" s="146" t="s">
        <v>409</v>
      </c>
    </row>
    <row r="185" spans="2:65" s="1" customFormat="1" ht="33" customHeight="1" x14ac:dyDescent="0.2">
      <c r="B185" s="28"/>
      <c r="C185" s="134" t="s">
        <v>410</v>
      </c>
      <c r="D185" s="134" t="s">
        <v>181</v>
      </c>
      <c r="E185" s="135" t="s">
        <v>411</v>
      </c>
      <c r="F185" s="136" t="s">
        <v>412</v>
      </c>
      <c r="G185" s="137" t="s">
        <v>235</v>
      </c>
      <c r="H185" s="138">
        <v>40</v>
      </c>
      <c r="I185" s="139"/>
      <c r="J185" s="140">
        <f t="shared" si="10"/>
        <v>0</v>
      </c>
      <c r="K185" s="141"/>
      <c r="L185" s="28"/>
      <c r="M185" s="142" t="s">
        <v>1</v>
      </c>
      <c r="N185" s="143" t="s">
        <v>38</v>
      </c>
      <c r="P185" s="144">
        <f t="shared" si="11"/>
        <v>0</v>
      </c>
      <c r="Q185" s="144">
        <v>0</v>
      </c>
      <c r="R185" s="144">
        <f t="shared" si="12"/>
        <v>0</v>
      </c>
      <c r="S185" s="144">
        <v>0</v>
      </c>
      <c r="T185" s="145">
        <f t="shared" si="13"/>
        <v>0</v>
      </c>
      <c r="AR185" s="146" t="s">
        <v>201</v>
      </c>
      <c r="AT185" s="146" t="s">
        <v>181</v>
      </c>
      <c r="AU185" s="146" t="s">
        <v>186</v>
      </c>
      <c r="AY185" s="13" t="s">
        <v>179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186</v>
      </c>
      <c r="BK185" s="147">
        <f t="shared" si="19"/>
        <v>0</v>
      </c>
      <c r="BL185" s="13" t="s">
        <v>201</v>
      </c>
      <c r="BM185" s="146" t="s">
        <v>413</v>
      </c>
    </row>
    <row r="186" spans="2:65" s="1" customFormat="1" ht="33" customHeight="1" x14ac:dyDescent="0.2">
      <c r="B186" s="28"/>
      <c r="C186" s="134" t="s">
        <v>414</v>
      </c>
      <c r="D186" s="134" t="s">
        <v>181</v>
      </c>
      <c r="E186" s="135" t="s">
        <v>415</v>
      </c>
      <c r="F186" s="136" t="s">
        <v>416</v>
      </c>
      <c r="G186" s="137" t="s">
        <v>235</v>
      </c>
      <c r="H186" s="138">
        <v>160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201</v>
      </c>
      <c r="AT186" s="146" t="s">
        <v>181</v>
      </c>
      <c r="AU186" s="146" t="s">
        <v>186</v>
      </c>
      <c r="AY186" s="13" t="s">
        <v>179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186</v>
      </c>
      <c r="BK186" s="147">
        <f t="shared" si="19"/>
        <v>0</v>
      </c>
      <c r="BL186" s="13" t="s">
        <v>201</v>
      </c>
      <c r="BM186" s="146" t="s">
        <v>417</v>
      </c>
    </row>
    <row r="187" spans="2:65" s="11" customFormat="1" ht="26" customHeight="1" x14ac:dyDescent="0.35">
      <c r="B187" s="122"/>
      <c r="D187" s="123" t="s">
        <v>71</v>
      </c>
      <c r="E187" s="124" t="s">
        <v>418</v>
      </c>
      <c r="F187" s="124" t="s">
        <v>419</v>
      </c>
      <c r="I187" s="125"/>
      <c r="J187" s="126">
        <f>BK187</f>
        <v>0</v>
      </c>
      <c r="L187" s="122"/>
      <c r="M187" s="127"/>
      <c r="P187" s="128">
        <f>SUM(P188:P191)</f>
        <v>0</v>
      </c>
      <c r="R187" s="128">
        <f>SUM(R188:R191)</f>
        <v>0</v>
      </c>
      <c r="T187" s="129">
        <f>SUM(T188:T191)</f>
        <v>0</v>
      </c>
      <c r="AR187" s="123" t="s">
        <v>185</v>
      </c>
      <c r="AT187" s="130" t="s">
        <v>71</v>
      </c>
      <c r="AU187" s="130" t="s">
        <v>72</v>
      </c>
      <c r="AY187" s="123" t="s">
        <v>179</v>
      </c>
      <c r="BK187" s="131">
        <f>SUM(BK188:BK191)</f>
        <v>0</v>
      </c>
    </row>
    <row r="188" spans="2:65" s="1" customFormat="1" ht="24.15" customHeight="1" x14ac:dyDescent="0.2">
      <c r="B188" s="28"/>
      <c r="C188" s="134" t="s">
        <v>420</v>
      </c>
      <c r="D188" s="134" t="s">
        <v>181</v>
      </c>
      <c r="E188" s="135" t="s">
        <v>421</v>
      </c>
      <c r="F188" s="136" t="s">
        <v>422</v>
      </c>
      <c r="G188" s="137" t="s">
        <v>423</v>
      </c>
      <c r="H188" s="138">
        <v>100</v>
      </c>
      <c r="I188" s="139"/>
      <c r="J188" s="140">
        <f>ROUND(I188*H188,2)</f>
        <v>0</v>
      </c>
      <c r="K188" s="141"/>
      <c r="L188" s="28"/>
      <c r="M188" s="142" t="s">
        <v>1</v>
      </c>
      <c r="N188" s="143" t="s">
        <v>38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AR188" s="146" t="s">
        <v>424</v>
      </c>
      <c r="AT188" s="146" t="s">
        <v>181</v>
      </c>
      <c r="AU188" s="146" t="s">
        <v>80</v>
      </c>
      <c r="AY188" s="13" t="s">
        <v>179</v>
      </c>
      <c r="BE188" s="147">
        <f>IF(N188="základná",J188,0)</f>
        <v>0</v>
      </c>
      <c r="BF188" s="147">
        <f>IF(N188="znížená",J188,0)</f>
        <v>0</v>
      </c>
      <c r="BG188" s="147">
        <f>IF(N188="zákl. prenesená",J188,0)</f>
        <v>0</v>
      </c>
      <c r="BH188" s="147">
        <f>IF(N188="zníž. prenesená",J188,0)</f>
        <v>0</v>
      </c>
      <c r="BI188" s="147">
        <f>IF(N188="nulová",J188,0)</f>
        <v>0</v>
      </c>
      <c r="BJ188" s="13" t="s">
        <v>186</v>
      </c>
      <c r="BK188" s="147">
        <f>ROUND(I188*H188,2)</f>
        <v>0</v>
      </c>
      <c r="BL188" s="13" t="s">
        <v>424</v>
      </c>
      <c r="BM188" s="146" t="s">
        <v>425</v>
      </c>
    </row>
    <row r="189" spans="2:65" s="1" customFormat="1" ht="24.15" customHeight="1" x14ac:dyDescent="0.2">
      <c r="B189" s="28"/>
      <c r="C189" s="134" t="s">
        <v>426</v>
      </c>
      <c r="D189" s="134" t="s">
        <v>181</v>
      </c>
      <c r="E189" s="135" t="s">
        <v>427</v>
      </c>
      <c r="F189" s="136" t="s">
        <v>428</v>
      </c>
      <c r="G189" s="137" t="s">
        <v>423</v>
      </c>
      <c r="H189" s="138">
        <v>50</v>
      </c>
      <c r="I189" s="139"/>
      <c r="J189" s="140">
        <f>ROUND(I189*H189,2)</f>
        <v>0</v>
      </c>
      <c r="K189" s="141"/>
      <c r="L189" s="28"/>
      <c r="M189" s="142" t="s">
        <v>1</v>
      </c>
      <c r="N189" s="143" t="s">
        <v>38</v>
      </c>
      <c r="P189" s="144">
        <f>O189*H189</f>
        <v>0</v>
      </c>
      <c r="Q189" s="144">
        <v>0</v>
      </c>
      <c r="R189" s="144">
        <f>Q189*H189</f>
        <v>0</v>
      </c>
      <c r="S189" s="144">
        <v>0</v>
      </c>
      <c r="T189" s="145">
        <f>S189*H189</f>
        <v>0</v>
      </c>
      <c r="AR189" s="146" t="s">
        <v>424</v>
      </c>
      <c r="AT189" s="146" t="s">
        <v>181</v>
      </c>
      <c r="AU189" s="146" t="s">
        <v>80</v>
      </c>
      <c r="AY189" s="13" t="s">
        <v>179</v>
      </c>
      <c r="BE189" s="147">
        <f>IF(N189="základná",J189,0)</f>
        <v>0</v>
      </c>
      <c r="BF189" s="147">
        <f>IF(N189="znížená",J189,0)</f>
        <v>0</v>
      </c>
      <c r="BG189" s="147">
        <f>IF(N189="zákl. prenesená",J189,0)</f>
        <v>0</v>
      </c>
      <c r="BH189" s="147">
        <f>IF(N189="zníž. prenesená",J189,0)</f>
        <v>0</v>
      </c>
      <c r="BI189" s="147">
        <f>IF(N189="nulová",J189,0)</f>
        <v>0</v>
      </c>
      <c r="BJ189" s="13" t="s">
        <v>186</v>
      </c>
      <c r="BK189" s="147">
        <f>ROUND(I189*H189,2)</f>
        <v>0</v>
      </c>
      <c r="BL189" s="13" t="s">
        <v>424</v>
      </c>
      <c r="BM189" s="146" t="s">
        <v>429</v>
      </c>
    </row>
    <row r="190" spans="2:65" s="1" customFormat="1" ht="24.15" customHeight="1" x14ac:dyDescent="0.2">
      <c r="B190" s="28"/>
      <c r="C190" s="134" t="s">
        <v>430</v>
      </c>
      <c r="D190" s="134" t="s">
        <v>181</v>
      </c>
      <c r="E190" s="135" t="s">
        <v>431</v>
      </c>
      <c r="F190" s="136" t="s">
        <v>432</v>
      </c>
      <c r="G190" s="137" t="s">
        <v>423</v>
      </c>
      <c r="H190" s="138">
        <v>40</v>
      </c>
      <c r="I190" s="139"/>
      <c r="J190" s="140">
        <f>ROUND(I190*H190,2)</f>
        <v>0</v>
      </c>
      <c r="K190" s="141"/>
      <c r="L190" s="28"/>
      <c r="M190" s="142" t="s">
        <v>1</v>
      </c>
      <c r="N190" s="143" t="s">
        <v>38</v>
      </c>
      <c r="P190" s="144">
        <f>O190*H190</f>
        <v>0</v>
      </c>
      <c r="Q190" s="144">
        <v>0</v>
      </c>
      <c r="R190" s="144">
        <f>Q190*H190</f>
        <v>0</v>
      </c>
      <c r="S190" s="144">
        <v>0</v>
      </c>
      <c r="T190" s="145">
        <f>S190*H190</f>
        <v>0</v>
      </c>
      <c r="AR190" s="146" t="s">
        <v>424</v>
      </c>
      <c r="AT190" s="146" t="s">
        <v>181</v>
      </c>
      <c r="AU190" s="146" t="s">
        <v>80</v>
      </c>
      <c r="AY190" s="13" t="s">
        <v>179</v>
      </c>
      <c r="BE190" s="147">
        <f>IF(N190="základná",J190,0)</f>
        <v>0</v>
      </c>
      <c r="BF190" s="147">
        <f>IF(N190="znížená",J190,0)</f>
        <v>0</v>
      </c>
      <c r="BG190" s="147">
        <f>IF(N190="zákl. prenesená",J190,0)</f>
        <v>0</v>
      </c>
      <c r="BH190" s="147">
        <f>IF(N190="zníž. prenesená",J190,0)</f>
        <v>0</v>
      </c>
      <c r="BI190" s="147">
        <f>IF(N190="nulová",J190,0)</f>
        <v>0</v>
      </c>
      <c r="BJ190" s="13" t="s">
        <v>186</v>
      </c>
      <c r="BK190" s="147">
        <f>ROUND(I190*H190,2)</f>
        <v>0</v>
      </c>
      <c r="BL190" s="13" t="s">
        <v>424</v>
      </c>
      <c r="BM190" s="146" t="s">
        <v>433</v>
      </c>
    </row>
    <row r="191" spans="2:65" s="1" customFormat="1" ht="24.15" customHeight="1" x14ac:dyDescent="0.2">
      <c r="B191" s="28"/>
      <c r="C191" s="134" t="s">
        <v>434</v>
      </c>
      <c r="D191" s="134" t="s">
        <v>181</v>
      </c>
      <c r="E191" s="135" t="s">
        <v>435</v>
      </c>
      <c r="F191" s="136" t="s">
        <v>436</v>
      </c>
      <c r="G191" s="137" t="s">
        <v>437</v>
      </c>
      <c r="H191" s="138">
        <v>1</v>
      </c>
      <c r="I191" s="139"/>
      <c r="J191" s="140">
        <f>ROUND(I191*H191,2)</f>
        <v>0</v>
      </c>
      <c r="K191" s="141"/>
      <c r="L191" s="28"/>
      <c r="M191" s="159" t="s">
        <v>1</v>
      </c>
      <c r="N191" s="160" t="s">
        <v>38</v>
      </c>
      <c r="O191" s="161"/>
      <c r="P191" s="162">
        <f>O191*H191</f>
        <v>0</v>
      </c>
      <c r="Q191" s="162">
        <v>0</v>
      </c>
      <c r="R191" s="162">
        <f>Q191*H191</f>
        <v>0</v>
      </c>
      <c r="S191" s="162">
        <v>0</v>
      </c>
      <c r="T191" s="163">
        <f>S191*H191</f>
        <v>0</v>
      </c>
      <c r="AR191" s="146" t="s">
        <v>424</v>
      </c>
      <c r="AT191" s="146" t="s">
        <v>181</v>
      </c>
      <c r="AU191" s="146" t="s">
        <v>80</v>
      </c>
      <c r="AY191" s="13" t="s">
        <v>179</v>
      </c>
      <c r="BE191" s="147">
        <f>IF(N191="základná",J191,0)</f>
        <v>0</v>
      </c>
      <c r="BF191" s="147">
        <f>IF(N191="znížená",J191,0)</f>
        <v>0</v>
      </c>
      <c r="BG191" s="147">
        <f>IF(N191="zákl. prenesená",J191,0)</f>
        <v>0</v>
      </c>
      <c r="BH191" s="147">
        <f>IF(N191="zníž. prenesená",J191,0)</f>
        <v>0</v>
      </c>
      <c r="BI191" s="147">
        <f>IF(N191="nulová",J191,0)</f>
        <v>0</v>
      </c>
      <c r="BJ191" s="13" t="s">
        <v>186</v>
      </c>
      <c r="BK191" s="147">
        <f>ROUND(I191*H191,2)</f>
        <v>0</v>
      </c>
      <c r="BL191" s="13" t="s">
        <v>424</v>
      </c>
      <c r="BM191" s="146" t="s">
        <v>438</v>
      </c>
    </row>
    <row r="192" spans="2:65" s="1" customFormat="1" ht="6.9" customHeight="1" x14ac:dyDescent="0.2">
      <c r="B192" s="41"/>
      <c r="C192" s="42"/>
      <c r="D192" s="42"/>
      <c r="E192" s="42"/>
      <c r="F192" s="42"/>
      <c r="G192" s="42"/>
      <c r="H192" s="42"/>
      <c r="I192" s="42"/>
      <c r="J192" s="42"/>
      <c r="K192" s="42"/>
      <c r="L192" s="28"/>
    </row>
  </sheetData>
  <sheetProtection algorithmName="SHA-512" hashValue="yZbM+3ymSpXdCOmA3UUatzMrdsqLrZT7ODcy6/7a/X1sY+lWj1FqdFMqD802HfxSn/+Qr9qPwxRuJw3Y36GA8A==" saltValue="C9FFo/Zu9mxgpaiOX/6QAi6cpnokLFBx1X076uFlN1C1FhCd46Dmgdg5Mc0veznqTAogpnvPJu3WiScyn4Glig==" spinCount="100000" sheet="1" objects="1" scenarios="1" formatColumns="0" formatRows="0" autoFilter="0"/>
  <autoFilter ref="C122:K191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2"/>
  <sheetViews>
    <sheetView showGridLines="0" workbookViewId="0">
      <selection activeCell="W112" sqref="W112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84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439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151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152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ROUND(J120,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ROUND((SUM(BE120:BE131)),  2)</f>
        <v>0</v>
      </c>
      <c r="G33" s="88"/>
      <c r="H33" s="88"/>
      <c r="I33" s="91">
        <v>0.2</v>
      </c>
      <c r="J33" s="90">
        <f>ROUND(((SUM(BE120:BE131))*I33),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ROUND((SUM(BF120:BF131)),  2)</f>
        <v>0</v>
      </c>
      <c r="G34" s="88"/>
      <c r="H34" s="88"/>
      <c r="I34" s="91">
        <v>0.2</v>
      </c>
      <c r="J34" s="90">
        <f>ROUND(((SUM(BF120:BF131))*I34),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ROUND((SUM(BG120:BG131)),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ROUND((SUM(BH120:BH131)),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ROUND((SUM(BI120:BI131)),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PS 02 - PS 02 Diaľkové ovládanie kontajnerovej meniarne Bojnická - 26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40.2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r.o., Lužná 12, 851 04 Bratislava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Marta Bútorová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J120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20" hidden="1" customHeight="1" x14ac:dyDescent="0.2">
      <c r="B98" s="109"/>
      <c r="D98" s="110" t="s">
        <v>162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20" hidden="1" customHeight="1" x14ac:dyDescent="0.2">
      <c r="B99" s="109"/>
      <c r="D99" s="110" t="s">
        <v>440</v>
      </c>
      <c r="E99" s="111"/>
      <c r="F99" s="111"/>
      <c r="G99" s="111"/>
      <c r="H99" s="111"/>
      <c r="I99" s="111"/>
      <c r="J99" s="112">
        <f>J125</f>
        <v>0</v>
      </c>
      <c r="L99" s="109"/>
    </row>
    <row r="100" spans="2:12" s="9" customFormat="1" ht="20" hidden="1" customHeight="1" x14ac:dyDescent="0.2">
      <c r="B100" s="109"/>
      <c r="D100" s="110" t="s">
        <v>441</v>
      </c>
      <c r="E100" s="111"/>
      <c r="F100" s="111"/>
      <c r="G100" s="111"/>
      <c r="H100" s="111"/>
      <c r="I100" s="111"/>
      <c r="J100" s="112">
        <f>J128</f>
        <v>0</v>
      </c>
      <c r="L100" s="109"/>
    </row>
    <row r="101" spans="2:12" s="1" customFormat="1" ht="21.75" hidden="1" customHeight="1" x14ac:dyDescent="0.2">
      <c r="B101" s="28"/>
      <c r="L101" s="28"/>
    </row>
    <row r="102" spans="2:12" s="1" customFormat="1" ht="6.9" hidden="1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8"/>
    </row>
    <row r="103" spans="2:12" hidden="1" x14ac:dyDescent="0.2"/>
    <row r="104" spans="2:12" hidden="1" x14ac:dyDescent="0.2"/>
    <row r="105" spans="2:12" hidden="1" x14ac:dyDescent="0.2"/>
    <row r="106" spans="2:12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07" spans="2:12" s="1" customFormat="1" ht="24.9" customHeight="1" x14ac:dyDescent="0.2">
      <c r="B107" s="28"/>
      <c r="C107" s="17" t="s">
        <v>165</v>
      </c>
      <c r="L107" s="28"/>
    </row>
    <row r="108" spans="2:12" s="1" customFormat="1" ht="6.9" customHeight="1" x14ac:dyDescent="0.2">
      <c r="B108" s="28"/>
      <c r="L108" s="28"/>
    </row>
    <row r="109" spans="2:12" s="1" customFormat="1" ht="12" customHeight="1" x14ac:dyDescent="0.2">
      <c r="B109" s="28"/>
      <c r="C109" s="23" t="s">
        <v>15</v>
      </c>
      <c r="L109" s="28"/>
    </row>
    <row r="110" spans="2:12" s="1" customFormat="1" ht="16.5" customHeight="1" x14ac:dyDescent="0.2">
      <c r="B110" s="28"/>
      <c r="E110" s="263" t="str">
        <f>E7</f>
        <v>2117 NTT Bulharská Galvaniho</v>
      </c>
      <c r="F110" s="264"/>
      <c r="G110" s="264"/>
      <c r="H110" s="264"/>
      <c r="L110" s="28"/>
    </row>
    <row r="111" spans="2:12" s="1" customFormat="1" ht="12" customHeight="1" x14ac:dyDescent="0.2">
      <c r="B111" s="28"/>
      <c r="C111" s="23" t="s">
        <v>148</v>
      </c>
      <c r="L111" s="28"/>
    </row>
    <row r="112" spans="2:12" s="1" customFormat="1" ht="30" customHeight="1" x14ac:dyDescent="0.2">
      <c r="B112" s="28"/>
      <c r="E112" s="215" t="str">
        <f>E9</f>
        <v>PS 02 - PS 02 Diaľkové ovládanie kontajnerovej meniarne Bojnická - 26</v>
      </c>
      <c r="F112" s="262"/>
      <c r="G112" s="262"/>
      <c r="H112" s="262"/>
      <c r="L112" s="28"/>
    </row>
    <row r="113" spans="2:65" s="1" customFormat="1" ht="6.9" customHeight="1" x14ac:dyDescent="0.2">
      <c r="B113" s="28"/>
      <c r="L113" s="28"/>
    </row>
    <row r="114" spans="2:65" s="1" customFormat="1" ht="12" customHeight="1" x14ac:dyDescent="0.2">
      <c r="B114" s="28"/>
      <c r="C114" s="23" t="s">
        <v>19</v>
      </c>
      <c r="F114" s="21" t="str">
        <f>F12</f>
        <v>Bratislava</v>
      </c>
      <c r="I114" s="23" t="s">
        <v>21</v>
      </c>
      <c r="J114" s="49" t="str">
        <f>IF(J12="","",J12)</f>
        <v>12. 12. 2024</v>
      </c>
      <c r="L114" s="28"/>
    </row>
    <row r="115" spans="2:65" s="1" customFormat="1" ht="6.9" customHeight="1" x14ac:dyDescent="0.2">
      <c r="B115" s="28"/>
      <c r="L115" s="28"/>
    </row>
    <row r="116" spans="2:65" s="1" customFormat="1" ht="40.25" customHeight="1" x14ac:dyDescent="0.2">
      <c r="B116" s="28"/>
      <c r="C116" s="23" t="s">
        <v>23</v>
      </c>
      <c r="F116" s="21" t="str">
        <f>E15</f>
        <v xml:space="preserve"> </v>
      </c>
      <c r="I116" s="23" t="s">
        <v>28</v>
      </c>
      <c r="J116" s="26" t="str">
        <f>E21</f>
        <v>DELTES spol. s r.o., Lužná 12, 851 04 Bratislava</v>
      </c>
      <c r="L116" s="28"/>
    </row>
    <row r="117" spans="2:65" s="1" customFormat="1" ht="15.15" customHeight="1" x14ac:dyDescent="0.2">
      <c r="B117" s="28"/>
      <c r="C117" s="23" t="s">
        <v>26</v>
      </c>
      <c r="F117" s="21" t="str">
        <f>IF(E18="","",E18)</f>
        <v>Vyplň údaj</v>
      </c>
      <c r="I117" s="23" t="s">
        <v>29</v>
      </c>
      <c r="J117" s="26" t="str">
        <f>E24</f>
        <v>Ing. Marta Bútorová</v>
      </c>
      <c r="L117" s="28"/>
    </row>
    <row r="118" spans="2:65" s="1" customFormat="1" ht="10.4" customHeight="1" x14ac:dyDescent="0.2">
      <c r="B118" s="28"/>
      <c r="L118" s="28"/>
    </row>
    <row r="119" spans="2:65" s="10" customFormat="1" ht="29.25" customHeight="1" x14ac:dyDescent="0.2">
      <c r="B119" s="113"/>
      <c r="C119" s="114" t="s">
        <v>166</v>
      </c>
      <c r="D119" s="115" t="s">
        <v>57</v>
      </c>
      <c r="E119" s="115" t="s">
        <v>53</v>
      </c>
      <c r="F119" s="115" t="s">
        <v>54</v>
      </c>
      <c r="G119" s="115" t="s">
        <v>167</v>
      </c>
      <c r="H119" s="115" t="s">
        <v>168</v>
      </c>
      <c r="I119" s="115" t="s">
        <v>169</v>
      </c>
      <c r="J119" s="116" t="s">
        <v>155</v>
      </c>
      <c r="K119" s="117" t="s">
        <v>170</v>
      </c>
      <c r="L119" s="113"/>
      <c r="M119" s="56" t="s">
        <v>1</v>
      </c>
      <c r="N119" s="57" t="s">
        <v>36</v>
      </c>
      <c r="O119" s="57" t="s">
        <v>171</v>
      </c>
      <c r="P119" s="57" t="s">
        <v>172</v>
      </c>
      <c r="Q119" s="57" t="s">
        <v>173</v>
      </c>
      <c r="R119" s="57" t="s">
        <v>174</v>
      </c>
      <c r="S119" s="57" t="s">
        <v>175</v>
      </c>
      <c r="T119" s="58" t="s">
        <v>176</v>
      </c>
    </row>
    <row r="120" spans="2:65" s="1" customFormat="1" ht="23" customHeight="1" x14ac:dyDescent="0.35">
      <c r="B120" s="28"/>
      <c r="C120" s="61" t="s">
        <v>156</v>
      </c>
      <c r="J120" s="118">
        <f>BK120</f>
        <v>0</v>
      </c>
      <c r="L120" s="28"/>
      <c r="M120" s="59"/>
      <c r="N120" s="50"/>
      <c r="O120" s="50"/>
      <c r="P120" s="119">
        <f>P121</f>
        <v>0</v>
      </c>
      <c r="Q120" s="50"/>
      <c r="R120" s="119">
        <f>R121</f>
        <v>0</v>
      </c>
      <c r="S120" s="50"/>
      <c r="T120" s="120">
        <f>T121</f>
        <v>0</v>
      </c>
      <c r="AT120" s="13" t="s">
        <v>71</v>
      </c>
      <c r="AU120" s="13" t="s">
        <v>157</v>
      </c>
      <c r="BK120" s="121">
        <f>BK121</f>
        <v>0</v>
      </c>
    </row>
    <row r="121" spans="2:65" s="11" customFormat="1" ht="26" customHeight="1" x14ac:dyDescent="0.35">
      <c r="B121" s="122"/>
      <c r="D121" s="123" t="s">
        <v>71</v>
      </c>
      <c r="E121" s="124" t="s">
        <v>194</v>
      </c>
      <c r="F121" s="124" t="s">
        <v>195</v>
      </c>
      <c r="I121" s="125"/>
      <c r="J121" s="126">
        <f>BK121</f>
        <v>0</v>
      </c>
      <c r="L121" s="122"/>
      <c r="M121" s="127"/>
      <c r="P121" s="128">
        <f>P122+P125+P128</f>
        <v>0</v>
      </c>
      <c r="R121" s="128">
        <f>R122+R125+R128</f>
        <v>0</v>
      </c>
      <c r="T121" s="129">
        <f>T122+T125+T128</f>
        <v>0</v>
      </c>
      <c r="AR121" s="123" t="s">
        <v>196</v>
      </c>
      <c r="AT121" s="130" t="s">
        <v>71</v>
      </c>
      <c r="AU121" s="130" t="s">
        <v>72</v>
      </c>
      <c r="AY121" s="123" t="s">
        <v>179</v>
      </c>
      <c r="BK121" s="131">
        <f>BK122+BK125+BK128</f>
        <v>0</v>
      </c>
    </row>
    <row r="122" spans="2:65" s="11" customFormat="1" ht="23" customHeight="1" x14ac:dyDescent="0.25">
      <c r="B122" s="122"/>
      <c r="D122" s="123" t="s">
        <v>71</v>
      </c>
      <c r="E122" s="132" t="s">
        <v>197</v>
      </c>
      <c r="F122" s="132" t="s">
        <v>198</v>
      </c>
      <c r="I122" s="125"/>
      <c r="J122" s="133">
        <f>BK122</f>
        <v>0</v>
      </c>
      <c r="L122" s="122"/>
      <c r="M122" s="127"/>
      <c r="P122" s="128">
        <f>SUM(P123:P124)</f>
        <v>0</v>
      </c>
      <c r="R122" s="128">
        <f>SUM(R123:R124)</f>
        <v>0</v>
      </c>
      <c r="T122" s="129">
        <f>SUM(T123:T124)</f>
        <v>0</v>
      </c>
      <c r="AR122" s="123" t="s">
        <v>196</v>
      </c>
      <c r="AT122" s="130" t="s">
        <v>71</v>
      </c>
      <c r="AU122" s="130" t="s">
        <v>80</v>
      </c>
      <c r="AY122" s="123" t="s">
        <v>179</v>
      </c>
      <c r="BK122" s="131">
        <f>SUM(BK123:BK124)</f>
        <v>0</v>
      </c>
    </row>
    <row r="123" spans="2:65" s="1" customFormat="1" ht="16.5" customHeight="1" x14ac:dyDescent="0.2">
      <c r="B123" s="28"/>
      <c r="C123" s="134" t="s">
        <v>80</v>
      </c>
      <c r="D123" s="134" t="s">
        <v>181</v>
      </c>
      <c r="E123" s="135" t="s">
        <v>442</v>
      </c>
      <c r="F123" s="136" t="s">
        <v>443</v>
      </c>
      <c r="G123" s="137" t="s">
        <v>192</v>
      </c>
      <c r="H123" s="138">
        <v>1</v>
      </c>
      <c r="I123" s="139"/>
      <c r="J123" s="140">
        <f>ROUND(I123*H123,2)</f>
        <v>0</v>
      </c>
      <c r="K123" s="141"/>
      <c r="L123" s="28"/>
      <c r="M123" s="142" t="s">
        <v>1</v>
      </c>
      <c r="N123" s="143" t="s">
        <v>38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201</v>
      </c>
      <c r="AT123" s="146" t="s">
        <v>181</v>
      </c>
      <c r="AU123" s="146" t="s">
        <v>186</v>
      </c>
      <c r="AY123" s="13" t="s">
        <v>179</v>
      </c>
      <c r="BE123" s="147">
        <f>IF(N123="základná",J123,0)</f>
        <v>0</v>
      </c>
      <c r="BF123" s="147">
        <f>IF(N123="znížená",J123,0)</f>
        <v>0</v>
      </c>
      <c r="BG123" s="147">
        <f>IF(N123="zákl. prenesená",J123,0)</f>
        <v>0</v>
      </c>
      <c r="BH123" s="147">
        <f>IF(N123="zníž. prenesená",J123,0)</f>
        <v>0</v>
      </c>
      <c r="BI123" s="147">
        <f>IF(N123="nulová",J123,0)</f>
        <v>0</v>
      </c>
      <c r="BJ123" s="13" t="s">
        <v>186</v>
      </c>
      <c r="BK123" s="147">
        <f>ROUND(I123*H123,2)</f>
        <v>0</v>
      </c>
      <c r="BL123" s="13" t="s">
        <v>201</v>
      </c>
      <c r="BM123" s="146" t="s">
        <v>444</v>
      </c>
    </row>
    <row r="124" spans="2:65" s="1" customFormat="1" ht="16.5" customHeight="1" x14ac:dyDescent="0.2">
      <c r="B124" s="28"/>
      <c r="C124" s="134" t="s">
        <v>186</v>
      </c>
      <c r="D124" s="134" t="s">
        <v>181</v>
      </c>
      <c r="E124" s="135" t="s">
        <v>445</v>
      </c>
      <c r="F124" s="136" t="s">
        <v>446</v>
      </c>
      <c r="G124" s="137" t="s">
        <v>192</v>
      </c>
      <c r="H124" s="138">
        <v>1</v>
      </c>
      <c r="I124" s="139"/>
      <c r="J124" s="140">
        <f>ROUND(I124*H124,2)</f>
        <v>0</v>
      </c>
      <c r="K124" s="141"/>
      <c r="L124" s="28"/>
      <c r="M124" s="142" t="s">
        <v>1</v>
      </c>
      <c r="N124" s="143" t="s">
        <v>38</v>
      </c>
      <c r="P124" s="144">
        <f>O124*H124</f>
        <v>0</v>
      </c>
      <c r="Q124" s="144">
        <v>0</v>
      </c>
      <c r="R124" s="144">
        <f>Q124*H124</f>
        <v>0</v>
      </c>
      <c r="S124" s="144">
        <v>0</v>
      </c>
      <c r="T124" s="145">
        <f>S124*H124</f>
        <v>0</v>
      </c>
      <c r="AR124" s="146" t="s">
        <v>201</v>
      </c>
      <c r="AT124" s="146" t="s">
        <v>181</v>
      </c>
      <c r="AU124" s="146" t="s">
        <v>186</v>
      </c>
      <c r="AY124" s="13" t="s">
        <v>179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186</v>
      </c>
      <c r="BK124" s="147">
        <f>ROUND(I124*H124,2)</f>
        <v>0</v>
      </c>
      <c r="BL124" s="13" t="s">
        <v>201</v>
      </c>
      <c r="BM124" s="146" t="s">
        <v>447</v>
      </c>
    </row>
    <row r="125" spans="2:65" s="11" customFormat="1" ht="23" customHeight="1" x14ac:dyDescent="0.25">
      <c r="B125" s="122"/>
      <c r="D125" s="123" t="s">
        <v>71</v>
      </c>
      <c r="E125" s="132" t="s">
        <v>418</v>
      </c>
      <c r="F125" s="132" t="s">
        <v>419</v>
      </c>
      <c r="I125" s="125"/>
      <c r="J125" s="133">
        <f>BK125</f>
        <v>0</v>
      </c>
      <c r="L125" s="122"/>
      <c r="M125" s="127"/>
      <c r="P125" s="128">
        <f>SUM(P126:P127)</f>
        <v>0</v>
      </c>
      <c r="R125" s="128">
        <f>SUM(R126:R127)</f>
        <v>0</v>
      </c>
      <c r="T125" s="129">
        <f>SUM(T126:T127)</f>
        <v>0</v>
      </c>
      <c r="AR125" s="123" t="s">
        <v>185</v>
      </c>
      <c r="AT125" s="130" t="s">
        <v>71</v>
      </c>
      <c r="AU125" s="130" t="s">
        <v>80</v>
      </c>
      <c r="AY125" s="123" t="s">
        <v>179</v>
      </c>
      <c r="BK125" s="131">
        <f>SUM(BK126:BK127)</f>
        <v>0</v>
      </c>
    </row>
    <row r="126" spans="2:65" s="1" customFormat="1" ht="38" customHeight="1" x14ac:dyDescent="0.2">
      <c r="B126" s="28"/>
      <c r="C126" s="134" t="s">
        <v>196</v>
      </c>
      <c r="D126" s="134" t="s">
        <v>181</v>
      </c>
      <c r="E126" s="135" t="s">
        <v>448</v>
      </c>
      <c r="F126" s="136" t="s">
        <v>449</v>
      </c>
      <c r="G126" s="137" t="s">
        <v>423</v>
      </c>
      <c r="H126" s="138">
        <v>40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</v>
      </c>
      <c r="T126" s="145">
        <f>S126*H126</f>
        <v>0</v>
      </c>
      <c r="AR126" s="146" t="s">
        <v>424</v>
      </c>
      <c r="AT126" s="146" t="s">
        <v>181</v>
      </c>
      <c r="AU126" s="146" t="s">
        <v>186</v>
      </c>
      <c r="AY126" s="13" t="s">
        <v>179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186</v>
      </c>
      <c r="BK126" s="147">
        <f>ROUND(I126*H126,2)</f>
        <v>0</v>
      </c>
      <c r="BL126" s="13" t="s">
        <v>424</v>
      </c>
      <c r="BM126" s="146" t="s">
        <v>450</v>
      </c>
    </row>
    <row r="127" spans="2:65" s="1" customFormat="1" ht="33" customHeight="1" x14ac:dyDescent="0.2">
      <c r="B127" s="28"/>
      <c r="C127" s="134" t="s">
        <v>185</v>
      </c>
      <c r="D127" s="134" t="s">
        <v>181</v>
      </c>
      <c r="E127" s="135" t="s">
        <v>421</v>
      </c>
      <c r="F127" s="136" t="s">
        <v>451</v>
      </c>
      <c r="G127" s="137" t="s">
        <v>423</v>
      </c>
      <c r="H127" s="138">
        <v>20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AR127" s="146" t="s">
        <v>424</v>
      </c>
      <c r="AT127" s="146" t="s">
        <v>181</v>
      </c>
      <c r="AU127" s="146" t="s">
        <v>186</v>
      </c>
      <c r="AY127" s="13" t="s">
        <v>179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186</v>
      </c>
      <c r="BK127" s="147">
        <f>ROUND(I127*H127,2)</f>
        <v>0</v>
      </c>
      <c r="BL127" s="13" t="s">
        <v>424</v>
      </c>
      <c r="BM127" s="146" t="s">
        <v>452</v>
      </c>
    </row>
    <row r="128" spans="2:65" s="11" customFormat="1" ht="23" customHeight="1" x14ac:dyDescent="0.25">
      <c r="B128" s="122"/>
      <c r="D128" s="123" t="s">
        <v>71</v>
      </c>
      <c r="E128" s="132" t="s">
        <v>453</v>
      </c>
      <c r="F128" s="132" t="s">
        <v>454</v>
      </c>
      <c r="I128" s="125"/>
      <c r="J128" s="133">
        <f>BK128</f>
        <v>0</v>
      </c>
      <c r="L128" s="122"/>
      <c r="M128" s="127"/>
      <c r="P128" s="128">
        <f>SUM(P129:P131)</f>
        <v>0</v>
      </c>
      <c r="R128" s="128">
        <f>SUM(R129:R131)</f>
        <v>0</v>
      </c>
      <c r="T128" s="129">
        <f>SUM(T129:T131)</f>
        <v>0</v>
      </c>
      <c r="AR128" s="123" t="s">
        <v>185</v>
      </c>
      <c r="AT128" s="130" t="s">
        <v>71</v>
      </c>
      <c r="AU128" s="130" t="s">
        <v>80</v>
      </c>
      <c r="AY128" s="123" t="s">
        <v>179</v>
      </c>
      <c r="BK128" s="131">
        <f>SUM(BK129:BK131)</f>
        <v>0</v>
      </c>
    </row>
    <row r="129" spans="2:65" s="1" customFormat="1" ht="24.15" customHeight="1" x14ac:dyDescent="0.2">
      <c r="B129" s="28"/>
      <c r="C129" s="134" t="s">
        <v>207</v>
      </c>
      <c r="D129" s="134" t="s">
        <v>181</v>
      </c>
      <c r="E129" s="135" t="s">
        <v>455</v>
      </c>
      <c r="F129" s="136" t="s">
        <v>456</v>
      </c>
      <c r="G129" s="137" t="s">
        <v>192</v>
      </c>
      <c r="H129" s="138">
        <v>1</v>
      </c>
      <c r="I129" s="139"/>
      <c r="J129" s="140">
        <f>ROUND(I129*H129,2)</f>
        <v>0</v>
      </c>
      <c r="K129" s="141"/>
      <c r="L129" s="28"/>
      <c r="M129" s="142" t="s">
        <v>1</v>
      </c>
      <c r="N129" s="143" t="s">
        <v>38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205</v>
      </c>
      <c r="AT129" s="146" t="s">
        <v>181</v>
      </c>
      <c r="AU129" s="146" t="s">
        <v>186</v>
      </c>
      <c r="AY129" s="13" t="s">
        <v>179</v>
      </c>
      <c r="BE129" s="147">
        <f>IF(N129="základná",J129,0)</f>
        <v>0</v>
      </c>
      <c r="BF129" s="147">
        <f>IF(N129="znížená",J129,0)</f>
        <v>0</v>
      </c>
      <c r="BG129" s="147">
        <f>IF(N129="zákl. prenesená",J129,0)</f>
        <v>0</v>
      </c>
      <c r="BH129" s="147">
        <f>IF(N129="zníž. prenesená",J129,0)</f>
        <v>0</v>
      </c>
      <c r="BI129" s="147">
        <f>IF(N129="nulová",J129,0)</f>
        <v>0</v>
      </c>
      <c r="BJ129" s="13" t="s">
        <v>186</v>
      </c>
      <c r="BK129" s="147">
        <f>ROUND(I129*H129,2)</f>
        <v>0</v>
      </c>
      <c r="BL129" s="13" t="s">
        <v>205</v>
      </c>
      <c r="BM129" s="146" t="s">
        <v>457</v>
      </c>
    </row>
    <row r="130" spans="2:65" s="1" customFormat="1" ht="24.15" customHeight="1" x14ac:dyDescent="0.2">
      <c r="B130" s="28"/>
      <c r="C130" s="134" t="s">
        <v>211</v>
      </c>
      <c r="D130" s="134" t="s">
        <v>181</v>
      </c>
      <c r="E130" s="135" t="s">
        <v>458</v>
      </c>
      <c r="F130" s="136" t="s">
        <v>459</v>
      </c>
      <c r="G130" s="137" t="s">
        <v>192</v>
      </c>
      <c r="H130" s="138">
        <v>1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201</v>
      </c>
      <c r="AT130" s="146" t="s">
        <v>181</v>
      </c>
      <c r="AU130" s="146" t="s">
        <v>186</v>
      </c>
      <c r="AY130" s="13" t="s">
        <v>179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186</v>
      </c>
      <c r="BK130" s="147">
        <f>ROUND(I130*H130,2)</f>
        <v>0</v>
      </c>
      <c r="BL130" s="13" t="s">
        <v>201</v>
      </c>
      <c r="BM130" s="146" t="s">
        <v>460</v>
      </c>
    </row>
    <row r="131" spans="2:65" s="1" customFormat="1" ht="21.75" customHeight="1" x14ac:dyDescent="0.2">
      <c r="B131" s="28"/>
      <c r="C131" s="134" t="s">
        <v>215</v>
      </c>
      <c r="D131" s="134" t="s">
        <v>181</v>
      </c>
      <c r="E131" s="135" t="s">
        <v>461</v>
      </c>
      <c r="F131" s="136" t="s">
        <v>462</v>
      </c>
      <c r="G131" s="137" t="s">
        <v>192</v>
      </c>
      <c r="H131" s="138">
        <v>1</v>
      </c>
      <c r="I131" s="139"/>
      <c r="J131" s="140">
        <f>ROUND(I131*H131,2)</f>
        <v>0</v>
      </c>
      <c r="K131" s="141"/>
      <c r="L131" s="28"/>
      <c r="M131" s="159" t="s">
        <v>1</v>
      </c>
      <c r="N131" s="160" t="s">
        <v>38</v>
      </c>
      <c r="O131" s="161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AR131" s="146" t="s">
        <v>201</v>
      </c>
      <c r="AT131" s="146" t="s">
        <v>181</v>
      </c>
      <c r="AU131" s="146" t="s">
        <v>186</v>
      </c>
      <c r="AY131" s="13" t="s">
        <v>179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186</v>
      </c>
      <c r="BK131" s="147">
        <f>ROUND(I131*H131,2)</f>
        <v>0</v>
      </c>
      <c r="BL131" s="13" t="s">
        <v>201</v>
      </c>
      <c r="BM131" s="146" t="s">
        <v>463</v>
      </c>
    </row>
    <row r="132" spans="2:65" s="1" customFormat="1" ht="6.9" customHeight="1" x14ac:dyDescent="0.2"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28"/>
    </row>
  </sheetData>
  <sheetProtection algorithmName="SHA-512" hashValue="zOBq5Jz1JlDGRNhsNlluCSESVmTTYXR6+Lr+4oLUvz6+FQzlYKUDZ1/5IhzsmLgJ/R1nLPY2MlV0DNcrKjMowA==" saltValue="6DoXnyxEKTBo8ioRP8KhziA2q3vW+HueXktphuFK41OlDNfHd0h+aTci35EDduAJXYcaFPKym488Qc3srmlJPw==" spinCount="100000" sheet="1" objects="1" scenarios="1" formatColumns="0" formatRows="0" autoFilter="0"/>
  <autoFilter ref="C119:K131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70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87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464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465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466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467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ROUND(J121,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ROUND((SUM(BE121:BE269)),  2)</f>
        <v>0</v>
      </c>
      <c r="G33" s="88"/>
      <c r="H33" s="88"/>
      <c r="I33" s="91">
        <v>0.2</v>
      </c>
      <c r="J33" s="90">
        <f>ROUND(((SUM(BE121:BE269))*I33),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ROUND((SUM(BF121:BF269)),  2)</f>
        <v>0</v>
      </c>
      <c r="G34" s="88"/>
      <c r="H34" s="88"/>
      <c r="I34" s="91">
        <v>0.2</v>
      </c>
      <c r="J34" s="90">
        <f>ROUND(((SUM(BF121:BF269))*I34),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ROUND((SUM(BG121:BG269)),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ROUND((SUM(BH121:BH269)),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ROUND((SUM(BI121:BI269)),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01 - SO 01 Modernizácia trolejového vedenia - úsek Rádiová  - Bulharská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J121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J122</f>
        <v>0</v>
      </c>
      <c r="L97" s="105"/>
    </row>
    <row r="98" spans="2:12" s="9" customFormat="1" ht="20" hidden="1" customHeight="1" x14ac:dyDescent="0.2">
      <c r="B98" s="109"/>
      <c r="D98" s="110" t="s">
        <v>159</v>
      </c>
      <c r="E98" s="111"/>
      <c r="F98" s="111"/>
      <c r="G98" s="111"/>
      <c r="H98" s="111"/>
      <c r="I98" s="111"/>
      <c r="J98" s="112">
        <f>J123</f>
        <v>0</v>
      </c>
      <c r="L98" s="109"/>
    </row>
    <row r="99" spans="2:12" s="9" customFormat="1" ht="20" hidden="1" customHeight="1" x14ac:dyDescent="0.2">
      <c r="B99" s="109"/>
      <c r="D99" s="110" t="s">
        <v>160</v>
      </c>
      <c r="E99" s="111"/>
      <c r="F99" s="111"/>
      <c r="G99" s="111"/>
      <c r="H99" s="111"/>
      <c r="I99" s="111"/>
      <c r="J99" s="112">
        <f>J128</f>
        <v>0</v>
      </c>
      <c r="L99" s="109"/>
    </row>
    <row r="100" spans="2:12" s="8" customFormat="1" ht="24.9" hidden="1" customHeight="1" x14ac:dyDescent="0.2">
      <c r="B100" s="105"/>
      <c r="D100" s="106" t="s">
        <v>161</v>
      </c>
      <c r="E100" s="107"/>
      <c r="F100" s="107"/>
      <c r="G100" s="107"/>
      <c r="H100" s="107"/>
      <c r="I100" s="107"/>
      <c r="J100" s="108">
        <f>J138</f>
        <v>0</v>
      </c>
      <c r="L100" s="105"/>
    </row>
    <row r="101" spans="2:12" s="9" customFormat="1" ht="20" hidden="1" customHeight="1" x14ac:dyDescent="0.2">
      <c r="B101" s="109"/>
      <c r="D101" s="110" t="s">
        <v>162</v>
      </c>
      <c r="E101" s="111"/>
      <c r="F101" s="111"/>
      <c r="G101" s="111"/>
      <c r="H101" s="111"/>
      <c r="I101" s="111"/>
      <c r="J101" s="112">
        <f>J139</f>
        <v>0</v>
      </c>
      <c r="L101" s="109"/>
    </row>
    <row r="102" spans="2:12" s="1" customFormat="1" ht="21.75" hidden="1" customHeight="1" x14ac:dyDescent="0.2">
      <c r="B102" s="28"/>
      <c r="L102" s="28"/>
    </row>
    <row r="103" spans="2:12" s="1" customFormat="1" ht="6.9" hidden="1" customHeight="1" x14ac:dyDescent="0.2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8"/>
    </row>
    <row r="104" spans="2:12" hidden="1" x14ac:dyDescent="0.2"/>
    <row r="105" spans="2:12" hidden="1" x14ac:dyDescent="0.2"/>
    <row r="106" spans="2:12" hidden="1" x14ac:dyDescent="0.2"/>
    <row r="107" spans="2:12" s="1" customFormat="1" ht="6.9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08" spans="2:12" s="1" customFormat="1" ht="24.9" customHeight="1" x14ac:dyDescent="0.2">
      <c r="B108" s="28"/>
      <c r="C108" s="17" t="s">
        <v>165</v>
      </c>
      <c r="L108" s="28"/>
    </row>
    <row r="109" spans="2:12" s="1" customFormat="1" ht="6.9" customHeight="1" x14ac:dyDescent="0.2">
      <c r="B109" s="28"/>
      <c r="L109" s="28"/>
    </row>
    <row r="110" spans="2:12" s="1" customFormat="1" ht="12" customHeight="1" x14ac:dyDescent="0.2">
      <c r="B110" s="28"/>
      <c r="C110" s="23" t="s">
        <v>15</v>
      </c>
      <c r="L110" s="28"/>
    </row>
    <row r="111" spans="2:12" s="1" customFormat="1" ht="16.5" customHeight="1" x14ac:dyDescent="0.2">
      <c r="B111" s="28"/>
      <c r="E111" s="263" t="str">
        <f>E7</f>
        <v>2117 NTT Bulharská Galvaniho</v>
      </c>
      <c r="F111" s="264"/>
      <c r="G111" s="264"/>
      <c r="H111" s="264"/>
      <c r="L111" s="28"/>
    </row>
    <row r="112" spans="2:12" s="1" customFormat="1" ht="12" customHeight="1" x14ac:dyDescent="0.2">
      <c r="B112" s="28"/>
      <c r="C112" s="23" t="s">
        <v>148</v>
      </c>
      <c r="L112" s="28"/>
    </row>
    <row r="113" spans="2:65" s="1" customFormat="1" ht="30" customHeight="1" x14ac:dyDescent="0.2">
      <c r="B113" s="28"/>
      <c r="E113" s="215" t="str">
        <f>E9</f>
        <v>SO 01 - SO 01 Modernizácia trolejového vedenia - úsek Rádiová  - Bulharská</v>
      </c>
      <c r="F113" s="262"/>
      <c r="G113" s="262"/>
      <c r="H113" s="262"/>
      <c r="L113" s="28"/>
    </row>
    <row r="114" spans="2:65" s="1" customFormat="1" ht="6.9" customHeight="1" x14ac:dyDescent="0.2">
      <c r="B114" s="28"/>
      <c r="L114" s="28"/>
    </row>
    <row r="115" spans="2:65" s="1" customFormat="1" ht="12" customHeight="1" x14ac:dyDescent="0.2">
      <c r="B115" s="28"/>
      <c r="C115" s="23" t="s">
        <v>19</v>
      </c>
      <c r="F115" s="21" t="str">
        <f>F12</f>
        <v>Bratislava</v>
      </c>
      <c r="I115" s="23" t="s">
        <v>21</v>
      </c>
      <c r="J115" s="49" t="str">
        <f>IF(J12="","",J12)</f>
        <v>12. 12. 2024</v>
      </c>
      <c r="L115" s="28"/>
    </row>
    <row r="116" spans="2:65" s="1" customFormat="1" ht="6.9" customHeight="1" x14ac:dyDescent="0.2">
      <c r="B116" s="28"/>
      <c r="L116" s="28"/>
    </row>
    <row r="117" spans="2:65" s="1" customFormat="1" ht="15.15" customHeight="1" x14ac:dyDescent="0.2">
      <c r="B117" s="28"/>
      <c r="C117" s="23" t="s">
        <v>23</v>
      </c>
      <c r="F117" s="21" t="str">
        <f>E15</f>
        <v xml:space="preserve"> </v>
      </c>
      <c r="I117" s="23" t="s">
        <v>28</v>
      </c>
      <c r="J117" s="26" t="str">
        <f>E21</f>
        <v>DELTES spol. s r.o.</v>
      </c>
      <c r="L117" s="28"/>
    </row>
    <row r="118" spans="2:65" s="1" customFormat="1" ht="15.15" customHeight="1" x14ac:dyDescent="0.2">
      <c r="B118" s="28"/>
      <c r="C118" s="23" t="s">
        <v>26</v>
      </c>
      <c r="F118" s="21" t="str">
        <f>IF(E18="","",E18)</f>
        <v>Vyplň údaj</v>
      </c>
      <c r="I118" s="23" t="s">
        <v>29</v>
      </c>
      <c r="J118" s="26" t="str">
        <f>E24</f>
        <v>Ing. Peter Kolada</v>
      </c>
      <c r="L118" s="28"/>
    </row>
    <row r="119" spans="2:65" s="1" customFormat="1" ht="10.4" customHeight="1" x14ac:dyDescent="0.2">
      <c r="B119" s="28"/>
      <c r="L119" s="28"/>
    </row>
    <row r="120" spans="2:65" s="10" customFormat="1" ht="29.25" customHeight="1" x14ac:dyDescent="0.2">
      <c r="B120" s="113"/>
      <c r="C120" s="114" t="s">
        <v>166</v>
      </c>
      <c r="D120" s="115" t="s">
        <v>57</v>
      </c>
      <c r="E120" s="115" t="s">
        <v>53</v>
      </c>
      <c r="F120" s="115" t="s">
        <v>54</v>
      </c>
      <c r="G120" s="115" t="s">
        <v>167</v>
      </c>
      <c r="H120" s="115" t="s">
        <v>168</v>
      </c>
      <c r="I120" s="115" t="s">
        <v>169</v>
      </c>
      <c r="J120" s="116" t="s">
        <v>155</v>
      </c>
      <c r="K120" s="117" t="s">
        <v>170</v>
      </c>
      <c r="L120" s="113"/>
      <c r="M120" s="56" t="s">
        <v>1</v>
      </c>
      <c r="N120" s="57" t="s">
        <v>36</v>
      </c>
      <c r="O120" s="57" t="s">
        <v>171</v>
      </c>
      <c r="P120" s="57" t="s">
        <v>172</v>
      </c>
      <c r="Q120" s="57" t="s">
        <v>173</v>
      </c>
      <c r="R120" s="57" t="s">
        <v>174</v>
      </c>
      <c r="S120" s="57" t="s">
        <v>175</v>
      </c>
      <c r="T120" s="58" t="s">
        <v>176</v>
      </c>
    </row>
    <row r="121" spans="2:65" s="1" customFormat="1" ht="23" customHeight="1" x14ac:dyDescent="0.35">
      <c r="B121" s="28"/>
      <c r="C121" s="61" t="s">
        <v>156</v>
      </c>
      <c r="J121" s="118">
        <f>BK121</f>
        <v>0</v>
      </c>
      <c r="L121" s="28"/>
      <c r="M121" s="59"/>
      <c r="N121" s="50"/>
      <c r="O121" s="50"/>
      <c r="P121" s="119">
        <f>P122+P138</f>
        <v>0</v>
      </c>
      <c r="Q121" s="50"/>
      <c r="R121" s="119">
        <f>R122+R138</f>
        <v>4.1872320000000016</v>
      </c>
      <c r="S121" s="50"/>
      <c r="T121" s="120">
        <f>T122+T138</f>
        <v>59.741199999999999</v>
      </c>
      <c r="AT121" s="13" t="s">
        <v>71</v>
      </c>
      <c r="AU121" s="13" t="s">
        <v>157</v>
      </c>
      <c r="BK121" s="121">
        <f>BK122+BK138</f>
        <v>0</v>
      </c>
    </row>
    <row r="122" spans="2:65" s="11" customFormat="1" ht="26" customHeight="1" x14ac:dyDescent="0.35">
      <c r="B122" s="122"/>
      <c r="D122" s="123" t="s">
        <v>71</v>
      </c>
      <c r="E122" s="124" t="s">
        <v>177</v>
      </c>
      <c r="F122" s="124" t="s">
        <v>178</v>
      </c>
      <c r="I122" s="125"/>
      <c r="J122" s="126">
        <f>BK122</f>
        <v>0</v>
      </c>
      <c r="L122" s="122"/>
      <c r="M122" s="127"/>
      <c r="P122" s="128">
        <f>P123+P128</f>
        <v>0</v>
      </c>
      <c r="R122" s="128">
        <f>R123+R128</f>
        <v>3.5200000000000005E-4</v>
      </c>
      <c r="T122" s="129">
        <f>T123+T128</f>
        <v>59.741199999999999</v>
      </c>
      <c r="AR122" s="123" t="s">
        <v>80</v>
      </c>
      <c r="AT122" s="130" t="s">
        <v>71</v>
      </c>
      <c r="AU122" s="130" t="s">
        <v>72</v>
      </c>
      <c r="AY122" s="123" t="s">
        <v>179</v>
      </c>
      <c r="BK122" s="131">
        <f>BK123+BK128</f>
        <v>0</v>
      </c>
    </row>
    <row r="123" spans="2:65" s="11" customFormat="1" ht="23" customHeight="1" x14ac:dyDescent="0.25">
      <c r="B123" s="122"/>
      <c r="D123" s="123" t="s">
        <v>71</v>
      </c>
      <c r="E123" s="132" t="s">
        <v>80</v>
      </c>
      <c r="F123" s="132" t="s">
        <v>180</v>
      </c>
      <c r="I123" s="125"/>
      <c r="J123" s="133">
        <f>BK123</f>
        <v>0</v>
      </c>
      <c r="L123" s="122"/>
      <c r="M123" s="127"/>
      <c r="P123" s="128">
        <f>SUM(P124:P127)</f>
        <v>0</v>
      </c>
      <c r="R123" s="128">
        <f>SUM(R124:R127)</f>
        <v>0</v>
      </c>
      <c r="T123" s="129">
        <f>SUM(T124:T127)</f>
        <v>9.3412000000000006</v>
      </c>
      <c r="AR123" s="123" t="s">
        <v>80</v>
      </c>
      <c r="AT123" s="130" t="s">
        <v>71</v>
      </c>
      <c r="AU123" s="130" t="s">
        <v>80</v>
      </c>
      <c r="AY123" s="123" t="s">
        <v>179</v>
      </c>
      <c r="BK123" s="131">
        <f>SUM(BK124:BK127)</f>
        <v>0</v>
      </c>
    </row>
    <row r="124" spans="2:65" s="1" customFormat="1" ht="24.15" customHeight="1" x14ac:dyDescent="0.2">
      <c r="B124" s="28"/>
      <c r="C124" s="134" t="s">
        <v>80</v>
      </c>
      <c r="D124" s="134" t="s">
        <v>181</v>
      </c>
      <c r="E124" s="135" t="s">
        <v>468</v>
      </c>
      <c r="F124" s="136" t="s">
        <v>469</v>
      </c>
      <c r="G124" s="137" t="s">
        <v>184</v>
      </c>
      <c r="H124" s="138">
        <v>9.68</v>
      </c>
      <c r="I124" s="139"/>
      <c r="J124" s="140">
        <f>ROUND(I124*H124,2)</f>
        <v>0</v>
      </c>
      <c r="K124" s="141"/>
      <c r="L124" s="28"/>
      <c r="M124" s="142" t="s">
        <v>1</v>
      </c>
      <c r="N124" s="143" t="s">
        <v>38</v>
      </c>
      <c r="P124" s="144">
        <f>O124*H124</f>
        <v>0</v>
      </c>
      <c r="Q124" s="144">
        <v>0</v>
      </c>
      <c r="R124" s="144">
        <f>Q124*H124</f>
        <v>0</v>
      </c>
      <c r="S124" s="144">
        <v>0.26</v>
      </c>
      <c r="T124" s="145">
        <f>S124*H124</f>
        <v>2.5167999999999999</v>
      </c>
      <c r="AR124" s="146" t="s">
        <v>185</v>
      </c>
      <c r="AT124" s="146" t="s">
        <v>181</v>
      </c>
      <c r="AU124" s="146" t="s">
        <v>186</v>
      </c>
      <c r="AY124" s="13" t="s">
        <v>179</v>
      </c>
      <c r="BE124" s="147">
        <f>IF(N124="základná",J124,0)</f>
        <v>0</v>
      </c>
      <c r="BF124" s="147">
        <f>IF(N124="znížená",J124,0)</f>
        <v>0</v>
      </c>
      <c r="BG124" s="147">
        <f>IF(N124="zákl. prenesená",J124,0)</f>
        <v>0</v>
      </c>
      <c r="BH124" s="147">
        <f>IF(N124="zníž. prenesená",J124,0)</f>
        <v>0</v>
      </c>
      <c r="BI124" s="147">
        <f>IF(N124="nulová",J124,0)</f>
        <v>0</v>
      </c>
      <c r="BJ124" s="13" t="s">
        <v>186</v>
      </c>
      <c r="BK124" s="147">
        <f>ROUND(I124*H124,2)</f>
        <v>0</v>
      </c>
      <c r="BL124" s="13" t="s">
        <v>185</v>
      </c>
      <c r="BM124" s="146" t="s">
        <v>470</v>
      </c>
    </row>
    <row r="125" spans="2:65" s="1" customFormat="1" ht="24.15" customHeight="1" x14ac:dyDescent="0.2">
      <c r="B125" s="28"/>
      <c r="C125" s="134" t="s">
        <v>186</v>
      </c>
      <c r="D125" s="134" t="s">
        <v>181</v>
      </c>
      <c r="E125" s="135" t="s">
        <v>471</v>
      </c>
      <c r="F125" s="136" t="s">
        <v>472</v>
      </c>
      <c r="G125" s="137" t="s">
        <v>184</v>
      </c>
      <c r="H125" s="138">
        <v>9.68</v>
      </c>
      <c r="I125" s="139"/>
      <c r="J125" s="140">
        <f>ROUND(I125*H125,2)</f>
        <v>0</v>
      </c>
      <c r="K125" s="141"/>
      <c r="L125" s="28"/>
      <c r="M125" s="142" t="s">
        <v>1</v>
      </c>
      <c r="N125" s="143" t="s">
        <v>38</v>
      </c>
      <c r="P125" s="144">
        <f>O125*H125</f>
        <v>0</v>
      </c>
      <c r="Q125" s="144">
        <v>0</v>
      </c>
      <c r="R125" s="144">
        <f>Q125*H125</f>
        <v>0</v>
      </c>
      <c r="S125" s="144">
        <v>0.125</v>
      </c>
      <c r="T125" s="145">
        <f>S125*H125</f>
        <v>1.21</v>
      </c>
      <c r="AR125" s="146" t="s">
        <v>185</v>
      </c>
      <c r="AT125" s="146" t="s">
        <v>181</v>
      </c>
      <c r="AU125" s="146" t="s">
        <v>186</v>
      </c>
      <c r="AY125" s="13" t="s">
        <v>179</v>
      </c>
      <c r="BE125" s="147">
        <f>IF(N125="základná",J125,0)</f>
        <v>0</v>
      </c>
      <c r="BF125" s="147">
        <f>IF(N125="znížená",J125,0)</f>
        <v>0</v>
      </c>
      <c r="BG125" s="147">
        <f>IF(N125="zákl. prenesená",J125,0)</f>
        <v>0</v>
      </c>
      <c r="BH125" s="147">
        <f>IF(N125="zníž. prenesená",J125,0)</f>
        <v>0</v>
      </c>
      <c r="BI125" s="147">
        <f>IF(N125="nulová",J125,0)</f>
        <v>0</v>
      </c>
      <c r="BJ125" s="13" t="s">
        <v>186</v>
      </c>
      <c r="BK125" s="147">
        <f>ROUND(I125*H125,2)</f>
        <v>0</v>
      </c>
      <c r="BL125" s="13" t="s">
        <v>185</v>
      </c>
      <c r="BM125" s="146" t="s">
        <v>473</v>
      </c>
    </row>
    <row r="126" spans="2:65" s="1" customFormat="1" ht="33" customHeight="1" x14ac:dyDescent="0.2">
      <c r="B126" s="28"/>
      <c r="C126" s="134" t="s">
        <v>196</v>
      </c>
      <c r="D126" s="134" t="s">
        <v>181</v>
      </c>
      <c r="E126" s="135" t="s">
        <v>474</v>
      </c>
      <c r="F126" s="136" t="s">
        <v>475</v>
      </c>
      <c r="G126" s="137" t="s">
        <v>184</v>
      </c>
      <c r="H126" s="138">
        <v>9.68</v>
      </c>
      <c r="I126" s="139"/>
      <c r="J126" s="140">
        <f>ROUND(I126*H126,2)</f>
        <v>0</v>
      </c>
      <c r="K126" s="141"/>
      <c r="L126" s="28"/>
      <c r="M126" s="142" t="s">
        <v>1</v>
      </c>
      <c r="N126" s="143" t="s">
        <v>38</v>
      </c>
      <c r="P126" s="144">
        <f>O126*H126</f>
        <v>0</v>
      </c>
      <c r="Q126" s="144">
        <v>0</v>
      </c>
      <c r="R126" s="144">
        <f>Q126*H126</f>
        <v>0</v>
      </c>
      <c r="S126" s="144">
        <v>0.13</v>
      </c>
      <c r="T126" s="145">
        <f>S126*H126</f>
        <v>1.2584</v>
      </c>
      <c r="AR126" s="146" t="s">
        <v>185</v>
      </c>
      <c r="AT126" s="146" t="s">
        <v>181</v>
      </c>
      <c r="AU126" s="146" t="s">
        <v>186</v>
      </c>
      <c r="AY126" s="13" t="s">
        <v>179</v>
      </c>
      <c r="BE126" s="147">
        <f>IF(N126="základná",J126,0)</f>
        <v>0</v>
      </c>
      <c r="BF126" s="147">
        <f>IF(N126="znížená",J126,0)</f>
        <v>0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3" t="s">
        <v>186</v>
      </c>
      <c r="BK126" s="147">
        <f>ROUND(I126*H126,2)</f>
        <v>0</v>
      </c>
      <c r="BL126" s="13" t="s">
        <v>185</v>
      </c>
      <c r="BM126" s="146" t="s">
        <v>476</v>
      </c>
    </row>
    <row r="127" spans="2:65" s="1" customFormat="1" ht="33" customHeight="1" x14ac:dyDescent="0.2">
      <c r="B127" s="28"/>
      <c r="C127" s="134" t="s">
        <v>185</v>
      </c>
      <c r="D127" s="134" t="s">
        <v>181</v>
      </c>
      <c r="E127" s="135" t="s">
        <v>477</v>
      </c>
      <c r="F127" s="136" t="s">
        <v>478</v>
      </c>
      <c r="G127" s="137" t="s">
        <v>184</v>
      </c>
      <c r="H127" s="138">
        <v>19.36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0.22500000000000001</v>
      </c>
      <c r="T127" s="145">
        <f>S127*H127</f>
        <v>4.3559999999999999</v>
      </c>
      <c r="AR127" s="146" t="s">
        <v>185</v>
      </c>
      <c r="AT127" s="146" t="s">
        <v>181</v>
      </c>
      <c r="AU127" s="146" t="s">
        <v>186</v>
      </c>
      <c r="AY127" s="13" t="s">
        <v>179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186</v>
      </c>
      <c r="BK127" s="147">
        <f>ROUND(I127*H127,2)</f>
        <v>0</v>
      </c>
      <c r="BL127" s="13" t="s">
        <v>185</v>
      </c>
      <c r="BM127" s="146" t="s">
        <v>479</v>
      </c>
    </row>
    <row r="128" spans="2:65" s="11" customFormat="1" ht="23" customHeight="1" x14ac:dyDescent="0.25">
      <c r="B128" s="122"/>
      <c r="D128" s="123" t="s">
        <v>71</v>
      </c>
      <c r="E128" s="132" t="s">
        <v>188</v>
      </c>
      <c r="F128" s="132" t="s">
        <v>189</v>
      </c>
      <c r="I128" s="125"/>
      <c r="J128" s="133">
        <f>BK128</f>
        <v>0</v>
      </c>
      <c r="L128" s="122"/>
      <c r="M128" s="127"/>
      <c r="P128" s="128">
        <f>SUM(P129:P137)</f>
        <v>0</v>
      </c>
      <c r="R128" s="128">
        <f>SUM(R129:R137)</f>
        <v>3.5200000000000005E-4</v>
      </c>
      <c r="T128" s="129">
        <f>SUM(T129:T137)</f>
        <v>50.4</v>
      </c>
      <c r="AR128" s="123" t="s">
        <v>80</v>
      </c>
      <c r="AT128" s="130" t="s">
        <v>71</v>
      </c>
      <c r="AU128" s="130" t="s">
        <v>80</v>
      </c>
      <c r="AY128" s="123" t="s">
        <v>179</v>
      </c>
      <c r="BK128" s="131">
        <f>SUM(BK129:BK137)</f>
        <v>0</v>
      </c>
    </row>
    <row r="129" spans="2:65" s="1" customFormat="1" ht="24.15" customHeight="1" x14ac:dyDescent="0.2">
      <c r="B129" s="28"/>
      <c r="C129" s="134" t="s">
        <v>207</v>
      </c>
      <c r="D129" s="134" t="s">
        <v>181</v>
      </c>
      <c r="E129" s="135" t="s">
        <v>480</v>
      </c>
      <c r="F129" s="136" t="s">
        <v>481</v>
      </c>
      <c r="G129" s="137" t="s">
        <v>235</v>
      </c>
      <c r="H129" s="138">
        <v>17.600000000000001</v>
      </c>
      <c r="I129" s="139"/>
      <c r="J129" s="140">
        <f t="shared" ref="J129:J137" si="0">ROUND(I129*H129,2)</f>
        <v>0</v>
      </c>
      <c r="K129" s="141"/>
      <c r="L129" s="28"/>
      <c r="M129" s="142" t="s">
        <v>1</v>
      </c>
      <c r="N129" s="143" t="s">
        <v>38</v>
      </c>
      <c r="P129" s="144">
        <f t="shared" ref="P129:P137" si="1">O129*H129</f>
        <v>0</v>
      </c>
      <c r="Q129" s="144">
        <v>0</v>
      </c>
      <c r="R129" s="144">
        <f t="shared" ref="R129:R137" si="2">Q129*H129</f>
        <v>0</v>
      </c>
      <c r="S129" s="144">
        <v>0</v>
      </c>
      <c r="T129" s="145">
        <f t="shared" ref="T129:T137" si="3">S129*H129</f>
        <v>0</v>
      </c>
      <c r="AR129" s="146" t="s">
        <v>185</v>
      </c>
      <c r="AT129" s="146" t="s">
        <v>181</v>
      </c>
      <c r="AU129" s="146" t="s">
        <v>186</v>
      </c>
      <c r="AY129" s="13" t="s">
        <v>179</v>
      </c>
      <c r="BE129" s="147">
        <f t="shared" ref="BE129:BE137" si="4">IF(N129="základná",J129,0)</f>
        <v>0</v>
      </c>
      <c r="BF129" s="147">
        <f t="shared" ref="BF129:BF137" si="5">IF(N129="znížená",J129,0)</f>
        <v>0</v>
      </c>
      <c r="BG129" s="147">
        <f t="shared" ref="BG129:BG137" si="6">IF(N129="zákl. prenesená",J129,0)</f>
        <v>0</v>
      </c>
      <c r="BH129" s="147">
        <f t="shared" ref="BH129:BH137" si="7">IF(N129="zníž. prenesená",J129,0)</f>
        <v>0</v>
      </c>
      <c r="BI129" s="147">
        <f t="shared" ref="BI129:BI137" si="8">IF(N129="nulová",J129,0)</f>
        <v>0</v>
      </c>
      <c r="BJ129" s="13" t="s">
        <v>186</v>
      </c>
      <c r="BK129" s="147">
        <f t="shared" ref="BK129:BK137" si="9">ROUND(I129*H129,2)</f>
        <v>0</v>
      </c>
      <c r="BL129" s="13" t="s">
        <v>185</v>
      </c>
      <c r="BM129" s="146" t="s">
        <v>482</v>
      </c>
    </row>
    <row r="130" spans="2:65" s="1" customFormat="1" ht="24.15" customHeight="1" x14ac:dyDescent="0.2">
      <c r="B130" s="28"/>
      <c r="C130" s="134" t="s">
        <v>211</v>
      </c>
      <c r="D130" s="134" t="s">
        <v>181</v>
      </c>
      <c r="E130" s="135" t="s">
        <v>483</v>
      </c>
      <c r="F130" s="136" t="s">
        <v>484</v>
      </c>
      <c r="G130" s="137" t="s">
        <v>235</v>
      </c>
      <c r="H130" s="138">
        <v>35.200000000000003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1.0000000000000001E-5</v>
      </c>
      <c r="R130" s="144">
        <f t="shared" si="2"/>
        <v>3.5200000000000005E-4</v>
      </c>
      <c r="S130" s="144">
        <v>0</v>
      </c>
      <c r="T130" s="145">
        <f t="shared" si="3"/>
        <v>0</v>
      </c>
      <c r="AR130" s="146" t="s">
        <v>185</v>
      </c>
      <c r="AT130" s="146" t="s">
        <v>181</v>
      </c>
      <c r="AU130" s="146" t="s">
        <v>186</v>
      </c>
      <c r="AY130" s="13" t="s">
        <v>179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186</v>
      </c>
      <c r="BK130" s="147">
        <f t="shared" si="9"/>
        <v>0</v>
      </c>
      <c r="BL130" s="13" t="s">
        <v>185</v>
      </c>
      <c r="BM130" s="146" t="s">
        <v>485</v>
      </c>
    </row>
    <row r="131" spans="2:65" s="1" customFormat="1" ht="33" customHeight="1" x14ac:dyDescent="0.2">
      <c r="B131" s="28"/>
      <c r="C131" s="134" t="s">
        <v>215</v>
      </c>
      <c r="D131" s="134" t="s">
        <v>181</v>
      </c>
      <c r="E131" s="135" t="s">
        <v>486</v>
      </c>
      <c r="F131" s="136" t="s">
        <v>487</v>
      </c>
      <c r="G131" s="137" t="s">
        <v>488</v>
      </c>
      <c r="H131" s="138">
        <v>21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2.4</v>
      </c>
      <c r="T131" s="145">
        <f t="shared" si="3"/>
        <v>50.4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186</v>
      </c>
      <c r="BK131" s="147">
        <f t="shared" si="9"/>
        <v>0</v>
      </c>
      <c r="BL131" s="13" t="s">
        <v>185</v>
      </c>
      <c r="BM131" s="146" t="s">
        <v>489</v>
      </c>
    </row>
    <row r="132" spans="2:65" s="1" customFormat="1" ht="33" customHeight="1" x14ac:dyDescent="0.2">
      <c r="B132" s="28"/>
      <c r="C132" s="134" t="s">
        <v>219</v>
      </c>
      <c r="D132" s="134" t="s">
        <v>181</v>
      </c>
      <c r="E132" s="135" t="s">
        <v>490</v>
      </c>
      <c r="F132" s="136" t="s">
        <v>491</v>
      </c>
      <c r="G132" s="137" t="s">
        <v>388</v>
      </c>
      <c r="H132" s="138">
        <v>54.283000000000001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185</v>
      </c>
      <c r="BM132" s="146" t="s">
        <v>492</v>
      </c>
    </row>
    <row r="133" spans="2:65" s="1" customFormat="1" ht="33" customHeight="1" x14ac:dyDescent="0.2">
      <c r="B133" s="28"/>
      <c r="C133" s="134" t="s">
        <v>188</v>
      </c>
      <c r="D133" s="134" t="s">
        <v>181</v>
      </c>
      <c r="E133" s="135" t="s">
        <v>493</v>
      </c>
      <c r="F133" s="136" t="s">
        <v>494</v>
      </c>
      <c r="G133" s="137" t="s">
        <v>388</v>
      </c>
      <c r="H133" s="138">
        <v>51.765999999999998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185</v>
      </c>
      <c r="AT133" s="146" t="s">
        <v>181</v>
      </c>
      <c r="AU133" s="146" t="s">
        <v>186</v>
      </c>
      <c r="AY133" s="13" t="s">
        <v>179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186</v>
      </c>
      <c r="BK133" s="147">
        <f t="shared" si="9"/>
        <v>0</v>
      </c>
      <c r="BL133" s="13" t="s">
        <v>185</v>
      </c>
      <c r="BM133" s="146" t="s">
        <v>495</v>
      </c>
    </row>
    <row r="134" spans="2:65" s="1" customFormat="1" ht="24.15" customHeight="1" x14ac:dyDescent="0.2">
      <c r="B134" s="28"/>
      <c r="C134" s="134" t="s">
        <v>224</v>
      </c>
      <c r="D134" s="134" t="s">
        <v>181</v>
      </c>
      <c r="E134" s="135" t="s">
        <v>496</v>
      </c>
      <c r="F134" s="136" t="s">
        <v>497</v>
      </c>
      <c r="G134" s="137" t="s">
        <v>388</v>
      </c>
      <c r="H134" s="138">
        <v>155.298</v>
      </c>
      <c r="I134" s="139"/>
      <c r="J134" s="140">
        <f t="shared" si="0"/>
        <v>0</v>
      </c>
      <c r="K134" s="141"/>
      <c r="L134" s="28"/>
      <c r="M134" s="142" t="s">
        <v>1</v>
      </c>
      <c r="N134" s="143" t="s">
        <v>38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185</v>
      </c>
      <c r="AT134" s="146" t="s">
        <v>181</v>
      </c>
      <c r="AU134" s="146" t="s">
        <v>186</v>
      </c>
      <c r="AY134" s="13" t="s">
        <v>179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186</v>
      </c>
      <c r="BK134" s="147">
        <f t="shared" si="9"/>
        <v>0</v>
      </c>
      <c r="BL134" s="13" t="s">
        <v>185</v>
      </c>
      <c r="BM134" s="146" t="s">
        <v>498</v>
      </c>
    </row>
    <row r="135" spans="2:65" s="1" customFormat="1" ht="24.15" customHeight="1" x14ac:dyDescent="0.2">
      <c r="B135" s="28"/>
      <c r="C135" s="134" t="s">
        <v>228</v>
      </c>
      <c r="D135" s="134" t="s">
        <v>181</v>
      </c>
      <c r="E135" s="135" t="s">
        <v>499</v>
      </c>
      <c r="F135" s="136" t="s">
        <v>500</v>
      </c>
      <c r="G135" s="137" t="s">
        <v>388</v>
      </c>
      <c r="H135" s="138">
        <v>51.765999999999998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185</v>
      </c>
      <c r="AT135" s="146" t="s">
        <v>181</v>
      </c>
      <c r="AU135" s="146" t="s">
        <v>186</v>
      </c>
      <c r="AY135" s="13" t="s">
        <v>179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186</v>
      </c>
      <c r="BK135" s="147">
        <f t="shared" si="9"/>
        <v>0</v>
      </c>
      <c r="BL135" s="13" t="s">
        <v>185</v>
      </c>
      <c r="BM135" s="146" t="s">
        <v>501</v>
      </c>
    </row>
    <row r="136" spans="2:65" s="1" customFormat="1" ht="24.15" customHeight="1" x14ac:dyDescent="0.2">
      <c r="B136" s="28"/>
      <c r="C136" s="134" t="s">
        <v>232</v>
      </c>
      <c r="D136" s="134" t="s">
        <v>181</v>
      </c>
      <c r="E136" s="135" t="s">
        <v>502</v>
      </c>
      <c r="F136" s="136" t="s">
        <v>503</v>
      </c>
      <c r="G136" s="137" t="s">
        <v>388</v>
      </c>
      <c r="H136" s="138">
        <v>50.555999999999997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185</v>
      </c>
      <c r="AT136" s="146" t="s">
        <v>181</v>
      </c>
      <c r="AU136" s="146" t="s">
        <v>186</v>
      </c>
      <c r="AY136" s="13" t="s">
        <v>179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186</v>
      </c>
      <c r="BK136" s="147">
        <f t="shared" si="9"/>
        <v>0</v>
      </c>
      <c r="BL136" s="13" t="s">
        <v>185</v>
      </c>
      <c r="BM136" s="146" t="s">
        <v>504</v>
      </c>
    </row>
    <row r="137" spans="2:65" s="1" customFormat="1" ht="24.15" customHeight="1" x14ac:dyDescent="0.2">
      <c r="B137" s="28"/>
      <c r="C137" s="134" t="s">
        <v>237</v>
      </c>
      <c r="D137" s="134" t="s">
        <v>181</v>
      </c>
      <c r="E137" s="135" t="s">
        <v>505</v>
      </c>
      <c r="F137" s="136" t="s">
        <v>506</v>
      </c>
      <c r="G137" s="137" t="s">
        <v>388</v>
      </c>
      <c r="H137" s="138">
        <v>1.21</v>
      </c>
      <c r="I137" s="139"/>
      <c r="J137" s="140">
        <f t="shared" si="0"/>
        <v>0</v>
      </c>
      <c r="K137" s="141"/>
      <c r="L137" s="28"/>
      <c r="M137" s="142" t="s">
        <v>1</v>
      </c>
      <c r="N137" s="143" t="s">
        <v>38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185</v>
      </c>
      <c r="AT137" s="146" t="s">
        <v>181</v>
      </c>
      <c r="AU137" s="146" t="s">
        <v>186</v>
      </c>
      <c r="AY137" s="13" t="s">
        <v>179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186</v>
      </c>
      <c r="BK137" s="147">
        <f t="shared" si="9"/>
        <v>0</v>
      </c>
      <c r="BL137" s="13" t="s">
        <v>185</v>
      </c>
      <c r="BM137" s="146" t="s">
        <v>507</v>
      </c>
    </row>
    <row r="138" spans="2:65" s="11" customFormat="1" ht="26" customHeight="1" x14ac:dyDescent="0.35">
      <c r="B138" s="122"/>
      <c r="D138" s="123" t="s">
        <v>71</v>
      </c>
      <c r="E138" s="124" t="s">
        <v>194</v>
      </c>
      <c r="F138" s="124" t="s">
        <v>195</v>
      </c>
      <c r="I138" s="125"/>
      <c r="J138" s="126">
        <f>BK138</f>
        <v>0</v>
      </c>
      <c r="L138" s="122"/>
      <c r="M138" s="127"/>
      <c r="P138" s="128">
        <f>P139</f>
        <v>0</v>
      </c>
      <c r="R138" s="128">
        <f>R139</f>
        <v>4.1868800000000013</v>
      </c>
      <c r="T138" s="129">
        <f>T139</f>
        <v>0</v>
      </c>
      <c r="AR138" s="123" t="s">
        <v>196</v>
      </c>
      <c r="AT138" s="130" t="s">
        <v>71</v>
      </c>
      <c r="AU138" s="130" t="s">
        <v>72</v>
      </c>
      <c r="AY138" s="123" t="s">
        <v>179</v>
      </c>
      <c r="BK138" s="131">
        <f>BK139</f>
        <v>0</v>
      </c>
    </row>
    <row r="139" spans="2:65" s="11" customFormat="1" ht="23" customHeight="1" x14ac:dyDescent="0.25">
      <c r="B139" s="122"/>
      <c r="D139" s="123" t="s">
        <v>71</v>
      </c>
      <c r="E139" s="132" t="s">
        <v>197</v>
      </c>
      <c r="F139" s="132" t="s">
        <v>198</v>
      </c>
      <c r="I139" s="125"/>
      <c r="J139" s="133">
        <f>BK139</f>
        <v>0</v>
      </c>
      <c r="L139" s="122"/>
      <c r="M139" s="127"/>
      <c r="P139" s="128">
        <f>SUM(P140:P269)</f>
        <v>0</v>
      </c>
      <c r="R139" s="128">
        <f>SUM(R140:R269)</f>
        <v>4.1868800000000013</v>
      </c>
      <c r="T139" s="129">
        <f>SUM(T140:T269)</f>
        <v>0</v>
      </c>
      <c r="AR139" s="123" t="s">
        <v>196</v>
      </c>
      <c r="AT139" s="130" t="s">
        <v>71</v>
      </c>
      <c r="AU139" s="130" t="s">
        <v>80</v>
      </c>
      <c r="AY139" s="123" t="s">
        <v>179</v>
      </c>
      <c r="BK139" s="131">
        <f>SUM(BK140:BK269)</f>
        <v>0</v>
      </c>
    </row>
    <row r="140" spans="2:65" s="1" customFormat="1" ht="24.15" customHeight="1" x14ac:dyDescent="0.2">
      <c r="B140" s="28"/>
      <c r="C140" s="134" t="s">
        <v>242</v>
      </c>
      <c r="D140" s="134" t="s">
        <v>181</v>
      </c>
      <c r="E140" s="135" t="s">
        <v>508</v>
      </c>
      <c r="F140" s="136" t="s">
        <v>509</v>
      </c>
      <c r="G140" s="137" t="s">
        <v>192</v>
      </c>
      <c r="H140" s="138">
        <v>6</v>
      </c>
      <c r="I140" s="139"/>
      <c r="J140" s="140">
        <f t="shared" ref="J140:J171" si="10">ROUND(I140*H140,2)</f>
        <v>0</v>
      </c>
      <c r="K140" s="141"/>
      <c r="L140" s="28"/>
      <c r="M140" s="142" t="s">
        <v>1</v>
      </c>
      <c r="N140" s="143" t="s">
        <v>38</v>
      </c>
      <c r="P140" s="144">
        <f t="shared" ref="P140:P171" si="11">O140*H140</f>
        <v>0</v>
      </c>
      <c r="Q140" s="144">
        <v>0</v>
      </c>
      <c r="R140" s="144">
        <f t="shared" ref="R140:R171" si="12">Q140*H140</f>
        <v>0</v>
      </c>
      <c r="S140" s="144">
        <v>0</v>
      </c>
      <c r="T140" s="145">
        <f t="shared" ref="T140:T171" si="13">S140*H140</f>
        <v>0</v>
      </c>
      <c r="AR140" s="146" t="s">
        <v>201</v>
      </c>
      <c r="AT140" s="146" t="s">
        <v>181</v>
      </c>
      <c r="AU140" s="146" t="s">
        <v>186</v>
      </c>
      <c r="AY140" s="13" t="s">
        <v>179</v>
      </c>
      <c r="BE140" s="147">
        <f t="shared" ref="BE140:BE171" si="14">IF(N140="základná",J140,0)</f>
        <v>0</v>
      </c>
      <c r="BF140" s="147">
        <f t="shared" ref="BF140:BF171" si="15">IF(N140="znížená",J140,0)</f>
        <v>0</v>
      </c>
      <c r="BG140" s="147">
        <f t="shared" ref="BG140:BG171" si="16">IF(N140="zákl. prenesená",J140,0)</f>
        <v>0</v>
      </c>
      <c r="BH140" s="147">
        <f t="shared" ref="BH140:BH171" si="17">IF(N140="zníž. prenesená",J140,0)</f>
        <v>0</v>
      </c>
      <c r="BI140" s="147">
        <f t="shared" ref="BI140:BI171" si="18">IF(N140="nulová",J140,0)</f>
        <v>0</v>
      </c>
      <c r="BJ140" s="13" t="s">
        <v>186</v>
      </c>
      <c r="BK140" s="147">
        <f t="shared" ref="BK140:BK171" si="19">ROUND(I140*H140,2)</f>
        <v>0</v>
      </c>
      <c r="BL140" s="13" t="s">
        <v>201</v>
      </c>
      <c r="BM140" s="146" t="s">
        <v>510</v>
      </c>
    </row>
    <row r="141" spans="2:65" s="1" customFormat="1" ht="16.5" customHeight="1" x14ac:dyDescent="0.2">
      <c r="B141" s="28"/>
      <c r="C141" s="134" t="s">
        <v>246</v>
      </c>
      <c r="D141" s="134" t="s">
        <v>181</v>
      </c>
      <c r="E141" s="135" t="s">
        <v>511</v>
      </c>
      <c r="F141" s="136" t="s">
        <v>512</v>
      </c>
      <c r="G141" s="137" t="s">
        <v>192</v>
      </c>
      <c r="H141" s="138">
        <v>1</v>
      </c>
      <c r="I141" s="139"/>
      <c r="J141" s="140">
        <f t="shared" si="10"/>
        <v>0</v>
      </c>
      <c r="K141" s="141"/>
      <c r="L141" s="28"/>
      <c r="M141" s="142" t="s">
        <v>1</v>
      </c>
      <c r="N141" s="143" t="s">
        <v>38</v>
      </c>
      <c r="P141" s="144">
        <f t="shared" si="11"/>
        <v>0</v>
      </c>
      <c r="Q141" s="144">
        <v>0</v>
      </c>
      <c r="R141" s="144">
        <f t="shared" si="12"/>
        <v>0</v>
      </c>
      <c r="S141" s="144">
        <v>0</v>
      </c>
      <c r="T141" s="145">
        <f t="shared" si="13"/>
        <v>0</v>
      </c>
      <c r="AR141" s="146" t="s">
        <v>201</v>
      </c>
      <c r="AT141" s="146" t="s">
        <v>181</v>
      </c>
      <c r="AU141" s="146" t="s">
        <v>186</v>
      </c>
      <c r="AY141" s="13" t="s">
        <v>179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186</v>
      </c>
      <c r="BK141" s="147">
        <f t="shared" si="19"/>
        <v>0</v>
      </c>
      <c r="BL141" s="13" t="s">
        <v>201</v>
      </c>
      <c r="BM141" s="146" t="s">
        <v>513</v>
      </c>
    </row>
    <row r="142" spans="2:65" s="1" customFormat="1" ht="16.5" customHeight="1" x14ac:dyDescent="0.2">
      <c r="B142" s="28"/>
      <c r="C142" s="148" t="s">
        <v>250</v>
      </c>
      <c r="D142" s="148" t="s">
        <v>194</v>
      </c>
      <c r="E142" s="149" t="s">
        <v>514</v>
      </c>
      <c r="F142" s="150" t="s">
        <v>515</v>
      </c>
      <c r="G142" s="151" t="s">
        <v>192</v>
      </c>
      <c r="H142" s="152">
        <v>1</v>
      </c>
      <c r="I142" s="153"/>
      <c r="J142" s="154">
        <f t="shared" si="10"/>
        <v>0</v>
      </c>
      <c r="K142" s="155"/>
      <c r="L142" s="156"/>
      <c r="M142" s="157" t="s">
        <v>1</v>
      </c>
      <c r="N142" s="158" t="s">
        <v>38</v>
      </c>
      <c r="P142" s="144">
        <f t="shared" si="11"/>
        <v>0</v>
      </c>
      <c r="Q142" s="144">
        <v>0.02</v>
      </c>
      <c r="R142" s="144">
        <f t="shared" si="12"/>
        <v>0.02</v>
      </c>
      <c r="S142" s="144">
        <v>0</v>
      </c>
      <c r="T142" s="145">
        <f t="shared" si="13"/>
        <v>0</v>
      </c>
      <c r="AR142" s="146" t="s">
        <v>205</v>
      </c>
      <c r="AT142" s="146" t="s">
        <v>194</v>
      </c>
      <c r="AU142" s="146" t="s">
        <v>186</v>
      </c>
      <c r="AY142" s="13" t="s">
        <v>179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186</v>
      </c>
      <c r="BK142" s="147">
        <f t="shared" si="19"/>
        <v>0</v>
      </c>
      <c r="BL142" s="13" t="s">
        <v>205</v>
      </c>
      <c r="BM142" s="146" t="s">
        <v>516</v>
      </c>
    </row>
    <row r="143" spans="2:65" s="1" customFormat="1" ht="16.5" customHeight="1" x14ac:dyDescent="0.2">
      <c r="B143" s="28"/>
      <c r="C143" s="134" t="s">
        <v>254</v>
      </c>
      <c r="D143" s="134" t="s">
        <v>181</v>
      </c>
      <c r="E143" s="135" t="s">
        <v>517</v>
      </c>
      <c r="F143" s="136" t="s">
        <v>518</v>
      </c>
      <c r="G143" s="137" t="s">
        <v>192</v>
      </c>
      <c r="H143" s="138">
        <v>1</v>
      </c>
      <c r="I143" s="139"/>
      <c r="J143" s="140">
        <f t="shared" si="10"/>
        <v>0</v>
      </c>
      <c r="K143" s="141"/>
      <c r="L143" s="28"/>
      <c r="M143" s="142" t="s">
        <v>1</v>
      </c>
      <c r="N143" s="143" t="s">
        <v>38</v>
      </c>
      <c r="P143" s="144">
        <f t="shared" si="11"/>
        <v>0</v>
      </c>
      <c r="Q143" s="144">
        <v>0</v>
      </c>
      <c r="R143" s="144">
        <f t="shared" si="12"/>
        <v>0</v>
      </c>
      <c r="S143" s="144">
        <v>0</v>
      </c>
      <c r="T143" s="145">
        <f t="shared" si="13"/>
        <v>0</v>
      </c>
      <c r="AR143" s="146" t="s">
        <v>201</v>
      </c>
      <c r="AT143" s="146" t="s">
        <v>181</v>
      </c>
      <c r="AU143" s="146" t="s">
        <v>186</v>
      </c>
      <c r="AY143" s="13" t="s">
        <v>179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186</v>
      </c>
      <c r="BK143" s="147">
        <f t="shared" si="19"/>
        <v>0</v>
      </c>
      <c r="BL143" s="13" t="s">
        <v>201</v>
      </c>
      <c r="BM143" s="146" t="s">
        <v>519</v>
      </c>
    </row>
    <row r="144" spans="2:65" s="1" customFormat="1" ht="16.5" customHeight="1" x14ac:dyDescent="0.2">
      <c r="B144" s="28"/>
      <c r="C144" s="148" t="s">
        <v>258</v>
      </c>
      <c r="D144" s="148" t="s">
        <v>194</v>
      </c>
      <c r="E144" s="149" t="s">
        <v>520</v>
      </c>
      <c r="F144" s="150" t="s">
        <v>521</v>
      </c>
      <c r="G144" s="151" t="s">
        <v>192</v>
      </c>
      <c r="H144" s="152">
        <v>1</v>
      </c>
      <c r="I144" s="153"/>
      <c r="J144" s="154">
        <f t="shared" si="10"/>
        <v>0</v>
      </c>
      <c r="K144" s="155"/>
      <c r="L144" s="156"/>
      <c r="M144" s="157" t="s">
        <v>1</v>
      </c>
      <c r="N144" s="158" t="s">
        <v>38</v>
      </c>
      <c r="P144" s="144">
        <f t="shared" si="11"/>
        <v>0</v>
      </c>
      <c r="Q144" s="144">
        <v>2.5000000000000001E-2</v>
      </c>
      <c r="R144" s="144">
        <f t="shared" si="12"/>
        <v>2.5000000000000001E-2</v>
      </c>
      <c r="S144" s="144">
        <v>0</v>
      </c>
      <c r="T144" s="145">
        <f t="shared" si="13"/>
        <v>0</v>
      </c>
      <c r="AR144" s="146" t="s">
        <v>205</v>
      </c>
      <c r="AT144" s="146" t="s">
        <v>194</v>
      </c>
      <c r="AU144" s="146" t="s">
        <v>186</v>
      </c>
      <c r="AY144" s="13" t="s">
        <v>179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186</v>
      </c>
      <c r="BK144" s="147">
        <f t="shared" si="19"/>
        <v>0</v>
      </c>
      <c r="BL144" s="13" t="s">
        <v>205</v>
      </c>
      <c r="BM144" s="146" t="s">
        <v>522</v>
      </c>
    </row>
    <row r="145" spans="2:65" s="1" customFormat="1" ht="16.5" customHeight="1" x14ac:dyDescent="0.2">
      <c r="B145" s="28"/>
      <c r="C145" s="134" t="s">
        <v>262</v>
      </c>
      <c r="D145" s="134" t="s">
        <v>181</v>
      </c>
      <c r="E145" s="135" t="s">
        <v>523</v>
      </c>
      <c r="F145" s="136" t="s">
        <v>524</v>
      </c>
      <c r="G145" s="137" t="s">
        <v>192</v>
      </c>
      <c r="H145" s="138">
        <v>1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201</v>
      </c>
      <c r="AT145" s="146" t="s">
        <v>181</v>
      </c>
      <c r="AU145" s="146" t="s">
        <v>186</v>
      </c>
      <c r="AY145" s="13" t="s">
        <v>179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186</v>
      </c>
      <c r="BK145" s="147">
        <f t="shared" si="19"/>
        <v>0</v>
      </c>
      <c r="BL145" s="13" t="s">
        <v>201</v>
      </c>
      <c r="BM145" s="146" t="s">
        <v>525</v>
      </c>
    </row>
    <row r="146" spans="2:65" s="1" customFormat="1" ht="16.5" customHeight="1" x14ac:dyDescent="0.2">
      <c r="B146" s="28"/>
      <c r="C146" s="134" t="s">
        <v>7</v>
      </c>
      <c r="D146" s="134" t="s">
        <v>181</v>
      </c>
      <c r="E146" s="135" t="s">
        <v>526</v>
      </c>
      <c r="F146" s="136" t="s">
        <v>527</v>
      </c>
      <c r="G146" s="137" t="s">
        <v>192</v>
      </c>
      <c r="H146" s="138">
        <v>9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201</v>
      </c>
      <c r="AT146" s="146" t="s">
        <v>181</v>
      </c>
      <c r="AU146" s="146" t="s">
        <v>186</v>
      </c>
      <c r="AY146" s="13" t="s">
        <v>179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186</v>
      </c>
      <c r="BK146" s="147">
        <f t="shared" si="19"/>
        <v>0</v>
      </c>
      <c r="BL146" s="13" t="s">
        <v>201</v>
      </c>
      <c r="BM146" s="146" t="s">
        <v>528</v>
      </c>
    </row>
    <row r="147" spans="2:65" s="1" customFormat="1" ht="16.5" customHeight="1" x14ac:dyDescent="0.2">
      <c r="B147" s="28"/>
      <c r="C147" s="148" t="s">
        <v>269</v>
      </c>
      <c r="D147" s="148" t="s">
        <v>194</v>
      </c>
      <c r="E147" s="149" t="s">
        <v>529</v>
      </c>
      <c r="F147" s="150" t="s">
        <v>530</v>
      </c>
      <c r="G147" s="151" t="s">
        <v>192</v>
      </c>
      <c r="H147" s="152">
        <v>9</v>
      </c>
      <c r="I147" s="153"/>
      <c r="J147" s="154">
        <f t="shared" si="10"/>
        <v>0</v>
      </c>
      <c r="K147" s="155"/>
      <c r="L147" s="156"/>
      <c r="M147" s="157" t="s">
        <v>1</v>
      </c>
      <c r="N147" s="158" t="s">
        <v>38</v>
      </c>
      <c r="P147" s="144">
        <f t="shared" si="11"/>
        <v>0</v>
      </c>
      <c r="Q147" s="144">
        <v>3.5000000000000003E-2</v>
      </c>
      <c r="R147" s="144">
        <f t="shared" si="12"/>
        <v>0.31500000000000006</v>
      </c>
      <c r="S147" s="144">
        <v>0</v>
      </c>
      <c r="T147" s="145">
        <f t="shared" si="13"/>
        <v>0</v>
      </c>
      <c r="AR147" s="146" t="s">
        <v>205</v>
      </c>
      <c r="AT147" s="146" t="s">
        <v>194</v>
      </c>
      <c r="AU147" s="146" t="s">
        <v>186</v>
      </c>
      <c r="AY147" s="13" t="s">
        <v>179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186</v>
      </c>
      <c r="BK147" s="147">
        <f t="shared" si="19"/>
        <v>0</v>
      </c>
      <c r="BL147" s="13" t="s">
        <v>205</v>
      </c>
      <c r="BM147" s="146" t="s">
        <v>531</v>
      </c>
    </row>
    <row r="148" spans="2:65" s="1" customFormat="1" ht="16.5" customHeight="1" x14ac:dyDescent="0.2">
      <c r="B148" s="28"/>
      <c r="C148" s="134" t="s">
        <v>273</v>
      </c>
      <c r="D148" s="134" t="s">
        <v>181</v>
      </c>
      <c r="E148" s="135" t="s">
        <v>532</v>
      </c>
      <c r="F148" s="136" t="s">
        <v>533</v>
      </c>
      <c r="G148" s="137" t="s">
        <v>192</v>
      </c>
      <c r="H148" s="138">
        <v>10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201</v>
      </c>
      <c r="AT148" s="146" t="s">
        <v>181</v>
      </c>
      <c r="AU148" s="146" t="s">
        <v>186</v>
      </c>
      <c r="AY148" s="13" t="s">
        <v>179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186</v>
      </c>
      <c r="BK148" s="147">
        <f t="shared" si="19"/>
        <v>0</v>
      </c>
      <c r="BL148" s="13" t="s">
        <v>201</v>
      </c>
      <c r="BM148" s="146" t="s">
        <v>534</v>
      </c>
    </row>
    <row r="149" spans="2:65" s="1" customFormat="1" ht="21.75" customHeight="1" x14ac:dyDescent="0.2">
      <c r="B149" s="28"/>
      <c r="C149" s="134" t="s">
        <v>277</v>
      </c>
      <c r="D149" s="134" t="s">
        <v>181</v>
      </c>
      <c r="E149" s="135" t="s">
        <v>535</v>
      </c>
      <c r="F149" s="136" t="s">
        <v>536</v>
      </c>
      <c r="G149" s="137" t="s">
        <v>192</v>
      </c>
      <c r="H149" s="138">
        <v>11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201</v>
      </c>
      <c r="AT149" s="146" t="s">
        <v>181</v>
      </c>
      <c r="AU149" s="146" t="s">
        <v>186</v>
      </c>
      <c r="AY149" s="13" t="s">
        <v>179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186</v>
      </c>
      <c r="BK149" s="147">
        <f t="shared" si="19"/>
        <v>0</v>
      </c>
      <c r="BL149" s="13" t="s">
        <v>201</v>
      </c>
      <c r="BM149" s="146" t="s">
        <v>537</v>
      </c>
    </row>
    <row r="150" spans="2:65" s="1" customFormat="1" ht="16.5" customHeight="1" x14ac:dyDescent="0.2">
      <c r="B150" s="28"/>
      <c r="C150" s="148" t="s">
        <v>281</v>
      </c>
      <c r="D150" s="148" t="s">
        <v>194</v>
      </c>
      <c r="E150" s="149" t="s">
        <v>538</v>
      </c>
      <c r="F150" s="150" t="s">
        <v>539</v>
      </c>
      <c r="G150" s="151" t="s">
        <v>235</v>
      </c>
      <c r="H150" s="152">
        <v>11</v>
      </c>
      <c r="I150" s="153"/>
      <c r="J150" s="154">
        <f t="shared" si="10"/>
        <v>0</v>
      </c>
      <c r="K150" s="155"/>
      <c r="L150" s="156"/>
      <c r="M150" s="157" t="s">
        <v>1</v>
      </c>
      <c r="N150" s="158" t="s">
        <v>38</v>
      </c>
      <c r="P150" s="144">
        <f t="shared" si="11"/>
        <v>0</v>
      </c>
      <c r="Q150" s="144">
        <v>7.0899999999999999E-3</v>
      </c>
      <c r="R150" s="144">
        <f t="shared" si="12"/>
        <v>7.7990000000000004E-2</v>
      </c>
      <c r="S150" s="144">
        <v>0</v>
      </c>
      <c r="T150" s="145">
        <f t="shared" si="13"/>
        <v>0</v>
      </c>
      <c r="AR150" s="146" t="s">
        <v>205</v>
      </c>
      <c r="AT150" s="146" t="s">
        <v>194</v>
      </c>
      <c r="AU150" s="146" t="s">
        <v>186</v>
      </c>
      <c r="AY150" s="13" t="s">
        <v>179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186</v>
      </c>
      <c r="BK150" s="147">
        <f t="shared" si="19"/>
        <v>0</v>
      </c>
      <c r="BL150" s="13" t="s">
        <v>205</v>
      </c>
      <c r="BM150" s="146" t="s">
        <v>540</v>
      </c>
    </row>
    <row r="151" spans="2:65" s="1" customFormat="1" ht="21.75" customHeight="1" x14ac:dyDescent="0.2">
      <c r="B151" s="28"/>
      <c r="C151" s="134" t="s">
        <v>285</v>
      </c>
      <c r="D151" s="134" t="s">
        <v>181</v>
      </c>
      <c r="E151" s="135" t="s">
        <v>541</v>
      </c>
      <c r="F151" s="136" t="s">
        <v>542</v>
      </c>
      <c r="G151" s="137" t="s">
        <v>192</v>
      </c>
      <c r="H151" s="138">
        <v>2</v>
      </c>
      <c r="I151" s="139"/>
      <c r="J151" s="140">
        <f t="shared" si="10"/>
        <v>0</v>
      </c>
      <c r="K151" s="141"/>
      <c r="L151" s="28"/>
      <c r="M151" s="142" t="s">
        <v>1</v>
      </c>
      <c r="N151" s="143" t="s">
        <v>38</v>
      </c>
      <c r="P151" s="144">
        <f t="shared" si="11"/>
        <v>0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201</v>
      </c>
      <c r="AT151" s="146" t="s">
        <v>181</v>
      </c>
      <c r="AU151" s="146" t="s">
        <v>186</v>
      </c>
      <c r="AY151" s="13" t="s">
        <v>179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186</v>
      </c>
      <c r="BK151" s="147">
        <f t="shared" si="19"/>
        <v>0</v>
      </c>
      <c r="BL151" s="13" t="s">
        <v>201</v>
      </c>
      <c r="BM151" s="146" t="s">
        <v>543</v>
      </c>
    </row>
    <row r="152" spans="2:65" s="1" customFormat="1" ht="16.5" customHeight="1" x14ac:dyDescent="0.2">
      <c r="B152" s="28"/>
      <c r="C152" s="148" t="s">
        <v>289</v>
      </c>
      <c r="D152" s="148" t="s">
        <v>194</v>
      </c>
      <c r="E152" s="149" t="s">
        <v>544</v>
      </c>
      <c r="F152" s="150" t="s">
        <v>545</v>
      </c>
      <c r="G152" s="151" t="s">
        <v>192</v>
      </c>
      <c r="H152" s="152">
        <v>2</v>
      </c>
      <c r="I152" s="153"/>
      <c r="J152" s="154">
        <f t="shared" si="10"/>
        <v>0</v>
      </c>
      <c r="K152" s="155"/>
      <c r="L152" s="156"/>
      <c r="M152" s="157" t="s">
        <v>1</v>
      </c>
      <c r="N152" s="158" t="s">
        <v>38</v>
      </c>
      <c r="P152" s="144">
        <f t="shared" si="11"/>
        <v>0</v>
      </c>
      <c r="Q152" s="144">
        <v>2.9659999999999999E-2</v>
      </c>
      <c r="R152" s="144">
        <f t="shared" si="12"/>
        <v>5.9319999999999998E-2</v>
      </c>
      <c r="S152" s="144">
        <v>0</v>
      </c>
      <c r="T152" s="145">
        <f t="shared" si="13"/>
        <v>0</v>
      </c>
      <c r="AR152" s="146" t="s">
        <v>205</v>
      </c>
      <c r="AT152" s="146" t="s">
        <v>194</v>
      </c>
      <c r="AU152" s="146" t="s">
        <v>186</v>
      </c>
      <c r="AY152" s="13" t="s">
        <v>179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186</v>
      </c>
      <c r="BK152" s="147">
        <f t="shared" si="19"/>
        <v>0</v>
      </c>
      <c r="BL152" s="13" t="s">
        <v>205</v>
      </c>
      <c r="BM152" s="146" t="s">
        <v>546</v>
      </c>
    </row>
    <row r="153" spans="2:65" s="1" customFormat="1" ht="24.15" customHeight="1" x14ac:dyDescent="0.2">
      <c r="B153" s="28"/>
      <c r="C153" s="134" t="s">
        <v>293</v>
      </c>
      <c r="D153" s="134" t="s">
        <v>181</v>
      </c>
      <c r="E153" s="135" t="s">
        <v>547</v>
      </c>
      <c r="F153" s="136" t="s">
        <v>548</v>
      </c>
      <c r="G153" s="137" t="s">
        <v>192</v>
      </c>
      <c r="H153" s="138">
        <v>3</v>
      </c>
      <c r="I153" s="139"/>
      <c r="J153" s="140">
        <f t="shared" si="10"/>
        <v>0</v>
      </c>
      <c r="K153" s="141"/>
      <c r="L153" s="28"/>
      <c r="M153" s="142" t="s">
        <v>1</v>
      </c>
      <c r="N153" s="143" t="s">
        <v>38</v>
      </c>
      <c r="P153" s="144">
        <f t="shared" si="11"/>
        <v>0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201</v>
      </c>
      <c r="AT153" s="146" t="s">
        <v>181</v>
      </c>
      <c r="AU153" s="146" t="s">
        <v>186</v>
      </c>
      <c r="AY153" s="13" t="s">
        <v>179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186</v>
      </c>
      <c r="BK153" s="147">
        <f t="shared" si="19"/>
        <v>0</v>
      </c>
      <c r="BL153" s="13" t="s">
        <v>201</v>
      </c>
      <c r="BM153" s="146" t="s">
        <v>549</v>
      </c>
    </row>
    <row r="154" spans="2:65" s="1" customFormat="1" ht="21.75" customHeight="1" x14ac:dyDescent="0.2">
      <c r="B154" s="28"/>
      <c r="C154" s="134" t="s">
        <v>297</v>
      </c>
      <c r="D154" s="134" t="s">
        <v>181</v>
      </c>
      <c r="E154" s="135" t="s">
        <v>550</v>
      </c>
      <c r="F154" s="136" t="s">
        <v>551</v>
      </c>
      <c r="G154" s="137" t="s">
        <v>192</v>
      </c>
      <c r="H154" s="138">
        <v>9</v>
      </c>
      <c r="I154" s="139"/>
      <c r="J154" s="140">
        <f t="shared" si="10"/>
        <v>0</v>
      </c>
      <c r="K154" s="141"/>
      <c r="L154" s="28"/>
      <c r="M154" s="142" t="s">
        <v>1</v>
      </c>
      <c r="N154" s="143" t="s">
        <v>38</v>
      </c>
      <c r="P154" s="144">
        <f t="shared" si="11"/>
        <v>0</v>
      </c>
      <c r="Q154" s="144">
        <v>0</v>
      </c>
      <c r="R154" s="144">
        <f t="shared" si="12"/>
        <v>0</v>
      </c>
      <c r="S154" s="144">
        <v>0</v>
      </c>
      <c r="T154" s="145">
        <f t="shared" si="13"/>
        <v>0</v>
      </c>
      <c r="AR154" s="146" t="s">
        <v>201</v>
      </c>
      <c r="AT154" s="146" t="s">
        <v>181</v>
      </c>
      <c r="AU154" s="146" t="s">
        <v>186</v>
      </c>
      <c r="AY154" s="13" t="s">
        <v>179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186</v>
      </c>
      <c r="BK154" s="147">
        <f t="shared" si="19"/>
        <v>0</v>
      </c>
      <c r="BL154" s="13" t="s">
        <v>201</v>
      </c>
      <c r="BM154" s="146" t="s">
        <v>552</v>
      </c>
    </row>
    <row r="155" spans="2:65" s="1" customFormat="1" ht="16.5" customHeight="1" x14ac:dyDescent="0.2">
      <c r="B155" s="28"/>
      <c r="C155" s="148" t="s">
        <v>301</v>
      </c>
      <c r="D155" s="148" t="s">
        <v>194</v>
      </c>
      <c r="E155" s="149" t="s">
        <v>553</v>
      </c>
      <c r="F155" s="150" t="s">
        <v>554</v>
      </c>
      <c r="G155" s="151" t="s">
        <v>192</v>
      </c>
      <c r="H155" s="152">
        <v>9</v>
      </c>
      <c r="I155" s="153"/>
      <c r="J155" s="154">
        <f t="shared" si="10"/>
        <v>0</v>
      </c>
      <c r="K155" s="155"/>
      <c r="L155" s="156"/>
      <c r="M155" s="157" t="s">
        <v>1</v>
      </c>
      <c r="N155" s="158" t="s">
        <v>38</v>
      </c>
      <c r="P155" s="144">
        <f t="shared" si="11"/>
        <v>0</v>
      </c>
      <c r="Q155" s="144">
        <v>3.7920000000000002E-2</v>
      </c>
      <c r="R155" s="144">
        <f t="shared" si="12"/>
        <v>0.34128000000000003</v>
      </c>
      <c r="S155" s="144">
        <v>0</v>
      </c>
      <c r="T155" s="145">
        <f t="shared" si="13"/>
        <v>0</v>
      </c>
      <c r="AR155" s="146" t="s">
        <v>205</v>
      </c>
      <c r="AT155" s="146" t="s">
        <v>194</v>
      </c>
      <c r="AU155" s="146" t="s">
        <v>186</v>
      </c>
      <c r="AY155" s="13" t="s">
        <v>179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186</v>
      </c>
      <c r="BK155" s="147">
        <f t="shared" si="19"/>
        <v>0</v>
      </c>
      <c r="BL155" s="13" t="s">
        <v>205</v>
      </c>
      <c r="BM155" s="146" t="s">
        <v>555</v>
      </c>
    </row>
    <row r="156" spans="2:65" s="1" customFormat="1" ht="24.15" customHeight="1" x14ac:dyDescent="0.2">
      <c r="B156" s="28"/>
      <c r="C156" s="134" t="s">
        <v>305</v>
      </c>
      <c r="D156" s="134" t="s">
        <v>181</v>
      </c>
      <c r="E156" s="135" t="s">
        <v>556</v>
      </c>
      <c r="F156" s="136" t="s">
        <v>557</v>
      </c>
      <c r="G156" s="137" t="s">
        <v>192</v>
      </c>
      <c r="H156" s="138">
        <v>8</v>
      </c>
      <c r="I156" s="139"/>
      <c r="J156" s="140">
        <f t="shared" si="10"/>
        <v>0</v>
      </c>
      <c r="K156" s="141"/>
      <c r="L156" s="28"/>
      <c r="M156" s="142" t="s">
        <v>1</v>
      </c>
      <c r="N156" s="143" t="s">
        <v>38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201</v>
      </c>
      <c r="AT156" s="146" t="s">
        <v>181</v>
      </c>
      <c r="AU156" s="146" t="s">
        <v>186</v>
      </c>
      <c r="AY156" s="13" t="s">
        <v>179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186</v>
      </c>
      <c r="BK156" s="147">
        <f t="shared" si="19"/>
        <v>0</v>
      </c>
      <c r="BL156" s="13" t="s">
        <v>201</v>
      </c>
      <c r="BM156" s="146" t="s">
        <v>558</v>
      </c>
    </row>
    <row r="157" spans="2:65" s="1" customFormat="1" ht="16.5" customHeight="1" x14ac:dyDescent="0.2">
      <c r="B157" s="28"/>
      <c r="C157" s="134" t="s">
        <v>309</v>
      </c>
      <c r="D157" s="134" t="s">
        <v>181</v>
      </c>
      <c r="E157" s="135" t="s">
        <v>559</v>
      </c>
      <c r="F157" s="136" t="s">
        <v>560</v>
      </c>
      <c r="G157" s="137" t="s">
        <v>192</v>
      </c>
      <c r="H157" s="138">
        <v>4</v>
      </c>
      <c r="I157" s="139"/>
      <c r="J157" s="140">
        <f t="shared" si="10"/>
        <v>0</v>
      </c>
      <c r="K157" s="141"/>
      <c r="L157" s="28"/>
      <c r="M157" s="142" t="s">
        <v>1</v>
      </c>
      <c r="N157" s="143" t="s">
        <v>38</v>
      </c>
      <c r="P157" s="144">
        <f t="shared" si="11"/>
        <v>0</v>
      </c>
      <c r="Q157" s="144">
        <v>0</v>
      </c>
      <c r="R157" s="144">
        <f t="shared" si="12"/>
        <v>0</v>
      </c>
      <c r="S157" s="144">
        <v>0</v>
      </c>
      <c r="T157" s="145">
        <f t="shared" si="13"/>
        <v>0</v>
      </c>
      <c r="AR157" s="146" t="s">
        <v>201</v>
      </c>
      <c r="AT157" s="146" t="s">
        <v>181</v>
      </c>
      <c r="AU157" s="146" t="s">
        <v>186</v>
      </c>
      <c r="AY157" s="13" t="s">
        <v>179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186</v>
      </c>
      <c r="BK157" s="147">
        <f t="shared" si="19"/>
        <v>0</v>
      </c>
      <c r="BL157" s="13" t="s">
        <v>201</v>
      </c>
      <c r="BM157" s="146" t="s">
        <v>561</v>
      </c>
    </row>
    <row r="158" spans="2:65" s="1" customFormat="1" ht="16.5" customHeight="1" x14ac:dyDescent="0.2">
      <c r="B158" s="28"/>
      <c r="C158" s="148" t="s">
        <v>313</v>
      </c>
      <c r="D158" s="148" t="s">
        <v>194</v>
      </c>
      <c r="E158" s="149" t="s">
        <v>562</v>
      </c>
      <c r="F158" s="150" t="s">
        <v>563</v>
      </c>
      <c r="G158" s="151" t="s">
        <v>192</v>
      </c>
      <c r="H158" s="152">
        <v>4</v>
      </c>
      <c r="I158" s="153"/>
      <c r="J158" s="154">
        <f t="shared" si="10"/>
        <v>0</v>
      </c>
      <c r="K158" s="155"/>
      <c r="L158" s="156"/>
      <c r="M158" s="157" t="s">
        <v>1</v>
      </c>
      <c r="N158" s="158" t="s">
        <v>38</v>
      </c>
      <c r="P158" s="144">
        <f t="shared" si="11"/>
        <v>0</v>
      </c>
      <c r="Q158" s="144">
        <v>7.0000000000000001E-3</v>
      </c>
      <c r="R158" s="144">
        <f t="shared" si="12"/>
        <v>2.8000000000000001E-2</v>
      </c>
      <c r="S158" s="144">
        <v>0</v>
      </c>
      <c r="T158" s="145">
        <f t="shared" si="13"/>
        <v>0</v>
      </c>
      <c r="AR158" s="146" t="s">
        <v>205</v>
      </c>
      <c r="AT158" s="146" t="s">
        <v>194</v>
      </c>
      <c r="AU158" s="146" t="s">
        <v>186</v>
      </c>
      <c r="AY158" s="13" t="s">
        <v>179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186</v>
      </c>
      <c r="BK158" s="147">
        <f t="shared" si="19"/>
        <v>0</v>
      </c>
      <c r="BL158" s="13" t="s">
        <v>205</v>
      </c>
      <c r="BM158" s="146" t="s">
        <v>564</v>
      </c>
    </row>
    <row r="159" spans="2:65" s="1" customFormat="1" ht="21.75" customHeight="1" x14ac:dyDescent="0.2">
      <c r="B159" s="28"/>
      <c r="C159" s="134" t="s">
        <v>317</v>
      </c>
      <c r="D159" s="134" t="s">
        <v>181</v>
      </c>
      <c r="E159" s="135" t="s">
        <v>565</v>
      </c>
      <c r="F159" s="136" t="s">
        <v>566</v>
      </c>
      <c r="G159" s="137" t="s">
        <v>192</v>
      </c>
      <c r="H159" s="138">
        <v>7</v>
      </c>
      <c r="I159" s="139"/>
      <c r="J159" s="140">
        <f t="shared" si="10"/>
        <v>0</v>
      </c>
      <c r="K159" s="141"/>
      <c r="L159" s="28"/>
      <c r="M159" s="142" t="s">
        <v>1</v>
      </c>
      <c r="N159" s="143" t="s">
        <v>38</v>
      </c>
      <c r="P159" s="144">
        <f t="shared" si="11"/>
        <v>0</v>
      </c>
      <c r="Q159" s="144">
        <v>0</v>
      </c>
      <c r="R159" s="144">
        <f t="shared" si="12"/>
        <v>0</v>
      </c>
      <c r="S159" s="144">
        <v>0</v>
      </c>
      <c r="T159" s="145">
        <f t="shared" si="13"/>
        <v>0</v>
      </c>
      <c r="AR159" s="146" t="s">
        <v>201</v>
      </c>
      <c r="AT159" s="146" t="s">
        <v>181</v>
      </c>
      <c r="AU159" s="146" t="s">
        <v>186</v>
      </c>
      <c r="AY159" s="13" t="s">
        <v>179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186</v>
      </c>
      <c r="BK159" s="147">
        <f t="shared" si="19"/>
        <v>0</v>
      </c>
      <c r="BL159" s="13" t="s">
        <v>201</v>
      </c>
      <c r="BM159" s="146" t="s">
        <v>567</v>
      </c>
    </row>
    <row r="160" spans="2:65" s="1" customFormat="1" ht="16.5" customHeight="1" x14ac:dyDescent="0.2">
      <c r="B160" s="28"/>
      <c r="C160" s="134" t="s">
        <v>321</v>
      </c>
      <c r="D160" s="134" t="s">
        <v>181</v>
      </c>
      <c r="E160" s="135" t="s">
        <v>568</v>
      </c>
      <c r="F160" s="136" t="s">
        <v>569</v>
      </c>
      <c r="G160" s="137" t="s">
        <v>192</v>
      </c>
      <c r="H160" s="138">
        <v>12</v>
      </c>
      <c r="I160" s="139"/>
      <c r="J160" s="140">
        <f t="shared" si="10"/>
        <v>0</v>
      </c>
      <c r="K160" s="141"/>
      <c r="L160" s="28"/>
      <c r="M160" s="142" t="s">
        <v>1</v>
      </c>
      <c r="N160" s="143" t="s">
        <v>38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201</v>
      </c>
      <c r="AT160" s="146" t="s">
        <v>181</v>
      </c>
      <c r="AU160" s="146" t="s">
        <v>186</v>
      </c>
      <c r="AY160" s="13" t="s">
        <v>179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186</v>
      </c>
      <c r="BK160" s="147">
        <f t="shared" si="19"/>
        <v>0</v>
      </c>
      <c r="BL160" s="13" t="s">
        <v>201</v>
      </c>
      <c r="BM160" s="146" t="s">
        <v>570</v>
      </c>
    </row>
    <row r="161" spans="2:65" s="1" customFormat="1" ht="16.5" customHeight="1" x14ac:dyDescent="0.2">
      <c r="B161" s="28"/>
      <c r="C161" s="148" t="s">
        <v>325</v>
      </c>
      <c r="D161" s="148" t="s">
        <v>194</v>
      </c>
      <c r="E161" s="149" t="s">
        <v>571</v>
      </c>
      <c r="F161" s="150" t="s">
        <v>569</v>
      </c>
      <c r="G161" s="151" t="s">
        <v>192</v>
      </c>
      <c r="H161" s="152">
        <v>12</v>
      </c>
      <c r="I161" s="153"/>
      <c r="J161" s="154">
        <f t="shared" si="10"/>
        <v>0</v>
      </c>
      <c r="K161" s="155"/>
      <c r="L161" s="156"/>
      <c r="M161" s="157" t="s">
        <v>1</v>
      </c>
      <c r="N161" s="158" t="s">
        <v>38</v>
      </c>
      <c r="P161" s="144">
        <f t="shared" si="11"/>
        <v>0</v>
      </c>
      <c r="Q161" s="144">
        <v>1.7700000000000001E-3</v>
      </c>
      <c r="R161" s="144">
        <f t="shared" si="12"/>
        <v>2.1240000000000002E-2</v>
      </c>
      <c r="S161" s="144">
        <v>0</v>
      </c>
      <c r="T161" s="145">
        <f t="shared" si="13"/>
        <v>0</v>
      </c>
      <c r="AR161" s="146" t="s">
        <v>205</v>
      </c>
      <c r="AT161" s="146" t="s">
        <v>194</v>
      </c>
      <c r="AU161" s="146" t="s">
        <v>186</v>
      </c>
      <c r="AY161" s="13" t="s">
        <v>179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186</v>
      </c>
      <c r="BK161" s="147">
        <f t="shared" si="19"/>
        <v>0</v>
      </c>
      <c r="BL161" s="13" t="s">
        <v>205</v>
      </c>
      <c r="BM161" s="146" t="s">
        <v>572</v>
      </c>
    </row>
    <row r="162" spans="2:65" s="1" customFormat="1" ht="16.5" customHeight="1" x14ac:dyDescent="0.2">
      <c r="B162" s="28"/>
      <c r="C162" s="134" t="s">
        <v>329</v>
      </c>
      <c r="D162" s="134" t="s">
        <v>181</v>
      </c>
      <c r="E162" s="135" t="s">
        <v>573</v>
      </c>
      <c r="F162" s="136" t="s">
        <v>574</v>
      </c>
      <c r="G162" s="137" t="s">
        <v>192</v>
      </c>
      <c r="H162" s="138">
        <v>11</v>
      </c>
      <c r="I162" s="139"/>
      <c r="J162" s="140">
        <f t="shared" si="10"/>
        <v>0</v>
      </c>
      <c r="K162" s="141"/>
      <c r="L162" s="28"/>
      <c r="M162" s="142" t="s">
        <v>1</v>
      </c>
      <c r="N162" s="143" t="s">
        <v>38</v>
      </c>
      <c r="P162" s="144">
        <f t="shared" si="11"/>
        <v>0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201</v>
      </c>
      <c r="AT162" s="146" t="s">
        <v>181</v>
      </c>
      <c r="AU162" s="146" t="s">
        <v>186</v>
      </c>
      <c r="AY162" s="13" t="s">
        <v>179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186</v>
      </c>
      <c r="BK162" s="147">
        <f t="shared" si="19"/>
        <v>0</v>
      </c>
      <c r="BL162" s="13" t="s">
        <v>201</v>
      </c>
      <c r="BM162" s="146" t="s">
        <v>575</v>
      </c>
    </row>
    <row r="163" spans="2:65" s="1" customFormat="1" ht="16.5" customHeight="1" x14ac:dyDescent="0.2">
      <c r="B163" s="28"/>
      <c r="C163" s="134" t="s">
        <v>333</v>
      </c>
      <c r="D163" s="134" t="s">
        <v>181</v>
      </c>
      <c r="E163" s="135" t="s">
        <v>576</v>
      </c>
      <c r="F163" s="136" t="s">
        <v>577</v>
      </c>
      <c r="G163" s="137" t="s">
        <v>192</v>
      </c>
      <c r="H163" s="138">
        <v>8</v>
      </c>
      <c r="I163" s="139"/>
      <c r="J163" s="140">
        <f t="shared" si="10"/>
        <v>0</v>
      </c>
      <c r="K163" s="141"/>
      <c r="L163" s="28"/>
      <c r="M163" s="142" t="s">
        <v>1</v>
      </c>
      <c r="N163" s="143" t="s">
        <v>38</v>
      </c>
      <c r="P163" s="144">
        <f t="shared" si="11"/>
        <v>0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AR163" s="146" t="s">
        <v>201</v>
      </c>
      <c r="AT163" s="146" t="s">
        <v>181</v>
      </c>
      <c r="AU163" s="146" t="s">
        <v>186</v>
      </c>
      <c r="AY163" s="13" t="s">
        <v>179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186</v>
      </c>
      <c r="BK163" s="147">
        <f t="shared" si="19"/>
        <v>0</v>
      </c>
      <c r="BL163" s="13" t="s">
        <v>201</v>
      </c>
      <c r="BM163" s="146" t="s">
        <v>578</v>
      </c>
    </row>
    <row r="164" spans="2:65" s="1" customFormat="1" ht="24.15" customHeight="1" x14ac:dyDescent="0.2">
      <c r="B164" s="28"/>
      <c r="C164" s="134" t="s">
        <v>337</v>
      </c>
      <c r="D164" s="134" t="s">
        <v>181</v>
      </c>
      <c r="E164" s="135" t="s">
        <v>579</v>
      </c>
      <c r="F164" s="136" t="s">
        <v>580</v>
      </c>
      <c r="G164" s="137" t="s">
        <v>192</v>
      </c>
      <c r="H164" s="138">
        <v>73</v>
      </c>
      <c r="I164" s="139"/>
      <c r="J164" s="140">
        <f t="shared" si="10"/>
        <v>0</v>
      </c>
      <c r="K164" s="141"/>
      <c r="L164" s="28"/>
      <c r="M164" s="142" t="s">
        <v>1</v>
      </c>
      <c r="N164" s="143" t="s">
        <v>38</v>
      </c>
      <c r="P164" s="144">
        <f t="shared" si="11"/>
        <v>0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201</v>
      </c>
      <c r="AT164" s="146" t="s">
        <v>181</v>
      </c>
      <c r="AU164" s="146" t="s">
        <v>186</v>
      </c>
      <c r="AY164" s="13" t="s">
        <v>179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186</v>
      </c>
      <c r="BK164" s="147">
        <f t="shared" si="19"/>
        <v>0</v>
      </c>
      <c r="BL164" s="13" t="s">
        <v>201</v>
      </c>
      <c r="BM164" s="146" t="s">
        <v>581</v>
      </c>
    </row>
    <row r="165" spans="2:65" s="1" customFormat="1" ht="24.15" customHeight="1" x14ac:dyDescent="0.2">
      <c r="B165" s="28"/>
      <c r="C165" s="134" t="s">
        <v>341</v>
      </c>
      <c r="D165" s="134" t="s">
        <v>181</v>
      </c>
      <c r="E165" s="135" t="s">
        <v>582</v>
      </c>
      <c r="F165" s="136" t="s">
        <v>583</v>
      </c>
      <c r="G165" s="137" t="s">
        <v>192</v>
      </c>
      <c r="H165" s="138">
        <v>2</v>
      </c>
      <c r="I165" s="139"/>
      <c r="J165" s="140">
        <f t="shared" si="10"/>
        <v>0</v>
      </c>
      <c r="K165" s="141"/>
      <c r="L165" s="28"/>
      <c r="M165" s="142" t="s">
        <v>1</v>
      </c>
      <c r="N165" s="143" t="s">
        <v>38</v>
      </c>
      <c r="P165" s="144">
        <f t="shared" si="11"/>
        <v>0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201</v>
      </c>
      <c r="AT165" s="146" t="s">
        <v>181</v>
      </c>
      <c r="AU165" s="146" t="s">
        <v>186</v>
      </c>
      <c r="AY165" s="13" t="s">
        <v>179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186</v>
      </c>
      <c r="BK165" s="147">
        <f t="shared" si="19"/>
        <v>0</v>
      </c>
      <c r="BL165" s="13" t="s">
        <v>201</v>
      </c>
      <c r="BM165" s="146" t="s">
        <v>584</v>
      </c>
    </row>
    <row r="166" spans="2:65" s="1" customFormat="1" ht="24.15" customHeight="1" x14ac:dyDescent="0.2">
      <c r="B166" s="28"/>
      <c r="C166" s="134" t="s">
        <v>343</v>
      </c>
      <c r="D166" s="134" t="s">
        <v>181</v>
      </c>
      <c r="E166" s="135" t="s">
        <v>585</v>
      </c>
      <c r="F166" s="136" t="s">
        <v>586</v>
      </c>
      <c r="G166" s="137" t="s">
        <v>192</v>
      </c>
      <c r="H166" s="138">
        <v>12</v>
      </c>
      <c r="I166" s="139"/>
      <c r="J166" s="140">
        <f t="shared" si="10"/>
        <v>0</v>
      </c>
      <c r="K166" s="141"/>
      <c r="L166" s="28"/>
      <c r="M166" s="142" t="s">
        <v>1</v>
      </c>
      <c r="N166" s="143" t="s">
        <v>38</v>
      </c>
      <c r="P166" s="144">
        <f t="shared" si="11"/>
        <v>0</v>
      </c>
      <c r="Q166" s="144">
        <v>0</v>
      </c>
      <c r="R166" s="144">
        <f t="shared" si="12"/>
        <v>0</v>
      </c>
      <c r="S166" s="144">
        <v>0</v>
      </c>
      <c r="T166" s="145">
        <f t="shared" si="13"/>
        <v>0</v>
      </c>
      <c r="AR166" s="146" t="s">
        <v>201</v>
      </c>
      <c r="AT166" s="146" t="s">
        <v>181</v>
      </c>
      <c r="AU166" s="146" t="s">
        <v>186</v>
      </c>
      <c r="AY166" s="13" t="s">
        <v>179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186</v>
      </c>
      <c r="BK166" s="147">
        <f t="shared" si="19"/>
        <v>0</v>
      </c>
      <c r="BL166" s="13" t="s">
        <v>201</v>
      </c>
      <c r="BM166" s="146" t="s">
        <v>587</v>
      </c>
    </row>
    <row r="167" spans="2:65" s="1" customFormat="1" ht="24.15" customHeight="1" x14ac:dyDescent="0.2">
      <c r="B167" s="28"/>
      <c r="C167" s="134" t="s">
        <v>347</v>
      </c>
      <c r="D167" s="134" t="s">
        <v>181</v>
      </c>
      <c r="E167" s="135" t="s">
        <v>588</v>
      </c>
      <c r="F167" s="136" t="s">
        <v>589</v>
      </c>
      <c r="G167" s="137" t="s">
        <v>192</v>
      </c>
      <c r="H167" s="138">
        <v>24</v>
      </c>
      <c r="I167" s="139"/>
      <c r="J167" s="140">
        <f t="shared" si="10"/>
        <v>0</v>
      </c>
      <c r="K167" s="141"/>
      <c r="L167" s="28"/>
      <c r="M167" s="142" t="s">
        <v>1</v>
      </c>
      <c r="N167" s="143" t="s">
        <v>38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201</v>
      </c>
      <c r="AT167" s="146" t="s">
        <v>181</v>
      </c>
      <c r="AU167" s="146" t="s">
        <v>186</v>
      </c>
      <c r="AY167" s="13" t="s">
        <v>179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186</v>
      </c>
      <c r="BK167" s="147">
        <f t="shared" si="19"/>
        <v>0</v>
      </c>
      <c r="BL167" s="13" t="s">
        <v>201</v>
      </c>
      <c r="BM167" s="146" t="s">
        <v>590</v>
      </c>
    </row>
    <row r="168" spans="2:65" s="1" customFormat="1" ht="24.15" customHeight="1" x14ac:dyDescent="0.2">
      <c r="B168" s="28"/>
      <c r="C168" s="148" t="s">
        <v>351</v>
      </c>
      <c r="D168" s="148" t="s">
        <v>194</v>
      </c>
      <c r="E168" s="149" t="s">
        <v>591</v>
      </c>
      <c r="F168" s="150" t="s">
        <v>592</v>
      </c>
      <c r="G168" s="151" t="s">
        <v>192</v>
      </c>
      <c r="H168" s="152">
        <v>24</v>
      </c>
      <c r="I168" s="153"/>
      <c r="J168" s="154">
        <f t="shared" si="10"/>
        <v>0</v>
      </c>
      <c r="K168" s="155"/>
      <c r="L168" s="156"/>
      <c r="M168" s="157" t="s">
        <v>1</v>
      </c>
      <c r="N168" s="158" t="s">
        <v>38</v>
      </c>
      <c r="P168" s="144">
        <f t="shared" si="11"/>
        <v>0</v>
      </c>
      <c r="Q168" s="144">
        <v>6.9199999999999999E-3</v>
      </c>
      <c r="R168" s="144">
        <f t="shared" si="12"/>
        <v>0.16608000000000001</v>
      </c>
      <c r="S168" s="144">
        <v>0</v>
      </c>
      <c r="T168" s="145">
        <f t="shared" si="13"/>
        <v>0</v>
      </c>
      <c r="AR168" s="146" t="s">
        <v>205</v>
      </c>
      <c r="AT168" s="146" t="s">
        <v>194</v>
      </c>
      <c r="AU168" s="146" t="s">
        <v>186</v>
      </c>
      <c r="AY168" s="13" t="s">
        <v>179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3" t="s">
        <v>186</v>
      </c>
      <c r="BK168" s="147">
        <f t="shared" si="19"/>
        <v>0</v>
      </c>
      <c r="BL168" s="13" t="s">
        <v>205</v>
      </c>
      <c r="BM168" s="146" t="s">
        <v>593</v>
      </c>
    </row>
    <row r="169" spans="2:65" s="1" customFormat="1" ht="24.15" customHeight="1" x14ac:dyDescent="0.2">
      <c r="B169" s="28"/>
      <c r="C169" s="134" t="s">
        <v>355</v>
      </c>
      <c r="D169" s="134" t="s">
        <v>181</v>
      </c>
      <c r="E169" s="135" t="s">
        <v>594</v>
      </c>
      <c r="F169" s="136" t="s">
        <v>595</v>
      </c>
      <c r="G169" s="137" t="s">
        <v>192</v>
      </c>
      <c r="H169" s="138">
        <v>14</v>
      </c>
      <c r="I169" s="139"/>
      <c r="J169" s="140">
        <f t="shared" si="10"/>
        <v>0</v>
      </c>
      <c r="K169" s="141"/>
      <c r="L169" s="28"/>
      <c r="M169" s="142" t="s">
        <v>1</v>
      </c>
      <c r="N169" s="143" t="s">
        <v>38</v>
      </c>
      <c r="P169" s="144">
        <f t="shared" si="11"/>
        <v>0</v>
      </c>
      <c r="Q169" s="144">
        <v>0</v>
      </c>
      <c r="R169" s="144">
        <f t="shared" si="12"/>
        <v>0</v>
      </c>
      <c r="S169" s="144">
        <v>0</v>
      </c>
      <c r="T169" s="145">
        <f t="shared" si="13"/>
        <v>0</v>
      </c>
      <c r="AR169" s="146" t="s">
        <v>201</v>
      </c>
      <c r="AT169" s="146" t="s">
        <v>181</v>
      </c>
      <c r="AU169" s="146" t="s">
        <v>186</v>
      </c>
      <c r="AY169" s="13" t="s">
        <v>179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3" t="s">
        <v>186</v>
      </c>
      <c r="BK169" s="147">
        <f t="shared" si="19"/>
        <v>0</v>
      </c>
      <c r="BL169" s="13" t="s">
        <v>201</v>
      </c>
      <c r="BM169" s="146" t="s">
        <v>596</v>
      </c>
    </row>
    <row r="170" spans="2:65" s="1" customFormat="1" ht="24.15" customHeight="1" x14ac:dyDescent="0.2">
      <c r="B170" s="28"/>
      <c r="C170" s="148" t="s">
        <v>359</v>
      </c>
      <c r="D170" s="148" t="s">
        <v>194</v>
      </c>
      <c r="E170" s="149" t="s">
        <v>597</v>
      </c>
      <c r="F170" s="150" t="s">
        <v>598</v>
      </c>
      <c r="G170" s="151" t="s">
        <v>192</v>
      </c>
      <c r="H170" s="152">
        <v>14</v>
      </c>
      <c r="I170" s="153"/>
      <c r="J170" s="154">
        <f t="shared" si="10"/>
        <v>0</v>
      </c>
      <c r="K170" s="155"/>
      <c r="L170" s="156"/>
      <c r="M170" s="157" t="s">
        <v>1</v>
      </c>
      <c r="N170" s="158" t="s">
        <v>38</v>
      </c>
      <c r="P170" s="144">
        <f t="shared" si="11"/>
        <v>0</v>
      </c>
      <c r="Q170" s="144">
        <v>4.8999999999999998E-3</v>
      </c>
      <c r="R170" s="144">
        <f t="shared" si="12"/>
        <v>6.8599999999999994E-2</v>
      </c>
      <c r="S170" s="144">
        <v>0</v>
      </c>
      <c r="T170" s="145">
        <f t="shared" si="13"/>
        <v>0</v>
      </c>
      <c r="AR170" s="146" t="s">
        <v>205</v>
      </c>
      <c r="AT170" s="146" t="s">
        <v>194</v>
      </c>
      <c r="AU170" s="146" t="s">
        <v>186</v>
      </c>
      <c r="AY170" s="13" t="s">
        <v>179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3" t="s">
        <v>186</v>
      </c>
      <c r="BK170" s="147">
        <f t="shared" si="19"/>
        <v>0</v>
      </c>
      <c r="BL170" s="13" t="s">
        <v>205</v>
      </c>
      <c r="BM170" s="146" t="s">
        <v>599</v>
      </c>
    </row>
    <row r="171" spans="2:65" s="1" customFormat="1" ht="24.15" customHeight="1" x14ac:dyDescent="0.2">
      <c r="B171" s="28"/>
      <c r="C171" s="134" t="s">
        <v>363</v>
      </c>
      <c r="D171" s="134" t="s">
        <v>181</v>
      </c>
      <c r="E171" s="135" t="s">
        <v>600</v>
      </c>
      <c r="F171" s="136" t="s">
        <v>601</v>
      </c>
      <c r="G171" s="137" t="s">
        <v>192</v>
      </c>
      <c r="H171" s="138">
        <v>12</v>
      </c>
      <c r="I171" s="139"/>
      <c r="J171" s="140">
        <f t="shared" si="10"/>
        <v>0</v>
      </c>
      <c r="K171" s="141"/>
      <c r="L171" s="28"/>
      <c r="M171" s="142" t="s">
        <v>1</v>
      </c>
      <c r="N171" s="143" t="s">
        <v>38</v>
      </c>
      <c r="P171" s="144">
        <f t="shared" si="11"/>
        <v>0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AR171" s="146" t="s">
        <v>201</v>
      </c>
      <c r="AT171" s="146" t="s">
        <v>181</v>
      </c>
      <c r="AU171" s="146" t="s">
        <v>186</v>
      </c>
      <c r="AY171" s="13" t="s">
        <v>179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3" t="s">
        <v>186</v>
      </c>
      <c r="BK171" s="147">
        <f t="shared" si="19"/>
        <v>0</v>
      </c>
      <c r="BL171" s="13" t="s">
        <v>201</v>
      </c>
      <c r="BM171" s="146" t="s">
        <v>602</v>
      </c>
    </row>
    <row r="172" spans="2:65" s="1" customFormat="1" ht="24.15" customHeight="1" x14ac:dyDescent="0.2">
      <c r="B172" s="28"/>
      <c r="C172" s="148" t="s">
        <v>369</v>
      </c>
      <c r="D172" s="148" t="s">
        <v>194</v>
      </c>
      <c r="E172" s="149" t="s">
        <v>603</v>
      </c>
      <c r="F172" s="150" t="s">
        <v>604</v>
      </c>
      <c r="G172" s="151" t="s">
        <v>192</v>
      </c>
      <c r="H172" s="152">
        <v>12</v>
      </c>
      <c r="I172" s="153"/>
      <c r="J172" s="154">
        <f t="shared" ref="J172:J203" si="20">ROUND(I172*H172,2)</f>
        <v>0</v>
      </c>
      <c r="K172" s="155"/>
      <c r="L172" s="156"/>
      <c r="M172" s="157" t="s">
        <v>1</v>
      </c>
      <c r="N172" s="158" t="s">
        <v>38</v>
      </c>
      <c r="P172" s="144">
        <f t="shared" ref="P172:P203" si="21">O172*H172</f>
        <v>0</v>
      </c>
      <c r="Q172" s="144">
        <v>7.5799999999999999E-3</v>
      </c>
      <c r="R172" s="144">
        <f t="shared" ref="R172:R203" si="22">Q172*H172</f>
        <v>9.0959999999999999E-2</v>
      </c>
      <c r="S172" s="144">
        <v>0</v>
      </c>
      <c r="T172" s="145">
        <f t="shared" ref="T172:T203" si="23">S172*H172</f>
        <v>0</v>
      </c>
      <c r="AR172" s="146" t="s">
        <v>205</v>
      </c>
      <c r="AT172" s="146" t="s">
        <v>194</v>
      </c>
      <c r="AU172" s="146" t="s">
        <v>186</v>
      </c>
      <c r="AY172" s="13" t="s">
        <v>179</v>
      </c>
      <c r="BE172" s="147">
        <f t="shared" ref="BE172:BE203" si="24">IF(N172="základná",J172,0)</f>
        <v>0</v>
      </c>
      <c r="BF172" s="147">
        <f t="shared" ref="BF172:BF203" si="25">IF(N172="znížená",J172,0)</f>
        <v>0</v>
      </c>
      <c r="BG172" s="147">
        <f t="shared" ref="BG172:BG203" si="26">IF(N172="zákl. prenesená",J172,0)</f>
        <v>0</v>
      </c>
      <c r="BH172" s="147">
        <f t="shared" ref="BH172:BH203" si="27">IF(N172="zníž. prenesená",J172,0)</f>
        <v>0</v>
      </c>
      <c r="BI172" s="147">
        <f t="shared" ref="BI172:BI203" si="28">IF(N172="nulová",J172,0)</f>
        <v>0</v>
      </c>
      <c r="BJ172" s="13" t="s">
        <v>186</v>
      </c>
      <c r="BK172" s="147">
        <f t="shared" ref="BK172:BK203" si="29">ROUND(I172*H172,2)</f>
        <v>0</v>
      </c>
      <c r="BL172" s="13" t="s">
        <v>205</v>
      </c>
      <c r="BM172" s="146" t="s">
        <v>605</v>
      </c>
    </row>
    <row r="173" spans="2:65" s="1" customFormat="1" ht="24.15" customHeight="1" x14ac:dyDescent="0.2">
      <c r="B173" s="28"/>
      <c r="C173" s="134" t="s">
        <v>373</v>
      </c>
      <c r="D173" s="134" t="s">
        <v>181</v>
      </c>
      <c r="E173" s="135" t="s">
        <v>606</v>
      </c>
      <c r="F173" s="136" t="s">
        <v>607</v>
      </c>
      <c r="G173" s="137" t="s">
        <v>192</v>
      </c>
      <c r="H173" s="138">
        <v>4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201</v>
      </c>
      <c r="AT173" s="146" t="s">
        <v>181</v>
      </c>
      <c r="AU173" s="146" t="s">
        <v>186</v>
      </c>
      <c r="AY173" s="13" t="s">
        <v>179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186</v>
      </c>
      <c r="BK173" s="147">
        <f t="shared" si="29"/>
        <v>0</v>
      </c>
      <c r="BL173" s="13" t="s">
        <v>201</v>
      </c>
      <c r="BM173" s="146" t="s">
        <v>608</v>
      </c>
    </row>
    <row r="174" spans="2:65" s="1" customFormat="1" ht="24.15" customHeight="1" x14ac:dyDescent="0.2">
      <c r="B174" s="28"/>
      <c r="C174" s="148" t="s">
        <v>377</v>
      </c>
      <c r="D174" s="148" t="s">
        <v>194</v>
      </c>
      <c r="E174" s="149" t="s">
        <v>609</v>
      </c>
      <c r="F174" s="150" t="s">
        <v>610</v>
      </c>
      <c r="G174" s="151" t="s">
        <v>192</v>
      </c>
      <c r="H174" s="152">
        <v>4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5.5599999999999998E-3</v>
      </c>
      <c r="R174" s="144">
        <f t="shared" si="22"/>
        <v>2.2239999999999999E-2</v>
      </c>
      <c r="S174" s="144">
        <v>0</v>
      </c>
      <c r="T174" s="145">
        <f t="shared" si="23"/>
        <v>0</v>
      </c>
      <c r="AR174" s="146" t="s">
        <v>205</v>
      </c>
      <c r="AT174" s="146" t="s">
        <v>194</v>
      </c>
      <c r="AU174" s="146" t="s">
        <v>186</v>
      </c>
      <c r="AY174" s="13" t="s">
        <v>179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186</v>
      </c>
      <c r="BK174" s="147">
        <f t="shared" si="29"/>
        <v>0</v>
      </c>
      <c r="BL174" s="13" t="s">
        <v>205</v>
      </c>
      <c r="BM174" s="146" t="s">
        <v>611</v>
      </c>
    </row>
    <row r="175" spans="2:65" s="1" customFormat="1" ht="16.5" customHeight="1" x14ac:dyDescent="0.2">
      <c r="B175" s="28"/>
      <c r="C175" s="134" t="s">
        <v>381</v>
      </c>
      <c r="D175" s="134" t="s">
        <v>181</v>
      </c>
      <c r="E175" s="135" t="s">
        <v>612</v>
      </c>
      <c r="F175" s="136" t="s">
        <v>613</v>
      </c>
      <c r="G175" s="137" t="s">
        <v>192</v>
      </c>
      <c r="H175" s="138">
        <v>53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201</v>
      </c>
      <c r="AT175" s="146" t="s">
        <v>181</v>
      </c>
      <c r="AU175" s="146" t="s">
        <v>186</v>
      </c>
      <c r="AY175" s="13" t="s">
        <v>179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186</v>
      </c>
      <c r="BK175" s="147">
        <f t="shared" si="29"/>
        <v>0</v>
      </c>
      <c r="BL175" s="13" t="s">
        <v>201</v>
      </c>
      <c r="BM175" s="146" t="s">
        <v>614</v>
      </c>
    </row>
    <row r="176" spans="2:65" s="1" customFormat="1" ht="16.5" customHeight="1" x14ac:dyDescent="0.2">
      <c r="B176" s="28"/>
      <c r="C176" s="148" t="s">
        <v>385</v>
      </c>
      <c r="D176" s="148" t="s">
        <v>194</v>
      </c>
      <c r="E176" s="149" t="s">
        <v>615</v>
      </c>
      <c r="F176" s="150" t="s">
        <v>616</v>
      </c>
      <c r="G176" s="151" t="s">
        <v>192</v>
      </c>
      <c r="H176" s="152">
        <v>53</v>
      </c>
      <c r="I176" s="153"/>
      <c r="J176" s="154">
        <f t="shared" si="20"/>
        <v>0</v>
      </c>
      <c r="K176" s="155"/>
      <c r="L176" s="156"/>
      <c r="M176" s="157" t="s">
        <v>1</v>
      </c>
      <c r="N176" s="158" t="s">
        <v>38</v>
      </c>
      <c r="P176" s="144">
        <f t="shared" si="21"/>
        <v>0</v>
      </c>
      <c r="Q176" s="144">
        <v>3.3600000000000001E-3</v>
      </c>
      <c r="R176" s="144">
        <f t="shared" si="22"/>
        <v>0.17808000000000002</v>
      </c>
      <c r="S176" s="144">
        <v>0</v>
      </c>
      <c r="T176" s="145">
        <f t="shared" si="23"/>
        <v>0</v>
      </c>
      <c r="AR176" s="146" t="s">
        <v>205</v>
      </c>
      <c r="AT176" s="146" t="s">
        <v>194</v>
      </c>
      <c r="AU176" s="146" t="s">
        <v>186</v>
      </c>
      <c r="AY176" s="13" t="s">
        <v>179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186</v>
      </c>
      <c r="BK176" s="147">
        <f t="shared" si="29"/>
        <v>0</v>
      </c>
      <c r="BL176" s="13" t="s">
        <v>205</v>
      </c>
      <c r="BM176" s="146" t="s">
        <v>617</v>
      </c>
    </row>
    <row r="177" spans="2:65" s="1" customFormat="1" ht="16.5" customHeight="1" x14ac:dyDescent="0.2">
      <c r="B177" s="28"/>
      <c r="C177" s="134" t="s">
        <v>390</v>
      </c>
      <c r="D177" s="134" t="s">
        <v>181</v>
      </c>
      <c r="E177" s="135" t="s">
        <v>618</v>
      </c>
      <c r="F177" s="136" t="s">
        <v>619</v>
      </c>
      <c r="G177" s="137" t="s">
        <v>192</v>
      </c>
      <c r="H177" s="138">
        <v>75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201</v>
      </c>
      <c r="AT177" s="146" t="s">
        <v>181</v>
      </c>
      <c r="AU177" s="146" t="s">
        <v>186</v>
      </c>
      <c r="AY177" s="13" t="s">
        <v>179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186</v>
      </c>
      <c r="BK177" s="147">
        <f t="shared" si="29"/>
        <v>0</v>
      </c>
      <c r="BL177" s="13" t="s">
        <v>201</v>
      </c>
      <c r="BM177" s="146" t="s">
        <v>620</v>
      </c>
    </row>
    <row r="178" spans="2:65" s="1" customFormat="1" ht="24.15" customHeight="1" x14ac:dyDescent="0.2">
      <c r="B178" s="28"/>
      <c r="C178" s="134" t="s">
        <v>394</v>
      </c>
      <c r="D178" s="134" t="s">
        <v>181</v>
      </c>
      <c r="E178" s="135" t="s">
        <v>621</v>
      </c>
      <c r="F178" s="136" t="s">
        <v>622</v>
      </c>
      <c r="G178" s="137" t="s">
        <v>192</v>
      </c>
      <c r="H178" s="138">
        <v>1</v>
      </c>
      <c r="I178" s="139"/>
      <c r="J178" s="140">
        <f t="shared" si="20"/>
        <v>0</v>
      </c>
      <c r="K178" s="141"/>
      <c r="L178" s="28"/>
      <c r="M178" s="142" t="s">
        <v>1</v>
      </c>
      <c r="N178" s="143" t="s">
        <v>38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0</v>
      </c>
      <c r="T178" s="145">
        <f t="shared" si="23"/>
        <v>0</v>
      </c>
      <c r="AR178" s="146" t="s">
        <v>201</v>
      </c>
      <c r="AT178" s="146" t="s">
        <v>181</v>
      </c>
      <c r="AU178" s="146" t="s">
        <v>186</v>
      </c>
      <c r="AY178" s="13" t="s">
        <v>179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186</v>
      </c>
      <c r="BK178" s="147">
        <f t="shared" si="29"/>
        <v>0</v>
      </c>
      <c r="BL178" s="13" t="s">
        <v>201</v>
      </c>
      <c r="BM178" s="146" t="s">
        <v>623</v>
      </c>
    </row>
    <row r="179" spans="2:65" s="1" customFormat="1" ht="24.15" customHeight="1" x14ac:dyDescent="0.2">
      <c r="B179" s="28"/>
      <c r="C179" s="148" t="s">
        <v>398</v>
      </c>
      <c r="D179" s="148" t="s">
        <v>194</v>
      </c>
      <c r="E179" s="149" t="s">
        <v>624</v>
      </c>
      <c r="F179" s="150" t="s">
        <v>625</v>
      </c>
      <c r="G179" s="151" t="s">
        <v>192</v>
      </c>
      <c r="H179" s="152">
        <v>1</v>
      </c>
      <c r="I179" s="153"/>
      <c r="J179" s="154">
        <f t="shared" si="20"/>
        <v>0</v>
      </c>
      <c r="K179" s="155"/>
      <c r="L179" s="156"/>
      <c r="M179" s="157" t="s">
        <v>1</v>
      </c>
      <c r="N179" s="158" t="s">
        <v>38</v>
      </c>
      <c r="P179" s="144">
        <f t="shared" si="21"/>
        <v>0</v>
      </c>
      <c r="Q179" s="144">
        <v>1.4E-2</v>
      </c>
      <c r="R179" s="144">
        <f t="shared" si="22"/>
        <v>1.4E-2</v>
      </c>
      <c r="S179" s="144">
        <v>0</v>
      </c>
      <c r="T179" s="145">
        <f t="shared" si="23"/>
        <v>0</v>
      </c>
      <c r="AR179" s="146" t="s">
        <v>205</v>
      </c>
      <c r="AT179" s="146" t="s">
        <v>194</v>
      </c>
      <c r="AU179" s="146" t="s">
        <v>186</v>
      </c>
      <c r="AY179" s="13" t="s">
        <v>179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186</v>
      </c>
      <c r="BK179" s="147">
        <f t="shared" si="29"/>
        <v>0</v>
      </c>
      <c r="BL179" s="13" t="s">
        <v>205</v>
      </c>
      <c r="BM179" s="146" t="s">
        <v>626</v>
      </c>
    </row>
    <row r="180" spans="2:65" s="1" customFormat="1" ht="24.15" customHeight="1" x14ac:dyDescent="0.2">
      <c r="B180" s="28"/>
      <c r="C180" s="134" t="s">
        <v>402</v>
      </c>
      <c r="D180" s="134" t="s">
        <v>181</v>
      </c>
      <c r="E180" s="135" t="s">
        <v>627</v>
      </c>
      <c r="F180" s="136" t="s">
        <v>628</v>
      </c>
      <c r="G180" s="137" t="s">
        <v>192</v>
      </c>
      <c r="H180" s="138">
        <v>1</v>
      </c>
      <c r="I180" s="139"/>
      <c r="J180" s="140">
        <f t="shared" si="20"/>
        <v>0</v>
      </c>
      <c r="K180" s="141"/>
      <c r="L180" s="28"/>
      <c r="M180" s="142" t="s">
        <v>1</v>
      </c>
      <c r="N180" s="143" t="s">
        <v>38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</v>
      </c>
      <c r="T180" s="145">
        <f t="shared" si="23"/>
        <v>0</v>
      </c>
      <c r="AR180" s="146" t="s">
        <v>201</v>
      </c>
      <c r="AT180" s="146" t="s">
        <v>181</v>
      </c>
      <c r="AU180" s="146" t="s">
        <v>186</v>
      </c>
      <c r="AY180" s="13" t="s">
        <v>179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186</v>
      </c>
      <c r="BK180" s="147">
        <f t="shared" si="29"/>
        <v>0</v>
      </c>
      <c r="BL180" s="13" t="s">
        <v>201</v>
      </c>
      <c r="BM180" s="146" t="s">
        <v>629</v>
      </c>
    </row>
    <row r="181" spans="2:65" s="1" customFormat="1" ht="24.15" customHeight="1" x14ac:dyDescent="0.2">
      <c r="B181" s="28"/>
      <c r="C181" s="134" t="s">
        <v>406</v>
      </c>
      <c r="D181" s="134" t="s">
        <v>181</v>
      </c>
      <c r="E181" s="135" t="s">
        <v>630</v>
      </c>
      <c r="F181" s="136" t="s">
        <v>631</v>
      </c>
      <c r="G181" s="137" t="s">
        <v>192</v>
      </c>
      <c r="H181" s="138">
        <v>1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201</v>
      </c>
      <c r="AT181" s="146" t="s">
        <v>181</v>
      </c>
      <c r="AU181" s="146" t="s">
        <v>186</v>
      </c>
      <c r="AY181" s="13" t="s">
        <v>179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186</v>
      </c>
      <c r="BK181" s="147">
        <f t="shared" si="29"/>
        <v>0</v>
      </c>
      <c r="BL181" s="13" t="s">
        <v>201</v>
      </c>
      <c r="BM181" s="146" t="s">
        <v>632</v>
      </c>
    </row>
    <row r="182" spans="2:65" s="1" customFormat="1" ht="24.15" customHeight="1" x14ac:dyDescent="0.2">
      <c r="B182" s="28"/>
      <c r="C182" s="148" t="s">
        <v>410</v>
      </c>
      <c r="D182" s="148" t="s">
        <v>194</v>
      </c>
      <c r="E182" s="149" t="s">
        <v>633</v>
      </c>
      <c r="F182" s="150" t="s">
        <v>634</v>
      </c>
      <c r="G182" s="151" t="s">
        <v>192</v>
      </c>
      <c r="H182" s="152">
        <v>1</v>
      </c>
      <c r="I182" s="153"/>
      <c r="J182" s="154">
        <f t="shared" si="20"/>
        <v>0</v>
      </c>
      <c r="K182" s="155"/>
      <c r="L182" s="156"/>
      <c r="M182" s="157" t="s">
        <v>1</v>
      </c>
      <c r="N182" s="158" t="s">
        <v>38</v>
      </c>
      <c r="P182" s="144">
        <f t="shared" si="21"/>
        <v>0</v>
      </c>
      <c r="Q182" s="144">
        <v>3.3000000000000002E-2</v>
      </c>
      <c r="R182" s="144">
        <f t="shared" si="22"/>
        <v>3.3000000000000002E-2</v>
      </c>
      <c r="S182" s="144">
        <v>0</v>
      </c>
      <c r="T182" s="145">
        <f t="shared" si="23"/>
        <v>0</v>
      </c>
      <c r="AR182" s="146" t="s">
        <v>205</v>
      </c>
      <c r="AT182" s="146" t="s">
        <v>194</v>
      </c>
      <c r="AU182" s="146" t="s">
        <v>186</v>
      </c>
      <c r="AY182" s="13" t="s">
        <v>179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186</v>
      </c>
      <c r="BK182" s="147">
        <f t="shared" si="29"/>
        <v>0</v>
      </c>
      <c r="BL182" s="13" t="s">
        <v>205</v>
      </c>
      <c r="BM182" s="146" t="s">
        <v>635</v>
      </c>
    </row>
    <row r="183" spans="2:65" s="1" customFormat="1" ht="24.15" customHeight="1" x14ac:dyDescent="0.2">
      <c r="B183" s="28"/>
      <c r="C183" s="134" t="s">
        <v>414</v>
      </c>
      <c r="D183" s="134" t="s">
        <v>181</v>
      </c>
      <c r="E183" s="135" t="s">
        <v>636</v>
      </c>
      <c r="F183" s="136" t="s">
        <v>637</v>
      </c>
      <c r="G183" s="137" t="s">
        <v>192</v>
      </c>
      <c r="H183" s="138">
        <v>2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201</v>
      </c>
      <c r="AT183" s="146" t="s">
        <v>181</v>
      </c>
      <c r="AU183" s="146" t="s">
        <v>186</v>
      </c>
      <c r="AY183" s="13" t="s">
        <v>179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186</v>
      </c>
      <c r="BK183" s="147">
        <f t="shared" si="29"/>
        <v>0</v>
      </c>
      <c r="BL183" s="13" t="s">
        <v>201</v>
      </c>
      <c r="BM183" s="146" t="s">
        <v>638</v>
      </c>
    </row>
    <row r="184" spans="2:65" s="1" customFormat="1" ht="21.75" customHeight="1" x14ac:dyDescent="0.2">
      <c r="B184" s="28"/>
      <c r="C184" s="134" t="s">
        <v>420</v>
      </c>
      <c r="D184" s="134" t="s">
        <v>181</v>
      </c>
      <c r="E184" s="135" t="s">
        <v>639</v>
      </c>
      <c r="F184" s="136" t="s">
        <v>640</v>
      </c>
      <c r="G184" s="137" t="s">
        <v>192</v>
      </c>
      <c r="H184" s="138">
        <v>1</v>
      </c>
      <c r="I184" s="139"/>
      <c r="J184" s="140">
        <f t="shared" si="20"/>
        <v>0</v>
      </c>
      <c r="K184" s="141"/>
      <c r="L184" s="28"/>
      <c r="M184" s="142" t="s">
        <v>1</v>
      </c>
      <c r="N184" s="143" t="s">
        <v>38</v>
      </c>
      <c r="P184" s="144">
        <f t="shared" si="21"/>
        <v>0</v>
      </c>
      <c r="Q184" s="144">
        <v>0</v>
      </c>
      <c r="R184" s="144">
        <f t="shared" si="22"/>
        <v>0</v>
      </c>
      <c r="S184" s="144">
        <v>0</v>
      </c>
      <c r="T184" s="145">
        <f t="shared" si="23"/>
        <v>0</v>
      </c>
      <c r="AR184" s="146" t="s">
        <v>201</v>
      </c>
      <c r="AT184" s="146" t="s">
        <v>181</v>
      </c>
      <c r="AU184" s="146" t="s">
        <v>186</v>
      </c>
      <c r="AY184" s="13" t="s">
        <v>179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186</v>
      </c>
      <c r="BK184" s="147">
        <f t="shared" si="29"/>
        <v>0</v>
      </c>
      <c r="BL184" s="13" t="s">
        <v>201</v>
      </c>
      <c r="BM184" s="146" t="s">
        <v>641</v>
      </c>
    </row>
    <row r="185" spans="2:65" s="1" customFormat="1" ht="16.5" customHeight="1" x14ac:dyDescent="0.2">
      <c r="B185" s="28"/>
      <c r="C185" s="148" t="s">
        <v>426</v>
      </c>
      <c r="D185" s="148" t="s">
        <v>194</v>
      </c>
      <c r="E185" s="149" t="s">
        <v>642</v>
      </c>
      <c r="F185" s="150" t="s">
        <v>643</v>
      </c>
      <c r="G185" s="151" t="s">
        <v>192</v>
      </c>
      <c r="H185" s="152">
        <v>1</v>
      </c>
      <c r="I185" s="153"/>
      <c r="J185" s="154">
        <f t="shared" si="20"/>
        <v>0</v>
      </c>
      <c r="K185" s="155"/>
      <c r="L185" s="156"/>
      <c r="M185" s="157" t="s">
        <v>1</v>
      </c>
      <c r="N185" s="158" t="s">
        <v>38</v>
      </c>
      <c r="P185" s="144">
        <f t="shared" si="21"/>
        <v>0</v>
      </c>
      <c r="Q185" s="144">
        <v>1.6969999999999999E-2</v>
      </c>
      <c r="R185" s="144">
        <f t="shared" si="22"/>
        <v>1.6969999999999999E-2</v>
      </c>
      <c r="S185" s="144">
        <v>0</v>
      </c>
      <c r="T185" s="145">
        <f t="shared" si="23"/>
        <v>0</v>
      </c>
      <c r="AR185" s="146" t="s">
        <v>205</v>
      </c>
      <c r="AT185" s="146" t="s">
        <v>194</v>
      </c>
      <c r="AU185" s="146" t="s">
        <v>186</v>
      </c>
      <c r="AY185" s="13" t="s">
        <v>179</v>
      </c>
      <c r="BE185" s="147">
        <f t="shared" si="24"/>
        <v>0</v>
      </c>
      <c r="BF185" s="147">
        <f t="shared" si="25"/>
        <v>0</v>
      </c>
      <c r="BG185" s="147">
        <f t="shared" si="26"/>
        <v>0</v>
      </c>
      <c r="BH185" s="147">
        <f t="shared" si="27"/>
        <v>0</v>
      </c>
      <c r="BI185" s="147">
        <f t="shared" si="28"/>
        <v>0</v>
      </c>
      <c r="BJ185" s="13" t="s">
        <v>186</v>
      </c>
      <c r="BK185" s="147">
        <f t="shared" si="29"/>
        <v>0</v>
      </c>
      <c r="BL185" s="13" t="s">
        <v>205</v>
      </c>
      <c r="BM185" s="146" t="s">
        <v>644</v>
      </c>
    </row>
    <row r="186" spans="2:65" s="1" customFormat="1" ht="21.75" customHeight="1" x14ac:dyDescent="0.2">
      <c r="B186" s="28"/>
      <c r="C186" s="134" t="s">
        <v>430</v>
      </c>
      <c r="D186" s="134" t="s">
        <v>181</v>
      </c>
      <c r="E186" s="135" t="s">
        <v>645</v>
      </c>
      <c r="F186" s="136" t="s">
        <v>646</v>
      </c>
      <c r="G186" s="137" t="s">
        <v>192</v>
      </c>
      <c r="H186" s="138">
        <v>1</v>
      </c>
      <c r="I186" s="139"/>
      <c r="J186" s="140">
        <f t="shared" si="20"/>
        <v>0</v>
      </c>
      <c r="K186" s="141"/>
      <c r="L186" s="28"/>
      <c r="M186" s="142" t="s">
        <v>1</v>
      </c>
      <c r="N186" s="143" t="s">
        <v>38</v>
      </c>
      <c r="P186" s="144">
        <f t="shared" si="21"/>
        <v>0</v>
      </c>
      <c r="Q186" s="144">
        <v>0</v>
      </c>
      <c r="R186" s="144">
        <f t="shared" si="22"/>
        <v>0</v>
      </c>
      <c r="S186" s="144">
        <v>0</v>
      </c>
      <c r="T186" s="145">
        <f t="shared" si="23"/>
        <v>0</v>
      </c>
      <c r="AR186" s="146" t="s">
        <v>201</v>
      </c>
      <c r="AT186" s="146" t="s">
        <v>181</v>
      </c>
      <c r="AU186" s="146" t="s">
        <v>186</v>
      </c>
      <c r="AY186" s="13" t="s">
        <v>179</v>
      </c>
      <c r="BE186" s="147">
        <f t="shared" si="24"/>
        <v>0</v>
      </c>
      <c r="BF186" s="147">
        <f t="shared" si="25"/>
        <v>0</v>
      </c>
      <c r="BG186" s="147">
        <f t="shared" si="26"/>
        <v>0</v>
      </c>
      <c r="BH186" s="147">
        <f t="shared" si="27"/>
        <v>0</v>
      </c>
      <c r="BI186" s="147">
        <f t="shared" si="28"/>
        <v>0</v>
      </c>
      <c r="BJ186" s="13" t="s">
        <v>186</v>
      </c>
      <c r="BK186" s="147">
        <f t="shared" si="29"/>
        <v>0</v>
      </c>
      <c r="BL186" s="13" t="s">
        <v>201</v>
      </c>
      <c r="BM186" s="146" t="s">
        <v>647</v>
      </c>
    </row>
    <row r="187" spans="2:65" s="1" customFormat="1" ht="21.75" customHeight="1" x14ac:dyDescent="0.2">
      <c r="B187" s="28"/>
      <c r="C187" s="134" t="s">
        <v>434</v>
      </c>
      <c r="D187" s="134" t="s">
        <v>181</v>
      </c>
      <c r="E187" s="135" t="s">
        <v>648</v>
      </c>
      <c r="F187" s="136" t="s">
        <v>649</v>
      </c>
      <c r="G187" s="137" t="s">
        <v>192</v>
      </c>
      <c r="H187" s="138">
        <v>1</v>
      </c>
      <c r="I187" s="139"/>
      <c r="J187" s="140">
        <f t="shared" si="20"/>
        <v>0</v>
      </c>
      <c r="K187" s="141"/>
      <c r="L187" s="28"/>
      <c r="M187" s="142" t="s">
        <v>1</v>
      </c>
      <c r="N187" s="143" t="s">
        <v>38</v>
      </c>
      <c r="P187" s="144">
        <f t="shared" si="21"/>
        <v>0</v>
      </c>
      <c r="Q187" s="144">
        <v>0</v>
      </c>
      <c r="R187" s="144">
        <f t="shared" si="22"/>
        <v>0</v>
      </c>
      <c r="S187" s="144">
        <v>0</v>
      </c>
      <c r="T187" s="145">
        <f t="shared" si="23"/>
        <v>0</v>
      </c>
      <c r="AR187" s="146" t="s">
        <v>201</v>
      </c>
      <c r="AT187" s="146" t="s">
        <v>181</v>
      </c>
      <c r="AU187" s="146" t="s">
        <v>186</v>
      </c>
      <c r="AY187" s="13" t="s">
        <v>179</v>
      </c>
      <c r="BE187" s="147">
        <f t="shared" si="24"/>
        <v>0</v>
      </c>
      <c r="BF187" s="147">
        <f t="shared" si="25"/>
        <v>0</v>
      </c>
      <c r="BG187" s="147">
        <f t="shared" si="26"/>
        <v>0</v>
      </c>
      <c r="BH187" s="147">
        <f t="shared" si="27"/>
        <v>0</v>
      </c>
      <c r="BI187" s="147">
        <f t="shared" si="28"/>
        <v>0</v>
      </c>
      <c r="BJ187" s="13" t="s">
        <v>186</v>
      </c>
      <c r="BK187" s="147">
        <f t="shared" si="29"/>
        <v>0</v>
      </c>
      <c r="BL187" s="13" t="s">
        <v>201</v>
      </c>
      <c r="BM187" s="146" t="s">
        <v>650</v>
      </c>
    </row>
    <row r="188" spans="2:65" s="1" customFormat="1" ht="16.5" customHeight="1" x14ac:dyDescent="0.2">
      <c r="B188" s="28"/>
      <c r="C188" s="134" t="s">
        <v>651</v>
      </c>
      <c r="D188" s="134" t="s">
        <v>181</v>
      </c>
      <c r="E188" s="135" t="s">
        <v>652</v>
      </c>
      <c r="F188" s="136" t="s">
        <v>653</v>
      </c>
      <c r="G188" s="137" t="s">
        <v>192</v>
      </c>
      <c r="H188" s="138">
        <v>2</v>
      </c>
      <c r="I188" s="139"/>
      <c r="J188" s="140">
        <f t="shared" si="20"/>
        <v>0</v>
      </c>
      <c r="K188" s="141"/>
      <c r="L188" s="28"/>
      <c r="M188" s="142" t="s">
        <v>1</v>
      </c>
      <c r="N188" s="143" t="s">
        <v>38</v>
      </c>
      <c r="P188" s="144">
        <f t="shared" si="21"/>
        <v>0</v>
      </c>
      <c r="Q188" s="144">
        <v>0</v>
      </c>
      <c r="R188" s="144">
        <f t="shared" si="22"/>
        <v>0</v>
      </c>
      <c r="S188" s="144">
        <v>0</v>
      </c>
      <c r="T188" s="145">
        <f t="shared" si="23"/>
        <v>0</v>
      </c>
      <c r="AR188" s="146" t="s">
        <v>201</v>
      </c>
      <c r="AT188" s="146" t="s">
        <v>181</v>
      </c>
      <c r="AU188" s="146" t="s">
        <v>186</v>
      </c>
      <c r="AY188" s="13" t="s">
        <v>179</v>
      </c>
      <c r="BE188" s="147">
        <f t="shared" si="24"/>
        <v>0</v>
      </c>
      <c r="BF188" s="147">
        <f t="shared" si="25"/>
        <v>0</v>
      </c>
      <c r="BG188" s="147">
        <f t="shared" si="26"/>
        <v>0</v>
      </c>
      <c r="BH188" s="147">
        <f t="shared" si="27"/>
        <v>0</v>
      </c>
      <c r="BI188" s="147">
        <f t="shared" si="28"/>
        <v>0</v>
      </c>
      <c r="BJ188" s="13" t="s">
        <v>186</v>
      </c>
      <c r="BK188" s="147">
        <f t="shared" si="29"/>
        <v>0</v>
      </c>
      <c r="BL188" s="13" t="s">
        <v>201</v>
      </c>
      <c r="BM188" s="146" t="s">
        <v>654</v>
      </c>
    </row>
    <row r="189" spans="2:65" s="1" customFormat="1" ht="16.5" customHeight="1" x14ac:dyDescent="0.2">
      <c r="B189" s="28"/>
      <c r="C189" s="148" t="s">
        <v>655</v>
      </c>
      <c r="D189" s="148" t="s">
        <v>194</v>
      </c>
      <c r="E189" s="149" t="s">
        <v>656</v>
      </c>
      <c r="F189" s="150" t="s">
        <v>653</v>
      </c>
      <c r="G189" s="151" t="s">
        <v>192</v>
      </c>
      <c r="H189" s="152">
        <v>2</v>
      </c>
      <c r="I189" s="153"/>
      <c r="J189" s="154">
        <f t="shared" si="20"/>
        <v>0</v>
      </c>
      <c r="K189" s="155"/>
      <c r="L189" s="156"/>
      <c r="M189" s="157" t="s">
        <v>1</v>
      </c>
      <c r="N189" s="158" t="s">
        <v>38</v>
      </c>
      <c r="P189" s="144">
        <f t="shared" si="21"/>
        <v>0</v>
      </c>
      <c r="Q189" s="144">
        <v>5.9000000000000003E-4</v>
      </c>
      <c r="R189" s="144">
        <f t="shared" si="22"/>
        <v>1.1800000000000001E-3</v>
      </c>
      <c r="S189" s="144">
        <v>0</v>
      </c>
      <c r="T189" s="145">
        <f t="shared" si="23"/>
        <v>0</v>
      </c>
      <c r="AR189" s="146" t="s">
        <v>205</v>
      </c>
      <c r="AT189" s="146" t="s">
        <v>194</v>
      </c>
      <c r="AU189" s="146" t="s">
        <v>186</v>
      </c>
      <c r="AY189" s="13" t="s">
        <v>179</v>
      </c>
      <c r="BE189" s="147">
        <f t="shared" si="24"/>
        <v>0</v>
      </c>
      <c r="BF189" s="147">
        <f t="shared" si="25"/>
        <v>0</v>
      </c>
      <c r="BG189" s="147">
        <f t="shared" si="26"/>
        <v>0</v>
      </c>
      <c r="BH189" s="147">
        <f t="shared" si="27"/>
        <v>0</v>
      </c>
      <c r="BI189" s="147">
        <f t="shared" si="28"/>
        <v>0</v>
      </c>
      <c r="BJ189" s="13" t="s">
        <v>186</v>
      </c>
      <c r="BK189" s="147">
        <f t="shared" si="29"/>
        <v>0</v>
      </c>
      <c r="BL189" s="13" t="s">
        <v>205</v>
      </c>
      <c r="BM189" s="146" t="s">
        <v>657</v>
      </c>
    </row>
    <row r="190" spans="2:65" s="1" customFormat="1" ht="16.5" customHeight="1" x14ac:dyDescent="0.2">
      <c r="B190" s="28"/>
      <c r="C190" s="134" t="s">
        <v>201</v>
      </c>
      <c r="D190" s="134" t="s">
        <v>181</v>
      </c>
      <c r="E190" s="135" t="s">
        <v>658</v>
      </c>
      <c r="F190" s="136" t="s">
        <v>659</v>
      </c>
      <c r="G190" s="137" t="s">
        <v>192</v>
      </c>
      <c r="H190" s="138">
        <v>4</v>
      </c>
      <c r="I190" s="139"/>
      <c r="J190" s="140">
        <f t="shared" si="20"/>
        <v>0</v>
      </c>
      <c r="K190" s="141"/>
      <c r="L190" s="28"/>
      <c r="M190" s="142" t="s">
        <v>1</v>
      </c>
      <c r="N190" s="143" t="s">
        <v>38</v>
      </c>
      <c r="P190" s="144">
        <f t="shared" si="21"/>
        <v>0</v>
      </c>
      <c r="Q190" s="144">
        <v>0</v>
      </c>
      <c r="R190" s="144">
        <f t="shared" si="22"/>
        <v>0</v>
      </c>
      <c r="S190" s="144">
        <v>0</v>
      </c>
      <c r="T190" s="145">
        <f t="shared" si="23"/>
        <v>0</v>
      </c>
      <c r="AR190" s="146" t="s">
        <v>201</v>
      </c>
      <c r="AT190" s="146" t="s">
        <v>181</v>
      </c>
      <c r="AU190" s="146" t="s">
        <v>186</v>
      </c>
      <c r="AY190" s="13" t="s">
        <v>179</v>
      </c>
      <c r="BE190" s="147">
        <f t="shared" si="24"/>
        <v>0</v>
      </c>
      <c r="BF190" s="147">
        <f t="shared" si="25"/>
        <v>0</v>
      </c>
      <c r="BG190" s="147">
        <f t="shared" si="26"/>
        <v>0</v>
      </c>
      <c r="BH190" s="147">
        <f t="shared" si="27"/>
        <v>0</v>
      </c>
      <c r="BI190" s="147">
        <f t="shared" si="28"/>
        <v>0</v>
      </c>
      <c r="BJ190" s="13" t="s">
        <v>186</v>
      </c>
      <c r="BK190" s="147">
        <f t="shared" si="29"/>
        <v>0</v>
      </c>
      <c r="BL190" s="13" t="s">
        <v>201</v>
      </c>
      <c r="BM190" s="146" t="s">
        <v>660</v>
      </c>
    </row>
    <row r="191" spans="2:65" s="1" customFormat="1" ht="16.5" customHeight="1" x14ac:dyDescent="0.2">
      <c r="B191" s="28"/>
      <c r="C191" s="134" t="s">
        <v>661</v>
      </c>
      <c r="D191" s="134" t="s">
        <v>181</v>
      </c>
      <c r="E191" s="135" t="s">
        <v>662</v>
      </c>
      <c r="F191" s="136" t="s">
        <v>663</v>
      </c>
      <c r="G191" s="137" t="s">
        <v>192</v>
      </c>
      <c r="H191" s="138">
        <v>1</v>
      </c>
      <c r="I191" s="139"/>
      <c r="J191" s="140">
        <f t="shared" si="20"/>
        <v>0</v>
      </c>
      <c r="K191" s="141"/>
      <c r="L191" s="28"/>
      <c r="M191" s="142" t="s">
        <v>1</v>
      </c>
      <c r="N191" s="143" t="s">
        <v>38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201</v>
      </c>
      <c r="AT191" s="146" t="s">
        <v>181</v>
      </c>
      <c r="AU191" s="146" t="s">
        <v>186</v>
      </c>
      <c r="AY191" s="13" t="s">
        <v>179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3" t="s">
        <v>186</v>
      </c>
      <c r="BK191" s="147">
        <f t="shared" si="29"/>
        <v>0</v>
      </c>
      <c r="BL191" s="13" t="s">
        <v>201</v>
      </c>
      <c r="BM191" s="146" t="s">
        <v>664</v>
      </c>
    </row>
    <row r="192" spans="2:65" s="1" customFormat="1" ht="16.5" customHeight="1" x14ac:dyDescent="0.2">
      <c r="B192" s="28"/>
      <c r="C192" s="148" t="s">
        <v>665</v>
      </c>
      <c r="D192" s="148" t="s">
        <v>194</v>
      </c>
      <c r="E192" s="149" t="s">
        <v>666</v>
      </c>
      <c r="F192" s="150" t="s">
        <v>663</v>
      </c>
      <c r="G192" s="151" t="s">
        <v>192</v>
      </c>
      <c r="H192" s="152">
        <v>1</v>
      </c>
      <c r="I192" s="153"/>
      <c r="J192" s="154">
        <f t="shared" si="20"/>
        <v>0</v>
      </c>
      <c r="K192" s="155"/>
      <c r="L192" s="156"/>
      <c r="M192" s="157" t="s">
        <v>1</v>
      </c>
      <c r="N192" s="158" t="s">
        <v>38</v>
      </c>
      <c r="P192" s="144">
        <f t="shared" si="21"/>
        <v>0</v>
      </c>
      <c r="Q192" s="144">
        <v>3.8000000000000002E-4</v>
      </c>
      <c r="R192" s="144">
        <f t="shared" si="22"/>
        <v>3.8000000000000002E-4</v>
      </c>
      <c r="S192" s="144">
        <v>0</v>
      </c>
      <c r="T192" s="145">
        <f t="shared" si="23"/>
        <v>0</v>
      </c>
      <c r="AR192" s="146" t="s">
        <v>205</v>
      </c>
      <c r="AT192" s="146" t="s">
        <v>194</v>
      </c>
      <c r="AU192" s="146" t="s">
        <v>186</v>
      </c>
      <c r="AY192" s="13" t="s">
        <v>179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3" t="s">
        <v>186</v>
      </c>
      <c r="BK192" s="147">
        <f t="shared" si="29"/>
        <v>0</v>
      </c>
      <c r="BL192" s="13" t="s">
        <v>205</v>
      </c>
      <c r="BM192" s="146" t="s">
        <v>667</v>
      </c>
    </row>
    <row r="193" spans="2:65" s="1" customFormat="1" ht="16.5" customHeight="1" x14ac:dyDescent="0.2">
      <c r="B193" s="28"/>
      <c r="C193" s="134" t="s">
        <v>668</v>
      </c>
      <c r="D193" s="134" t="s">
        <v>181</v>
      </c>
      <c r="E193" s="135" t="s">
        <v>669</v>
      </c>
      <c r="F193" s="136" t="s">
        <v>670</v>
      </c>
      <c r="G193" s="137" t="s">
        <v>192</v>
      </c>
      <c r="H193" s="138">
        <v>1</v>
      </c>
      <c r="I193" s="139"/>
      <c r="J193" s="140">
        <f t="shared" si="20"/>
        <v>0</v>
      </c>
      <c r="K193" s="141"/>
      <c r="L193" s="28"/>
      <c r="M193" s="142" t="s">
        <v>1</v>
      </c>
      <c r="N193" s="143" t="s">
        <v>38</v>
      </c>
      <c r="P193" s="144">
        <f t="shared" si="21"/>
        <v>0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AR193" s="146" t="s">
        <v>201</v>
      </c>
      <c r="AT193" s="146" t="s">
        <v>181</v>
      </c>
      <c r="AU193" s="146" t="s">
        <v>186</v>
      </c>
      <c r="AY193" s="13" t="s">
        <v>179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3" t="s">
        <v>186</v>
      </c>
      <c r="BK193" s="147">
        <f t="shared" si="29"/>
        <v>0</v>
      </c>
      <c r="BL193" s="13" t="s">
        <v>201</v>
      </c>
      <c r="BM193" s="146" t="s">
        <v>671</v>
      </c>
    </row>
    <row r="194" spans="2:65" s="1" customFormat="1" ht="16.5" customHeight="1" x14ac:dyDescent="0.2">
      <c r="B194" s="28"/>
      <c r="C194" s="134" t="s">
        <v>672</v>
      </c>
      <c r="D194" s="134" t="s">
        <v>181</v>
      </c>
      <c r="E194" s="135" t="s">
        <v>673</v>
      </c>
      <c r="F194" s="136" t="s">
        <v>674</v>
      </c>
      <c r="G194" s="137" t="s">
        <v>192</v>
      </c>
      <c r="H194" s="138">
        <v>2</v>
      </c>
      <c r="I194" s="139"/>
      <c r="J194" s="140">
        <f t="shared" si="20"/>
        <v>0</v>
      </c>
      <c r="K194" s="141"/>
      <c r="L194" s="28"/>
      <c r="M194" s="142" t="s">
        <v>1</v>
      </c>
      <c r="N194" s="143" t="s">
        <v>38</v>
      </c>
      <c r="P194" s="144">
        <f t="shared" si="21"/>
        <v>0</v>
      </c>
      <c r="Q194" s="144">
        <v>0</v>
      </c>
      <c r="R194" s="144">
        <f t="shared" si="22"/>
        <v>0</v>
      </c>
      <c r="S194" s="144">
        <v>0</v>
      </c>
      <c r="T194" s="145">
        <f t="shared" si="23"/>
        <v>0</v>
      </c>
      <c r="AR194" s="146" t="s">
        <v>201</v>
      </c>
      <c r="AT194" s="146" t="s">
        <v>181</v>
      </c>
      <c r="AU194" s="146" t="s">
        <v>186</v>
      </c>
      <c r="AY194" s="13" t="s">
        <v>179</v>
      </c>
      <c r="BE194" s="147">
        <f t="shared" si="24"/>
        <v>0</v>
      </c>
      <c r="BF194" s="147">
        <f t="shared" si="25"/>
        <v>0</v>
      </c>
      <c r="BG194" s="147">
        <f t="shared" si="26"/>
        <v>0</v>
      </c>
      <c r="BH194" s="147">
        <f t="shared" si="27"/>
        <v>0</v>
      </c>
      <c r="BI194" s="147">
        <f t="shared" si="28"/>
        <v>0</v>
      </c>
      <c r="BJ194" s="13" t="s">
        <v>186</v>
      </c>
      <c r="BK194" s="147">
        <f t="shared" si="29"/>
        <v>0</v>
      </c>
      <c r="BL194" s="13" t="s">
        <v>201</v>
      </c>
      <c r="BM194" s="146" t="s">
        <v>675</v>
      </c>
    </row>
    <row r="195" spans="2:65" s="1" customFormat="1" ht="16.5" customHeight="1" x14ac:dyDescent="0.2">
      <c r="B195" s="28"/>
      <c r="C195" s="148" t="s">
        <v>676</v>
      </c>
      <c r="D195" s="148" t="s">
        <v>194</v>
      </c>
      <c r="E195" s="149" t="s">
        <v>677</v>
      </c>
      <c r="F195" s="150" t="s">
        <v>678</v>
      </c>
      <c r="G195" s="151" t="s">
        <v>192</v>
      </c>
      <c r="H195" s="152">
        <v>2</v>
      </c>
      <c r="I195" s="153"/>
      <c r="J195" s="154">
        <f t="shared" si="20"/>
        <v>0</v>
      </c>
      <c r="K195" s="155"/>
      <c r="L195" s="156"/>
      <c r="M195" s="157" t="s">
        <v>1</v>
      </c>
      <c r="N195" s="158" t="s">
        <v>38</v>
      </c>
      <c r="P195" s="144">
        <f t="shared" si="21"/>
        <v>0</v>
      </c>
      <c r="Q195" s="144">
        <v>1.9000000000000001E-4</v>
      </c>
      <c r="R195" s="144">
        <f t="shared" si="22"/>
        <v>3.8000000000000002E-4</v>
      </c>
      <c r="S195" s="144">
        <v>0</v>
      </c>
      <c r="T195" s="145">
        <f t="shared" si="23"/>
        <v>0</v>
      </c>
      <c r="AR195" s="146" t="s">
        <v>205</v>
      </c>
      <c r="AT195" s="146" t="s">
        <v>194</v>
      </c>
      <c r="AU195" s="146" t="s">
        <v>186</v>
      </c>
      <c r="AY195" s="13" t="s">
        <v>179</v>
      </c>
      <c r="BE195" s="147">
        <f t="shared" si="24"/>
        <v>0</v>
      </c>
      <c r="BF195" s="147">
        <f t="shared" si="25"/>
        <v>0</v>
      </c>
      <c r="BG195" s="147">
        <f t="shared" si="26"/>
        <v>0</v>
      </c>
      <c r="BH195" s="147">
        <f t="shared" si="27"/>
        <v>0</v>
      </c>
      <c r="BI195" s="147">
        <f t="shared" si="28"/>
        <v>0</v>
      </c>
      <c r="BJ195" s="13" t="s">
        <v>186</v>
      </c>
      <c r="BK195" s="147">
        <f t="shared" si="29"/>
        <v>0</v>
      </c>
      <c r="BL195" s="13" t="s">
        <v>205</v>
      </c>
      <c r="BM195" s="146" t="s">
        <v>679</v>
      </c>
    </row>
    <row r="196" spans="2:65" s="1" customFormat="1" ht="16.5" customHeight="1" x14ac:dyDescent="0.2">
      <c r="B196" s="28"/>
      <c r="C196" s="134" t="s">
        <v>680</v>
      </c>
      <c r="D196" s="134" t="s">
        <v>181</v>
      </c>
      <c r="E196" s="135" t="s">
        <v>681</v>
      </c>
      <c r="F196" s="136" t="s">
        <v>682</v>
      </c>
      <c r="G196" s="137" t="s">
        <v>192</v>
      </c>
      <c r="H196" s="138">
        <v>4</v>
      </c>
      <c r="I196" s="139"/>
      <c r="J196" s="140">
        <f t="shared" si="20"/>
        <v>0</v>
      </c>
      <c r="K196" s="141"/>
      <c r="L196" s="28"/>
      <c r="M196" s="142" t="s">
        <v>1</v>
      </c>
      <c r="N196" s="143" t="s">
        <v>38</v>
      </c>
      <c r="P196" s="144">
        <f t="shared" si="21"/>
        <v>0</v>
      </c>
      <c r="Q196" s="144">
        <v>0</v>
      </c>
      <c r="R196" s="144">
        <f t="shared" si="22"/>
        <v>0</v>
      </c>
      <c r="S196" s="144">
        <v>0</v>
      </c>
      <c r="T196" s="145">
        <f t="shared" si="23"/>
        <v>0</v>
      </c>
      <c r="AR196" s="146" t="s">
        <v>201</v>
      </c>
      <c r="AT196" s="146" t="s">
        <v>181</v>
      </c>
      <c r="AU196" s="146" t="s">
        <v>186</v>
      </c>
      <c r="AY196" s="13" t="s">
        <v>179</v>
      </c>
      <c r="BE196" s="147">
        <f t="shared" si="24"/>
        <v>0</v>
      </c>
      <c r="BF196" s="147">
        <f t="shared" si="25"/>
        <v>0</v>
      </c>
      <c r="BG196" s="147">
        <f t="shared" si="26"/>
        <v>0</v>
      </c>
      <c r="BH196" s="147">
        <f t="shared" si="27"/>
        <v>0</v>
      </c>
      <c r="BI196" s="147">
        <f t="shared" si="28"/>
        <v>0</v>
      </c>
      <c r="BJ196" s="13" t="s">
        <v>186</v>
      </c>
      <c r="BK196" s="147">
        <f t="shared" si="29"/>
        <v>0</v>
      </c>
      <c r="BL196" s="13" t="s">
        <v>201</v>
      </c>
      <c r="BM196" s="146" t="s">
        <v>683</v>
      </c>
    </row>
    <row r="197" spans="2:65" s="1" customFormat="1" ht="16.5" customHeight="1" x14ac:dyDescent="0.2">
      <c r="B197" s="28"/>
      <c r="C197" s="134" t="s">
        <v>684</v>
      </c>
      <c r="D197" s="134" t="s">
        <v>181</v>
      </c>
      <c r="E197" s="135" t="s">
        <v>685</v>
      </c>
      <c r="F197" s="136" t="s">
        <v>686</v>
      </c>
      <c r="G197" s="137" t="s">
        <v>192</v>
      </c>
      <c r="H197" s="138">
        <v>4</v>
      </c>
      <c r="I197" s="139"/>
      <c r="J197" s="140">
        <f t="shared" si="20"/>
        <v>0</v>
      </c>
      <c r="K197" s="141"/>
      <c r="L197" s="28"/>
      <c r="M197" s="142" t="s">
        <v>1</v>
      </c>
      <c r="N197" s="143" t="s">
        <v>38</v>
      </c>
      <c r="P197" s="144">
        <f t="shared" si="21"/>
        <v>0</v>
      </c>
      <c r="Q197" s="144">
        <v>0</v>
      </c>
      <c r="R197" s="144">
        <f t="shared" si="22"/>
        <v>0</v>
      </c>
      <c r="S197" s="144">
        <v>0</v>
      </c>
      <c r="T197" s="145">
        <f t="shared" si="23"/>
        <v>0</v>
      </c>
      <c r="AR197" s="146" t="s">
        <v>201</v>
      </c>
      <c r="AT197" s="146" t="s">
        <v>181</v>
      </c>
      <c r="AU197" s="146" t="s">
        <v>186</v>
      </c>
      <c r="AY197" s="13" t="s">
        <v>179</v>
      </c>
      <c r="BE197" s="147">
        <f t="shared" si="24"/>
        <v>0</v>
      </c>
      <c r="BF197" s="147">
        <f t="shared" si="25"/>
        <v>0</v>
      </c>
      <c r="BG197" s="147">
        <f t="shared" si="26"/>
        <v>0</v>
      </c>
      <c r="BH197" s="147">
        <f t="shared" si="27"/>
        <v>0</v>
      </c>
      <c r="BI197" s="147">
        <f t="shared" si="28"/>
        <v>0</v>
      </c>
      <c r="BJ197" s="13" t="s">
        <v>186</v>
      </c>
      <c r="BK197" s="147">
        <f t="shared" si="29"/>
        <v>0</v>
      </c>
      <c r="BL197" s="13" t="s">
        <v>201</v>
      </c>
      <c r="BM197" s="146" t="s">
        <v>687</v>
      </c>
    </row>
    <row r="198" spans="2:65" s="1" customFormat="1" ht="16.5" customHeight="1" x14ac:dyDescent="0.2">
      <c r="B198" s="28"/>
      <c r="C198" s="134" t="s">
        <v>688</v>
      </c>
      <c r="D198" s="134" t="s">
        <v>181</v>
      </c>
      <c r="E198" s="135" t="s">
        <v>689</v>
      </c>
      <c r="F198" s="136" t="s">
        <v>690</v>
      </c>
      <c r="G198" s="137" t="s">
        <v>192</v>
      </c>
      <c r="H198" s="138">
        <v>44</v>
      </c>
      <c r="I198" s="139"/>
      <c r="J198" s="140">
        <f t="shared" si="20"/>
        <v>0</v>
      </c>
      <c r="K198" s="141"/>
      <c r="L198" s="28"/>
      <c r="M198" s="142" t="s">
        <v>1</v>
      </c>
      <c r="N198" s="143" t="s">
        <v>38</v>
      </c>
      <c r="P198" s="144">
        <f t="shared" si="21"/>
        <v>0</v>
      </c>
      <c r="Q198" s="144">
        <v>0</v>
      </c>
      <c r="R198" s="144">
        <f t="shared" si="22"/>
        <v>0</v>
      </c>
      <c r="S198" s="144">
        <v>0</v>
      </c>
      <c r="T198" s="145">
        <f t="shared" si="23"/>
        <v>0</v>
      </c>
      <c r="AR198" s="146" t="s">
        <v>201</v>
      </c>
      <c r="AT198" s="146" t="s">
        <v>181</v>
      </c>
      <c r="AU198" s="146" t="s">
        <v>186</v>
      </c>
      <c r="AY198" s="13" t="s">
        <v>179</v>
      </c>
      <c r="BE198" s="147">
        <f t="shared" si="24"/>
        <v>0</v>
      </c>
      <c r="BF198" s="147">
        <f t="shared" si="25"/>
        <v>0</v>
      </c>
      <c r="BG198" s="147">
        <f t="shared" si="26"/>
        <v>0</v>
      </c>
      <c r="BH198" s="147">
        <f t="shared" si="27"/>
        <v>0</v>
      </c>
      <c r="BI198" s="147">
        <f t="shared" si="28"/>
        <v>0</v>
      </c>
      <c r="BJ198" s="13" t="s">
        <v>186</v>
      </c>
      <c r="BK198" s="147">
        <f t="shared" si="29"/>
        <v>0</v>
      </c>
      <c r="BL198" s="13" t="s">
        <v>201</v>
      </c>
      <c r="BM198" s="146" t="s">
        <v>691</v>
      </c>
    </row>
    <row r="199" spans="2:65" s="1" customFormat="1" ht="24.15" customHeight="1" x14ac:dyDescent="0.2">
      <c r="B199" s="28"/>
      <c r="C199" s="134" t="s">
        <v>692</v>
      </c>
      <c r="D199" s="134" t="s">
        <v>181</v>
      </c>
      <c r="E199" s="135" t="s">
        <v>693</v>
      </c>
      <c r="F199" s="136" t="s">
        <v>694</v>
      </c>
      <c r="G199" s="137" t="s">
        <v>192</v>
      </c>
      <c r="H199" s="138">
        <v>18</v>
      </c>
      <c r="I199" s="139"/>
      <c r="J199" s="140">
        <f t="shared" si="20"/>
        <v>0</v>
      </c>
      <c r="K199" s="141"/>
      <c r="L199" s="28"/>
      <c r="M199" s="142" t="s">
        <v>1</v>
      </c>
      <c r="N199" s="143" t="s">
        <v>38</v>
      </c>
      <c r="P199" s="144">
        <f t="shared" si="21"/>
        <v>0</v>
      </c>
      <c r="Q199" s="144">
        <v>0</v>
      </c>
      <c r="R199" s="144">
        <f t="shared" si="22"/>
        <v>0</v>
      </c>
      <c r="S199" s="144">
        <v>0</v>
      </c>
      <c r="T199" s="145">
        <f t="shared" si="23"/>
        <v>0</v>
      </c>
      <c r="AR199" s="146" t="s">
        <v>201</v>
      </c>
      <c r="AT199" s="146" t="s">
        <v>181</v>
      </c>
      <c r="AU199" s="146" t="s">
        <v>186</v>
      </c>
      <c r="AY199" s="13" t="s">
        <v>179</v>
      </c>
      <c r="BE199" s="147">
        <f t="shared" si="24"/>
        <v>0</v>
      </c>
      <c r="BF199" s="147">
        <f t="shared" si="25"/>
        <v>0</v>
      </c>
      <c r="BG199" s="147">
        <f t="shared" si="26"/>
        <v>0</v>
      </c>
      <c r="BH199" s="147">
        <f t="shared" si="27"/>
        <v>0</v>
      </c>
      <c r="BI199" s="147">
        <f t="shared" si="28"/>
        <v>0</v>
      </c>
      <c r="BJ199" s="13" t="s">
        <v>186</v>
      </c>
      <c r="BK199" s="147">
        <f t="shared" si="29"/>
        <v>0</v>
      </c>
      <c r="BL199" s="13" t="s">
        <v>201</v>
      </c>
      <c r="BM199" s="146" t="s">
        <v>695</v>
      </c>
    </row>
    <row r="200" spans="2:65" s="1" customFormat="1" ht="21.75" customHeight="1" x14ac:dyDescent="0.2">
      <c r="B200" s="28"/>
      <c r="C200" s="148" t="s">
        <v>696</v>
      </c>
      <c r="D200" s="148" t="s">
        <v>194</v>
      </c>
      <c r="E200" s="149" t="s">
        <v>697</v>
      </c>
      <c r="F200" s="150" t="s">
        <v>698</v>
      </c>
      <c r="G200" s="151" t="s">
        <v>192</v>
      </c>
      <c r="H200" s="152">
        <v>18</v>
      </c>
      <c r="I200" s="153"/>
      <c r="J200" s="154">
        <f t="shared" si="20"/>
        <v>0</v>
      </c>
      <c r="K200" s="155"/>
      <c r="L200" s="156"/>
      <c r="M200" s="157" t="s">
        <v>1</v>
      </c>
      <c r="N200" s="158" t="s">
        <v>38</v>
      </c>
      <c r="P200" s="144">
        <f t="shared" si="21"/>
        <v>0</v>
      </c>
      <c r="Q200" s="144">
        <v>7.8300000000000002E-3</v>
      </c>
      <c r="R200" s="144">
        <f t="shared" si="22"/>
        <v>0.14094000000000001</v>
      </c>
      <c r="S200" s="144">
        <v>0</v>
      </c>
      <c r="T200" s="145">
        <f t="shared" si="23"/>
        <v>0</v>
      </c>
      <c r="AR200" s="146" t="s">
        <v>205</v>
      </c>
      <c r="AT200" s="146" t="s">
        <v>194</v>
      </c>
      <c r="AU200" s="146" t="s">
        <v>186</v>
      </c>
      <c r="AY200" s="13" t="s">
        <v>179</v>
      </c>
      <c r="BE200" s="147">
        <f t="shared" si="24"/>
        <v>0</v>
      </c>
      <c r="BF200" s="147">
        <f t="shared" si="25"/>
        <v>0</v>
      </c>
      <c r="BG200" s="147">
        <f t="shared" si="26"/>
        <v>0</v>
      </c>
      <c r="BH200" s="147">
        <f t="shared" si="27"/>
        <v>0</v>
      </c>
      <c r="BI200" s="147">
        <f t="shared" si="28"/>
        <v>0</v>
      </c>
      <c r="BJ200" s="13" t="s">
        <v>186</v>
      </c>
      <c r="BK200" s="147">
        <f t="shared" si="29"/>
        <v>0</v>
      </c>
      <c r="BL200" s="13" t="s">
        <v>205</v>
      </c>
      <c r="BM200" s="146" t="s">
        <v>699</v>
      </c>
    </row>
    <row r="201" spans="2:65" s="1" customFormat="1" ht="24.15" customHeight="1" x14ac:dyDescent="0.2">
      <c r="B201" s="28"/>
      <c r="C201" s="134" t="s">
        <v>700</v>
      </c>
      <c r="D201" s="134" t="s">
        <v>181</v>
      </c>
      <c r="E201" s="135" t="s">
        <v>701</v>
      </c>
      <c r="F201" s="136" t="s">
        <v>702</v>
      </c>
      <c r="G201" s="137" t="s">
        <v>192</v>
      </c>
      <c r="H201" s="138">
        <v>12</v>
      </c>
      <c r="I201" s="139"/>
      <c r="J201" s="140">
        <f t="shared" si="20"/>
        <v>0</v>
      </c>
      <c r="K201" s="141"/>
      <c r="L201" s="28"/>
      <c r="M201" s="142" t="s">
        <v>1</v>
      </c>
      <c r="N201" s="143" t="s">
        <v>38</v>
      </c>
      <c r="P201" s="144">
        <f t="shared" si="21"/>
        <v>0</v>
      </c>
      <c r="Q201" s="144">
        <v>0</v>
      </c>
      <c r="R201" s="144">
        <f t="shared" si="22"/>
        <v>0</v>
      </c>
      <c r="S201" s="144">
        <v>0</v>
      </c>
      <c r="T201" s="145">
        <f t="shared" si="23"/>
        <v>0</v>
      </c>
      <c r="AR201" s="146" t="s">
        <v>201</v>
      </c>
      <c r="AT201" s="146" t="s">
        <v>181</v>
      </c>
      <c r="AU201" s="146" t="s">
        <v>186</v>
      </c>
      <c r="AY201" s="13" t="s">
        <v>179</v>
      </c>
      <c r="BE201" s="147">
        <f t="shared" si="24"/>
        <v>0</v>
      </c>
      <c r="BF201" s="147">
        <f t="shared" si="25"/>
        <v>0</v>
      </c>
      <c r="BG201" s="147">
        <f t="shared" si="26"/>
        <v>0</v>
      </c>
      <c r="BH201" s="147">
        <f t="shared" si="27"/>
        <v>0</v>
      </c>
      <c r="BI201" s="147">
        <f t="shared" si="28"/>
        <v>0</v>
      </c>
      <c r="BJ201" s="13" t="s">
        <v>186</v>
      </c>
      <c r="BK201" s="147">
        <f t="shared" si="29"/>
        <v>0</v>
      </c>
      <c r="BL201" s="13" t="s">
        <v>201</v>
      </c>
      <c r="BM201" s="146" t="s">
        <v>703</v>
      </c>
    </row>
    <row r="202" spans="2:65" s="1" customFormat="1" ht="21.75" customHeight="1" x14ac:dyDescent="0.2">
      <c r="B202" s="28"/>
      <c r="C202" s="148" t="s">
        <v>704</v>
      </c>
      <c r="D202" s="148" t="s">
        <v>194</v>
      </c>
      <c r="E202" s="149" t="s">
        <v>705</v>
      </c>
      <c r="F202" s="150" t="s">
        <v>706</v>
      </c>
      <c r="G202" s="151" t="s">
        <v>192</v>
      </c>
      <c r="H202" s="152">
        <v>12</v>
      </c>
      <c r="I202" s="153"/>
      <c r="J202" s="154">
        <f t="shared" si="20"/>
        <v>0</v>
      </c>
      <c r="K202" s="155"/>
      <c r="L202" s="156"/>
      <c r="M202" s="157" t="s">
        <v>1</v>
      </c>
      <c r="N202" s="158" t="s">
        <v>38</v>
      </c>
      <c r="P202" s="144">
        <f t="shared" si="21"/>
        <v>0</v>
      </c>
      <c r="Q202" s="144">
        <v>7.1700000000000002E-3</v>
      </c>
      <c r="R202" s="144">
        <f t="shared" si="22"/>
        <v>8.6040000000000005E-2</v>
      </c>
      <c r="S202" s="144">
        <v>0</v>
      </c>
      <c r="T202" s="145">
        <f t="shared" si="23"/>
        <v>0</v>
      </c>
      <c r="AR202" s="146" t="s">
        <v>205</v>
      </c>
      <c r="AT202" s="146" t="s">
        <v>194</v>
      </c>
      <c r="AU202" s="146" t="s">
        <v>186</v>
      </c>
      <c r="AY202" s="13" t="s">
        <v>179</v>
      </c>
      <c r="BE202" s="147">
        <f t="shared" si="24"/>
        <v>0</v>
      </c>
      <c r="BF202" s="147">
        <f t="shared" si="25"/>
        <v>0</v>
      </c>
      <c r="BG202" s="147">
        <f t="shared" si="26"/>
        <v>0</v>
      </c>
      <c r="BH202" s="147">
        <f t="shared" si="27"/>
        <v>0</v>
      </c>
      <c r="BI202" s="147">
        <f t="shared" si="28"/>
        <v>0</v>
      </c>
      <c r="BJ202" s="13" t="s">
        <v>186</v>
      </c>
      <c r="BK202" s="147">
        <f t="shared" si="29"/>
        <v>0</v>
      </c>
      <c r="BL202" s="13" t="s">
        <v>205</v>
      </c>
      <c r="BM202" s="146" t="s">
        <v>707</v>
      </c>
    </row>
    <row r="203" spans="2:65" s="1" customFormat="1" ht="24.15" customHeight="1" x14ac:dyDescent="0.2">
      <c r="B203" s="28"/>
      <c r="C203" s="134" t="s">
        <v>708</v>
      </c>
      <c r="D203" s="134" t="s">
        <v>181</v>
      </c>
      <c r="E203" s="135" t="s">
        <v>709</v>
      </c>
      <c r="F203" s="136" t="s">
        <v>710</v>
      </c>
      <c r="G203" s="137" t="s">
        <v>192</v>
      </c>
      <c r="H203" s="138">
        <v>2</v>
      </c>
      <c r="I203" s="139"/>
      <c r="J203" s="140">
        <f t="shared" si="20"/>
        <v>0</v>
      </c>
      <c r="K203" s="141"/>
      <c r="L203" s="28"/>
      <c r="M203" s="142" t="s">
        <v>1</v>
      </c>
      <c r="N203" s="143" t="s">
        <v>38</v>
      </c>
      <c r="P203" s="144">
        <f t="shared" si="21"/>
        <v>0</v>
      </c>
      <c r="Q203" s="144">
        <v>0</v>
      </c>
      <c r="R203" s="144">
        <f t="shared" si="22"/>
        <v>0</v>
      </c>
      <c r="S203" s="144">
        <v>0</v>
      </c>
      <c r="T203" s="145">
        <f t="shared" si="23"/>
        <v>0</v>
      </c>
      <c r="AR203" s="146" t="s">
        <v>201</v>
      </c>
      <c r="AT203" s="146" t="s">
        <v>181</v>
      </c>
      <c r="AU203" s="146" t="s">
        <v>186</v>
      </c>
      <c r="AY203" s="13" t="s">
        <v>179</v>
      </c>
      <c r="BE203" s="147">
        <f t="shared" si="24"/>
        <v>0</v>
      </c>
      <c r="BF203" s="147">
        <f t="shared" si="25"/>
        <v>0</v>
      </c>
      <c r="BG203" s="147">
        <f t="shared" si="26"/>
        <v>0</v>
      </c>
      <c r="BH203" s="147">
        <f t="shared" si="27"/>
        <v>0</v>
      </c>
      <c r="BI203" s="147">
        <f t="shared" si="28"/>
        <v>0</v>
      </c>
      <c r="BJ203" s="13" t="s">
        <v>186</v>
      </c>
      <c r="BK203" s="147">
        <f t="shared" si="29"/>
        <v>0</v>
      </c>
      <c r="BL203" s="13" t="s">
        <v>201</v>
      </c>
      <c r="BM203" s="146" t="s">
        <v>711</v>
      </c>
    </row>
    <row r="204" spans="2:65" s="1" customFormat="1" ht="24.15" customHeight="1" x14ac:dyDescent="0.2">
      <c r="B204" s="28"/>
      <c r="C204" s="134" t="s">
        <v>712</v>
      </c>
      <c r="D204" s="134" t="s">
        <v>181</v>
      </c>
      <c r="E204" s="135" t="s">
        <v>713</v>
      </c>
      <c r="F204" s="136" t="s">
        <v>714</v>
      </c>
      <c r="G204" s="137" t="s">
        <v>192</v>
      </c>
      <c r="H204" s="138">
        <v>20</v>
      </c>
      <c r="I204" s="139"/>
      <c r="J204" s="140">
        <f t="shared" ref="J204:J235" si="30">ROUND(I204*H204,2)</f>
        <v>0</v>
      </c>
      <c r="K204" s="141"/>
      <c r="L204" s="28"/>
      <c r="M204" s="142" t="s">
        <v>1</v>
      </c>
      <c r="N204" s="143" t="s">
        <v>38</v>
      </c>
      <c r="P204" s="144">
        <f t="shared" ref="P204:P235" si="31">O204*H204</f>
        <v>0</v>
      </c>
      <c r="Q204" s="144">
        <v>0</v>
      </c>
      <c r="R204" s="144">
        <f t="shared" ref="R204:R235" si="32">Q204*H204</f>
        <v>0</v>
      </c>
      <c r="S204" s="144">
        <v>0</v>
      </c>
      <c r="T204" s="145">
        <f t="shared" ref="T204:T235" si="33">S204*H204</f>
        <v>0</v>
      </c>
      <c r="AR204" s="146" t="s">
        <v>201</v>
      </c>
      <c r="AT204" s="146" t="s">
        <v>181</v>
      </c>
      <c r="AU204" s="146" t="s">
        <v>186</v>
      </c>
      <c r="AY204" s="13" t="s">
        <v>179</v>
      </c>
      <c r="BE204" s="147">
        <f t="shared" ref="BE204:BE235" si="34">IF(N204="základná",J204,0)</f>
        <v>0</v>
      </c>
      <c r="BF204" s="147">
        <f t="shared" ref="BF204:BF235" si="35">IF(N204="znížená",J204,0)</f>
        <v>0</v>
      </c>
      <c r="BG204" s="147">
        <f t="shared" ref="BG204:BG235" si="36">IF(N204="zákl. prenesená",J204,0)</f>
        <v>0</v>
      </c>
      <c r="BH204" s="147">
        <f t="shared" ref="BH204:BH235" si="37">IF(N204="zníž. prenesená",J204,0)</f>
        <v>0</v>
      </c>
      <c r="BI204" s="147">
        <f t="shared" ref="BI204:BI235" si="38">IF(N204="nulová",J204,0)</f>
        <v>0</v>
      </c>
      <c r="BJ204" s="13" t="s">
        <v>186</v>
      </c>
      <c r="BK204" s="147">
        <f t="shared" ref="BK204:BK235" si="39">ROUND(I204*H204,2)</f>
        <v>0</v>
      </c>
      <c r="BL204" s="13" t="s">
        <v>201</v>
      </c>
      <c r="BM204" s="146" t="s">
        <v>715</v>
      </c>
    </row>
    <row r="205" spans="2:65" s="1" customFormat="1" ht="24.15" customHeight="1" x14ac:dyDescent="0.2">
      <c r="B205" s="28"/>
      <c r="C205" s="134" t="s">
        <v>716</v>
      </c>
      <c r="D205" s="134" t="s">
        <v>181</v>
      </c>
      <c r="E205" s="135" t="s">
        <v>717</v>
      </c>
      <c r="F205" s="136" t="s">
        <v>718</v>
      </c>
      <c r="G205" s="137" t="s">
        <v>192</v>
      </c>
      <c r="H205" s="138">
        <v>11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201</v>
      </c>
      <c r="AT205" s="146" t="s">
        <v>181</v>
      </c>
      <c r="AU205" s="146" t="s">
        <v>186</v>
      </c>
      <c r="AY205" s="13" t="s">
        <v>179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186</v>
      </c>
      <c r="BK205" s="147">
        <f t="shared" si="39"/>
        <v>0</v>
      </c>
      <c r="BL205" s="13" t="s">
        <v>201</v>
      </c>
      <c r="BM205" s="146" t="s">
        <v>719</v>
      </c>
    </row>
    <row r="206" spans="2:65" s="1" customFormat="1" ht="24.15" customHeight="1" x14ac:dyDescent="0.2">
      <c r="B206" s="28"/>
      <c r="C206" s="134" t="s">
        <v>720</v>
      </c>
      <c r="D206" s="134" t="s">
        <v>181</v>
      </c>
      <c r="E206" s="135" t="s">
        <v>721</v>
      </c>
      <c r="F206" s="136" t="s">
        <v>722</v>
      </c>
      <c r="G206" s="137" t="s">
        <v>192</v>
      </c>
      <c r="H206" s="138">
        <v>1</v>
      </c>
      <c r="I206" s="139"/>
      <c r="J206" s="140">
        <f t="shared" si="30"/>
        <v>0</v>
      </c>
      <c r="K206" s="141"/>
      <c r="L206" s="28"/>
      <c r="M206" s="142" t="s">
        <v>1</v>
      </c>
      <c r="N206" s="143" t="s">
        <v>38</v>
      </c>
      <c r="P206" s="144">
        <f t="shared" si="31"/>
        <v>0</v>
      </c>
      <c r="Q206" s="144">
        <v>0</v>
      </c>
      <c r="R206" s="144">
        <f t="shared" si="32"/>
        <v>0</v>
      </c>
      <c r="S206" s="144">
        <v>0</v>
      </c>
      <c r="T206" s="145">
        <f t="shared" si="33"/>
        <v>0</v>
      </c>
      <c r="AR206" s="146" t="s">
        <v>201</v>
      </c>
      <c r="AT206" s="146" t="s">
        <v>181</v>
      </c>
      <c r="AU206" s="146" t="s">
        <v>186</v>
      </c>
      <c r="AY206" s="13" t="s">
        <v>179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186</v>
      </c>
      <c r="BK206" s="147">
        <f t="shared" si="39"/>
        <v>0</v>
      </c>
      <c r="BL206" s="13" t="s">
        <v>201</v>
      </c>
      <c r="BM206" s="146" t="s">
        <v>723</v>
      </c>
    </row>
    <row r="207" spans="2:65" s="1" customFormat="1" ht="24.15" customHeight="1" x14ac:dyDescent="0.2">
      <c r="B207" s="28"/>
      <c r="C207" s="134" t="s">
        <v>724</v>
      </c>
      <c r="D207" s="134" t="s">
        <v>181</v>
      </c>
      <c r="E207" s="135" t="s">
        <v>725</v>
      </c>
      <c r="F207" s="136" t="s">
        <v>726</v>
      </c>
      <c r="G207" s="137" t="s">
        <v>192</v>
      </c>
      <c r="H207" s="138">
        <v>1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201</v>
      </c>
      <c r="AT207" s="146" t="s">
        <v>181</v>
      </c>
      <c r="AU207" s="146" t="s">
        <v>186</v>
      </c>
      <c r="AY207" s="13" t="s">
        <v>179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186</v>
      </c>
      <c r="BK207" s="147">
        <f t="shared" si="39"/>
        <v>0</v>
      </c>
      <c r="BL207" s="13" t="s">
        <v>201</v>
      </c>
      <c r="BM207" s="146" t="s">
        <v>727</v>
      </c>
    </row>
    <row r="208" spans="2:65" s="1" customFormat="1" ht="16.5" customHeight="1" x14ac:dyDescent="0.2">
      <c r="B208" s="28"/>
      <c r="C208" s="148" t="s">
        <v>728</v>
      </c>
      <c r="D208" s="148" t="s">
        <v>194</v>
      </c>
      <c r="E208" s="149" t="s">
        <v>729</v>
      </c>
      <c r="F208" s="150" t="s">
        <v>730</v>
      </c>
      <c r="G208" s="151" t="s">
        <v>192</v>
      </c>
      <c r="H208" s="152">
        <v>1</v>
      </c>
      <c r="I208" s="153"/>
      <c r="J208" s="154">
        <f t="shared" si="30"/>
        <v>0</v>
      </c>
      <c r="K208" s="155"/>
      <c r="L208" s="156"/>
      <c r="M208" s="157" t="s">
        <v>1</v>
      </c>
      <c r="N208" s="158" t="s">
        <v>38</v>
      </c>
      <c r="P208" s="144">
        <f t="shared" si="31"/>
        <v>0</v>
      </c>
      <c r="Q208" s="144">
        <v>1.0880000000000001E-2</v>
      </c>
      <c r="R208" s="144">
        <f t="shared" si="32"/>
        <v>1.0880000000000001E-2</v>
      </c>
      <c r="S208" s="144">
        <v>0</v>
      </c>
      <c r="T208" s="145">
        <f t="shared" si="33"/>
        <v>0</v>
      </c>
      <c r="AR208" s="146" t="s">
        <v>205</v>
      </c>
      <c r="AT208" s="146" t="s">
        <v>194</v>
      </c>
      <c r="AU208" s="146" t="s">
        <v>186</v>
      </c>
      <c r="AY208" s="13" t="s">
        <v>179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186</v>
      </c>
      <c r="BK208" s="147">
        <f t="shared" si="39"/>
        <v>0</v>
      </c>
      <c r="BL208" s="13" t="s">
        <v>205</v>
      </c>
      <c r="BM208" s="146" t="s">
        <v>731</v>
      </c>
    </row>
    <row r="209" spans="2:65" s="1" customFormat="1" ht="24.15" customHeight="1" x14ac:dyDescent="0.2">
      <c r="B209" s="28"/>
      <c r="C209" s="134" t="s">
        <v>732</v>
      </c>
      <c r="D209" s="134" t="s">
        <v>181</v>
      </c>
      <c r="E209" s="135" t="s">
        <v>733</v>
      </c>
      <c r="F209" s="136" t="s">
        <v>734</v>
      </c>
      <c r="G209" s="137" t="s">
        <v>192</v>
      </c>
      <c r="H209" s="138">
        <v>4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201</v>
      </c>
      <c r="AT209" s="146" t="s">
        <v>181</v>
      </c>
      <c r="AU209" s="146" t="s">
        <v>186</v>
      </c>
      <c r="AY209" s="13" t="s">
        <v>179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186</v>
      </c>
      <c r="BK209" s="147">
        <f t="shared" si="39"/>
        <v>0</v>
      </c>
      <c r="BL209" s="13" t="s">
        <v>201</v>
      </c>
      <c r="BM209" s="146" t="s">
        <v>735</v>
      </c>
    </row>
    <row r="210" spans="2:65" s="1" customFormat="1" ht="24.15" customHeight="1" x14ac:dyDescent="0.2">
      <c r="B210" s="28"/>
      <c r="C210" s="134" t="s">
        <v>736</v>
      </c>
      <c r="D210" s="134" t="s">
        <v>181</v>
      </c>
      <c r="E210" s="135" t="s">
        <v>737</v>
      </c>
      <c r="F210" s="136" t="s">
        <v>738</v>
      </c>
      <c r="G210" s="137" t="s">
        <v>192</v>
      </c>
      <c r="H210" s="138">
        <v>1</v>
      </c>
      <c r="I210" s="139"/>
      <c r="J210" s="140">
        <f t="shared" si="30"/>
        <v>0</v>
      </c>
      <c r="K210" s="141"/>
      <c r="L210" s="28"/>
      <c r="M210" s="142" t="s">
        <v>1</v>
      </c>
      <c r="N210" s="143" t="s">
        <v>38</v>
      </c>
      <c r="P210" s="144">
        <f t="shared" si="31"/>
        <v>0</v>
      </c>
      <c r="Q210" s="144">
        <v>0</v>
      </c>
      <c r="R210" s="144">
        <f t="shared" si="32"/>
        <v>0</v>
      </c>
      <c r="S210" s="144">
        <v>0</v>
      </c>
      <c r="T210" s="145">
        <f t="shared" si="33"/>
        <v>0</v>
      </c>
      <c r="AR210" s="146" t="s">
        <v>201</v>
      </c>
      <c r="AT210" s="146" t="s">
        <v>181</v>
      </c>
      <c r="AU210" s="146" t="s">
        <v>186</v>
      </c>
      <c r="AY210" s="13" t="s">
        <v>179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186</v>
      </c>
      <c r="BK210" s="147">
        <f t="shared" si="39"/>
        <v>0</v>
      </c>
      <c r="BL210" s="13" t="s">
        <v>201</v>
      </c>
      <c r="BM210" s="146" t="s">
        <v>739</v>
      </c>
    </row>
    <row r="211" spans="2:65" s="1" customFormat="1" ht="16.5" customHeight="1" x14ac:dyDescent="0.2">
      <c r="B211" s="28"/>
      <c r="C211" s="148" t="s">
        <v>740</v>
      </c>
      <c r="D211" s="148" t="s">
        <v>194</v>
      </c>
      <c r="E211" s="149" t="s">
        <v>741</v>
      </c>
      <c r="F211" s="150" t="s">
        <v>742</v>
      </c>
      <c r="G211" s="151" t="s">
        <v>192</v>
      </c>
      <c r="H211" s="152">
        <v>1</v>
      </c>
      <c r="I211" s="153"/>
      <c r="J211" s="154">
        <f t="shared" si="30"/>
        <v>0</v>
      </c>
      <c r="K211" s="155"/>
      <c r="L211" s="156"/>
      <c r="M211" s="157" t="s">
        <v>1</v>
      </c>
      <c r="N211" s="158" t="s">
        <v>38</v>
      </c>
      <c r="P211" s="144">
        <f t="shared" si="31"/>
        <v>0</v>
      </c>
      <c r="Q211" s="144">
        <v>1.387E-2</v>
      </c>
      <c r="R211" s="144">
        <f t="shared" si="32"/>
        <v>1.387E-2</v>
      </c>
      <c r="S211" s="144">
        <v>0</v>
      </c>
      <c r="T211" s="145">
        <f t="shared" si="33"/>
        <v>0</v>
      </c>
      <c r="AR211" s="146" t="s">
        <v>205</v>
      </c>
      <c r="AT211" s="146" t="s">
        <v>194</v>
      </c>
      <c r="AU211" s="146" t="s">
        <v>186</v>
      </c>
      <c r="AY211" s="13" t="s">
        <v>179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186</v>
      </c>
      <c r="BK211" s="147">
        <f t="shared" si="39"/>
        <v>0</v>
      </c>
      <c r="BL211" s="13" t="s">
        <v>205</v>
      </c>
      <c r="BM211" s="146" t="s">
        <v>743</v>
      </c>
    </row>
    <row r="212" spans="2:65" s="1" customFormat="1" ht="24.15" customHeight="1" x14ac:dyDescent="0.2">
      <c r="B212" s="28"/>
      <c r="C212" s="134" t="s">
        <v>744</v>
      </c>
      <c r="D212" s="134" t="s">
        <v>181</v>
      </c>
      <c r="E212" s="135" t="s">
        <v>745</v>
      </c>
      <c r="F212" s="136" t="s">
        <v>746</v>
      </c>
      <c r="G212" s="137" t="s">
        <v>192</v>
      </c>
      <c r="H212" s="138">
        <v>1</v>
      </c>
      <c r="I212" s="139"/>
      <c r="J212" s="140">
        <f t="shared" si="30"/>
        <v>0</v>
      </c>
      <c r="K212" s="141"/>
      <c r="L212" s="28"/>
      <c r="M212" s="142" t="s">
        <v>1</v>
      </c>
      <c r="N212" s="143" t="s">
        <v>38</v>
      </c>
      <c r="P212" s="144">
        <f t="shared" si="31"/>
        <v>0</v>
      </c>
      <c r="Q212" s="144">
        <v>0</v>
      </c>
      <c r="R212" s="144">
        <f t="shared" si="32"/>
        <v>0</v>
      </c>
      <c r="S212" s="144">
        <v>0</v>
      </c>
      <c r="T212" s="145">
        <f t="shared" si="33"/>
        <v>0</v>
      </c>
      <c r="AR212" s="146" t="s">
        <v>201</v>
      </c>
      <c r="AT212" s="146" t="s">
        <v>181</v>
      </c>
      <c r="AU212" s="146" t="s">
        <v>186</v>
      </c>
      <c r="AY212" s="13" t="s">
        <v>179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186</v>
      </c>
      <c r="BK212" s="147">
        <f t="shared" si="39"/>
        <v>0</v>
      </c>
      <c r="BL212" s="13" t="s">
        <v>201</v>
      </c>
      <c r="BM212" s="146" t="s">
        <v>747</v>
      </c>
    </row>
    <row r="213" spans="2:65" s="1" customFormat="1" ht="16.5" customHeight="1" x14ac:dyDescent="0.2">
      <c r="B213" s="28"/>
      <c r="C213" s="148" t="s">
        <v>748</v>
      </c>
      <c r="D213" s="148" t="s">
        <v>194</v>
      </c>
      <c r="E213" s="149" t="s">
        <v>749</v>
      </c>
      <c r="F213" s="150" t="s">
        <v>750</v>
      </c>
      <c r="G213" s="151" t="s">
        <v>192</v>
      </c>
      <c r="H213" s="152">
        <v>1</v>
      </c>
      <c r="I213" s="153"/>
      <c r="J213" s="154">
        <f t="shared" si="30"/>
        <v>0</v>
      </c>
      <c r="K213" s="155"/>
      <c r="L213" s="156"/>
      <c r="M213" s="157" t="s">
        <v>1</v>
      </c>
      <c r="N213" s="158" t="s">
        <v>38</v>
      </c>
      <c r="P213" s="144">
        <f t="shared" si="31"/>
        <v>0</v>
      </c>
      <c r="Q213" s="144">
        <v>1.6650000000000002E-2</v>
      </c>
      <c r="R213" s="144">
        <f t="shared" si="32"/>
        <v>1.6650000000000002E-2</v>
      </c>
      <c r="S213" s="144">
        <v>0</v>
      </c>
      <c r="T213" s="145">
        <f t="shared" si="33"/>
        <v>0</v>
      </c>
      <c r="AR213" s="146" t="s">
        <v>205</v>
      </c>
      <c r="AT213" s="146" t="s">
        <v>194</v>
      </c>
      <c r="AU213" s="146" t="s">
        <v>186</v>
      </c>
      <c r="AY213" s="13" t="s">
        <v>179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186</v>
      </c>
      <c r="BK213" s="147">
        <f t="shared" si="39"/>
        <v>0</v>
      </c>
      <c r="BL213" s="13" t="s">
        <v>205</v>
      </c>
      <c r="BM213" s="146" t="s">
        <v>751</v>
      </c>
    </row>
    <row r="214" spans="2:65" s="1" customFormat="1" ht="24.15" customHeight="1" x14ac:dyDescent="0.2">
      <c r="B214" s="28"/>
      <c r="C214" s="134" t="s">
        <v>752</v>
      </c>
      <c r="D214" s="134" t="s">
        <v>181</v>
      </c>
      <c r="E214" s="135" t="s">
        <v>753</v>
      </c>
      <c r="F214" s="136" t="s">
        <v>754</v>
      </c>
      <c r="G214" s="137" t="s">
        <v>192</v>
      </c>
      <c r="H214" s="138">
        <v>2</v>
      </c>
      <c r="I214" s="139"/>
      <c r="J214" s="140">
        <f t="shared" si="30"/>
        <v>0</v>
      </c>
      <c r="K214" s="141"/>
      <c r="L214" s="28"/>
      <c r="M214" s="142" t="s">
        <v>1</v>
      </c>
      <c r="N214" s="143" t="s">
        <v>38</v>
      </c>
      <c r="P214" s="144">
        <f t="shared" si="31"/>
        <v>0</v>
      </c>
      <c r="Q214" s="144">
        <v>0</v>
      </c>
      <c r="R214" s="144">
        <f t="shared" si="32"/>
        <v>0</v>
      </c>
      <c r="S214" s="144">
        <v>0</v>
      </c>
      <c r="T214" s="145">
        <f t="shared" si="33"/>
        <v>0</v>
      </c>
      <c r="AR214" s="146" t="s">
        <v>201</v>
      </c>
      <c r="AT214" s="146" t="s">
        <v>181</v>
      </c>
      <c r="AU214" s="146" t="s">
        <v>186</v>
      </c>
      <c r="AY214" s="13" t="s">
        <v>179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186</v>
      </c>
      <c r="BK214" s="147">
        <f t="shared" si="39"/>
        <v>0</v>
      </c>
      <c r="BL214" s="13" t="s">
        <v>201</v>
      </c>
      <c r="BM214" s="146" t="s">
        <v>755</v>
      </c>
    </row>
    <row r="215" spans="2:65" s="1" customFormat="1" ht="24.15" customHeight="1" x14ac:dyDescent="0.2">
      <c r="B215" s="28"/>
      <c r="C215" s="134" t="s">
        <v>756</v>
      </c>
      <c r="D215" s="134" t="s">
        <v>181</v>
      </c>
      <c r="E215" s="135" t="s">
        <v>757</v>
      </c>
      <c r="F215" s="136" t="s">
        <v>758</v>
      </c>
      <c r="G215" s="137" t="s">
        <v>192</v>
      </c>
      <c r="H215" s="138">
        <v>1</v>
      </c>
      <c r="I215" s="139"/>
      <c r="J215" s="140">
        <f t="shared" si="30"/>
        <v>0</v>
      </c>
      <c r="K215" s="141"/>
      <c r="L215" s="28"/>
      <c r="M215" s="142" t="s">
        <v>1</v>
      </c>
      <c r="N215" s="143" t="s">
        <v>38</v>
      </c>
      <c r="P215" s="144">
        <f t="shared" si="31"/>
        <v>0</v>
      </c>
      <c r="Q215" s="144">
        <v>0</v>
      </c>
      <c r="R215" s="144">
        <f t="shared" si="32"/>
        <v>0</v>
      </c>
      <c r="S215" s="144">
        <v>0</v>
      </c>
      <c r="T215" s="145">
        <f t="shared" si="33"/>
        <v>0</v>
      </c>
      <c r="AR215" s="146" t="s">
        <v>201</v>
      </c>
      <c r="AT215" s="146" t="s">
        <v>181</v>
      </c>
      <c r="AU215" s="146" t="s">
        <v>186</v>
      </c>
      <c r="AY215" s="13" t="s">
        <v>179</v>
      </c>
      <c r="BE215" s="147">
        <f t="shared" si="34"/>
        <v>0</v>
      </c>
      <c r="BF215" s="147">
        <f t="shared" si="35"/>
        <v>0</v>
      </c>
      <c r="BG215" s="147">
        <f t="shared" si="36"/>
        <v>0</v>
      </c>
      <c r="BH215" s="147">
        <f t="shared" si="37"/>
        <v>0</v>
      </c>
      <c r="BI215" s="147">
        <f t="shared" si="38"/>
        <v>0</v>
      </c>
      <c r="BJ215" s="13" t="s">
        <v>186</v>
      </c>
      <c r="BK215" s="147">
        <f t="shared" si="39"/>
        <v>0</v>
      </c>
      <c r="BL215" s="13" t="s">
        <v>201</v>
      </c>
      <c r="BM215" s="146" t="s">
        <v>759</v>
      </c>
    </row>
    <row r="216" spans="2:65" s="1" customFormat="1" ht="16.5" customHeight="1" x14ac:dyDescent="0.2">
      <c r="B216" s="28"/>
      <c r="C216" s="148" t="s">
        <v>760</v>
      </c>
      <c r="D216" s="148" t="s">
        <v>194</v>
      </c>
      <c r="E216" s="149" t="s">
        <v>761</v>
      </c>
      <c r="F216" s="150" t="s">
        <v>762</v>
      </c>
      <c r="G216" s="151" t="s">
        <v>192</v>
      </c>
      <c r="H216" s="152">
        <v>1</v>
      </c>
      <c r="I216" s="153"/>
      <c r="J216" s="154">
        <f t="shared" si="30"/>
        <v>0</v>
      </c>
      <c r="K216" s="155"/>
      <c r="L216" s="156"/>
      <c r="M216" s="157" t="s">
        <v>1</v>
      </c>
      <c r="N216" s="158" t="s">
        <v>38</v>
      </c>
      <c r="P216" s="144">
        <f t="shared" si="31"/>
        <v>0</v>
      </c>
      <c r="Q216" s="144">
        <v>1.9730000000000001E-2</v>
      </c>
      <c r="R216" s="144">
        <f t="shared" si="32"/>
        <v>1.9730000000000001E-2</v>
      </c>
      <c r="S216" s="144">
        <v>0</v>
      </c>
      <c r="T216" s="145">
        <f t="shared" si="33"/>
        <v>0</v>
      </c>
      <c r="AR216" s="146" t="s">
        <v>205</v>
      </c>
      <c r="AT216" s="146" t="s">
        <v>194</v>
      </c>
      <c r="AU216" s="146" t="s">
        <v>186</v>
      </c>
      <c r="AY216" s="13" t="s">
        <v>179</v>
      </c>
      <c r="BE216" s="147">
        <f t="shared" si="34"/>
        <v>0</v>
      </c>
      <c r="BF216" s="147">
        <f t="shared" si="35"/>
        <v>0</v>
      </c>
      <c r="BG216" s="147">
        <f t="shared" si="36"/>
        <v>0</v>
      </c>
      <c r="BH216" s="147">
        <f t="shared" si="37"/>
        <v>0</v>
      </c>
      <c r="BI216" s="147">
        <f t="shared" si="38"/>
        <v>0</v>
      </c>
      <c r="BJ216" s="13" t="s">
        <v>186</v>
      </c>
      <c r="BK216" s="147">
        <f t="shared" si="39"/>
        <v>0</v>
      </c>
      <c r="BL216" s="13" t="s">
        <v>205</v>
      </c>
      <c r="BM216" s="146" t="s">
        <v>763</v>
      </c>
    </row>
    <row r="217" spans="2:65" s="1" customFormat="1" ht="24.15" customHeight="1" x14ac:dyDescent="0.2">
      <c r="B217" s="28"/>
      <c r="C217" s="134" t="s">
        <v>764</v>
      </c>
      <c r="D217" s="134" t="s">
        <v>181</v>
      </c>
      <c r="E217" s="135" t="s">
        <v>765</v>
      </c>
      <c r="F217" s="136" t="s">
        <v>766</v>
      </c>
      <c r="G217" s="137" t="s">
        <v>192</v>
      </c>
      <c r="H217" s="138">
        <v>1</v>
      </c>
      <c r="I217" s="139"/>
      <c r="J217" s="140">
        <f t="shared" si="30"/>
        <v>0</v>
      </c>
      <c r="K217" s="141"/>
      <c r="L217" s="28"/>
      <c r="M217" s="142" t="s">
        <v>1</v>
      </c>
      <c r="N217" s="143" t="s">
        <v>38</v>
      </c>
      <c r="P217" s="144">
        <f t="shared" si="31"/>
        <v>0</v>
      </c>
      <c r="Q217" s="144">
        <v>0</v>
      </c>
      <c r="R217" s="144">
        <f t="shared" si="32"/>
        <v>0</v>
      </c>
      <c r="S217" s="144">
        <v>0</v>
      </c>
      <c r="T217" s="145">
        <f t="shared" si="33"/>
        <v>0</v>
      </c>
      <c r="AR217" s="146" t="s">
        <v>201</v>
      </c>
      <c r="AT217" s="146" t="s">
        <v>181</v>
      </c>
      <c r="AU217" s="146" t="s">
        <v>186</v>
      </c>
      <c r="AY217" s="13" t="s">
        <v>179</v>
      </c>
      <c r="BE217" s="147">
        <f t="shared" si="34"/>
        <v>0</v>
      </c>
      <c r="BF217" s="147">
        <f t="shared" si="35"/>
        <v>0</v>
      </c>
      <c r="BG217" s="147">
        <f t="shared" si="36"/>
        <v>0</v>
      </c>
      <c r="BH217" s="147">
        <f t="shared" si="37"/>
        <v>0</v>
      </c>
      <c r="BI217" s="147">
        <f t="shared" si="38"/>
        <v>0</v>
      </c>
      <c r="BJ217" s="13" t="s">
        <v>186</v>
      </c>
      <c r="BK217" s="147">
        <f t="shared" si="39"/>
        <v>0</v>
      </c>
      <c r="BL217" s="13" t="s">
        <v>201</v>
      </c>
      <c r="BM217" s="146" t="s">
        <v>767</v>
      </c>
    </row>
    <row r="218" spans="2:65" s="1" customFormat="1" ht="24.15" customHeight="1" x14ac:dyDescent="0.2">
      <c r="B218" s="28"/>
      <c r="C218" s="134" t="s">
        <v>768</v>
      </c>
      <c r="D218" s="134" t="s">
        <v>181</v>
      </c>
      <c r="E218" s="135" t="s">
        <v>769</v>
      </c>
      <c r="F218" s="136" t="s">
        <v>770</v>
      </c>
      <c r="G218" s="137" t="s">
        <v>192</v>
      </c>
      <c r="H218" s="138">
        <v>8</v>
      </c>
      <c r="I218" s="139"/>
      <c r="J218" s="140">
        <f t="shared" si="30"/>
        <v>0</v>
      </c>
      <c r="K218" s="141"/>
      <c r="L218" s="28"/>
      <c r="M218" s="142" t="s">
        <v>1</v>
      </c>
      <c r="N218" s="143" t="s">
        <v>38</v>
      </c>
      <c r="P218" s="144">
        <f t="shared" si="31"/>
        <v>0</v>
      </c>
      <c r="Q218" s="144">
        <v>0</v>
      </c>
      <c r="R218" s="144">
        <f t="shared" si="32"/>
        <v>0</v>
      </c>
      <c r="S218" s="144">
        <v>0</v>
      </c>
      <c r="T218" s="145">
        <f t="shared" si="33"/>
        <v>0</v>
      </c>
      <c r="AR218" s="146" t="s">
        <v>201</v>
      </c>
      <c r="AT218" s="146" t="s">
        <v>181</v>
      </c>
      <c r="AU218" s="146" t="s">
        <v>186</v>
      </c>
      <c r="AY218" s="13" t="s">
        <v>179</v>
      </c>
      <c r="BE218" s="147">
        <f t="shared" si="34"/>
        <v>0</v>
      </c>
      <c r="BF218" s="147">
        <f t="shared" si="35"/>
        <v>0</v>
      </c>
      <c r="BG218" s="147">
        <f t="shared" si="36"/>
        <v>0</v>
      </c>
      <c r="BH218" s="147">
        <f t="shared" si="37"/>
        <v>0</v>
      </c>
      <c r="BI218" s="147">
        <f t="shared" si="38"/>
        <v>0</v>
      </c>
      <c r="BJ218" s="13" t="s">
        <v>186</v>
      </c>
      <c r="BK218" s="147">
        <f t="shared" si="39"/>
        <v>0</v>
      </c>
      <c r="BL218" s="13" t="s">
        <v>201</v>
      </c>
      <c r="BM218" s="146" t="s">
        <v>771</v>
      </c>
    </row>
    <row r="219" spans="2:65" s="1" customFormat="1" ht="16.5" customHeight="1" x14ac:dyDescent="0.2">
      <c r="B219" s="28"/>
      <c r="C219" s="148" t="s">
        <v>772</v>
      </c>
      <c r="D219" s="148" t="s">
        <v>194</v>
      </c>
      <c r="E219" s="149" t="s">
        <v>773</v>
      </c>
      <c r="F219" s="150" t="s">
        <v>774</v>
      </c>
      <c r="G219" s="151" t="s">
        <v>192</v>
      </c>
      <c r="H219" s="152">
        <v>8</v>
      </c>
      <c r="I219" s="153"/>
      <c r="J219" s="154">
        <f t="shared" si="30"/>
        <v>0</v>
      </c>
      <c r="K219" s="155"/>
      <c r="L219" s="156"/>
      <c r="M219" s="157" t="s">
        <v>1</v>
      </c>
      <c r="N219" s="158" t="s">
        <v>38</v>
      </c>
      <c r="P219" s="144">
        <f t="shared" si="31"/>
        <v>0</v>
      </c>
      <c r="Q219" s="144">
        <v>1.9179999999999999E-2</v>
      </c>
      <c r="R219" s="144">
        <f t="shared" si="32"/>
        <v>0.15343999999999999</v>
      </c>
      <c r="S219" s="144">
        <v>0</v>
      </c>
      <c r="T219" s="145">
        <f t="shared" si="33"/>
        <v>0</v>
      </c>
      <c r="AR219" s="146" t="s">
        <v>205</v>
      </c>
      <c r="AT219" s="146" t="s">
        <v>194</v>
      </c>
      <c r="AU219" s="146" t="s">
        <v>186</v>
      </c>
      <c r="AY219" s="13" t="s">
        <v>179</v>
      </c>
      <c r="BE219" s="147">
        <f t="shared" si="34"/>
        <v>0</v>
      </c>
      <c r="BF219" s="147">
        <f t="shared" si="35"/>
        <v>0</v>
      </c>
      <c r="BG219" s="147">
        <f t="shared" si="36"/>
        <v>0</v>
      </c>
      <c r="BH219" s="147">
        <f t="shared" si="37"/>
        <v>0</v>
      </c>
      <c r="BI219" s="147">
        <f t="shared" si="38"/>
        <v>0</v>
      </c>
      <c r="BJ219" s="13" t="s">
        <v>186</v>
      </c>
      <c r="BK219" s="147">
        <f t="shared" si="39"/>
        <v>0</v>
      </c>
      <c r="BL219" s="13" t="s">
        <v>205</v>
      </c>
      <c r="BM219" s="146" t="s">
        <v>775</v>
      </c>
    </row>
    <row r="220" spans="2:65" s="1" customFormat="1" ht="24.15" customHeight="1" x14ac:dyDescent="0.2">
      <c r="B220" s="28"/>
      <c r="C220" s="134" t="s">
        <v>776</v>
      </c>
      <c r="D220" s="134" t="s">
        <v>181</v>
      </c>
      <c r="E220" s="135" t="s">
        <v>777</v>
      </c>
      <c r="F220" s="136" t="s">
        <v>778</v>
      </c>
      <c r="G220" s="137" t="s">
        <v>192</v>
      </c>
      <c r="H220" s="138">
        <v>16</v>
      </c>
      <c r="I220" s="139"/>
      <c r="J220" s="140">
        <f t="shared" si="30"/>
        <v>0</v>
      </c>
      <c r="K220" s="141"/>
      <c r="L220" s="28"/>
      <c r="M220" s="142" t="s">
        <v>1</v>
      </c>
      <c r="N220" s="143" t="s">
        <v>38</v>
      </c>
      <c r="P220" s="144">
        <f t="shared" si="31"/>
        <v>0</v>
      </c>
      <c r="Q220" s="144">
        <v>0</v>
      </c>
      <c r="R220" s="144">
        <f t="shared" si="32"/>
        <v>0</v>
      </c>
      <c r="S220" s="144">
        <v>0</v>
      </c>
      <c r="T220" s="145">
        <f t="shared" si="33"/>
        <v>0</v>
      </c>
      <c r="AR220" s="146" t="s">
        <v>201</v>
      </c>
      <c r="AT220" s="146" t="s">
        <v>181</v>
      </c>
      <c r="AU220" s="146" t="s">
        <v>186</v>
      </c>
      <c r="AY220" s="13" t="s">
        <v>179</v>
      </c>
      <c r="BE220" s="147">
        <f t="shared" si="34"/>
        <v>0</v>
      </c>
      <c r="BF220" s="147">
        <f t="shared" si="35"/>
        <v>0</v>
      </c>
      <c r="BG220" s="147">
        <f t="shared" si="36"/>
        <v>0</v>
      </c>
      <c r="BH220" s="147">
        <f t="shared" si="37"/>
        <v>0</v>
      </c>
      <c r="BI220" s="147">
        <f t="shared" si="38"/>
        <v>0</v>
      </c>
      <c r="BJ220" s="13" t="s">
        <v>186</v>
      </c>
      <c r="BK220" s="147">
        <f t="shared" si="39"/>
        <v>0</v>
      </c>
      <c r="BL220" s="13" t="s">
        <v>201</v>
      </c>
      <c r="BM220" s="146" t="s">
        <v>779</v>
      </c>
    </row>
    <row r="221" spans="2:65" s="1" customFormat="1" ht="24.15" customHeight="1" x14ac:dyDescent="0.2">
      <c r="B221" s="28"/>
      <c r="C221" s="134" t="s">
        <v>780</v>
      </c>
      <c r="D221" s="134" t="s">
        <v>181</v>
      </c>
      <c r="E221" s="135" t="s">
        <v>781</v>
      </c>
      <c r="F221" s="136" t="s">
        <v>782</v>
      </c>
      <c r="G221" s="137" t="s">
        <v>192</v>
      </c>
      <c r="H221" s="138">
        <v>2</v>
      </c>
      <c r="I221" s="139"/>
      <c r="J221" s="140">
        <f t="shared" si="30"/>
        <v>0</v>
      </c>
      <c r="K221" s="141"/>
      <c r="L221" s="28"/>
      <c r="M221" s="142" t="s">
        <v>1</v>
      </c>
      <c r="N221" s="143" t="s">
        <v>38</v>
      </c>
      <c r="P221" s="144">
        <f t="shared" si="31"/>
        <v>0</v>
      </c>
      <c r="Q221" s="144">
        <v>0</v>
      </c>
      <c r="R221" s="144">
        <f t="shared" si="32"/>
        <v>0</v>
      </c>
      <c r="S221" s="144">
        <v>0</v>
      </c>
      <c r="T221" s="145">
        <f t="shared" si="33"/>
        <v>0</v>
      </c>
      <c r="AR221" s="146" t="s">
        <v>201</v>
      </c>
      <c r="AT221" s="146" t="s">
        <v>181</v>
      </c>
      <c r="AU221" s="146" t="s">
        <v>186</v>
      </c>
      <c r="AY221" s="13" t="s">
        <v>179</v>
      </c>
      <c r="BE221" s="147">
        <f t="shared" si="34"/>
        <v>0</v>
      </c>
      <c r="BF221" s="147">
        <f t="shared" si="35"/>
        <v>0</v>
      </c>
      <c r="BG221" s="147">
        <f t="shared" si="36"/>
        <v>0</v>
      </c>
      <c r="BH221" s="147">
        <f t="shared" si="37"/>
        <v>0</v>
      </c>
      <c r="BI221" s="147">
        <f t="shared" si="38"/>
        <v>0</v>
      </c>
      <c r="BJ221" s="13" t="s">
        <v>186</v>
      </c>
      <c r="BK221" s="147">
        <f t="shared" si="39"/>
        <v>0</v>
      </c>
      <c r="BL221" s="13" t="s">
        <v>201</v>
      </c>
      <c r="BM221" s="146" t="s">
        <v>783</v>
      </c>
    </row>
    <row r="222" spans="2:65" s="1" customFormat="1" ht="16.5" customHeight="1" x14ac:dyDescent="0.2">
      <c r="B222" s="28"/>
      <c r="C222" s="148" t="s">
        <v>784</v>
      </c>
      <c r="D222" s="148" t="s">
        <v>194</v>
      </c>
      <c r="E222" s="149" t="s">
        <v>785</v>
      </c>
      <c r="F222" s="150" t="s">
        <v>786</v>
      </c>
      <c r="G222" s="151" t="s">
        <v>192</v>
      </c>
      <c r="H222" s="152">
        <v>2</v>
      </c>
      <c r="I222" s="153"/>
      <c r="J222" s="154">
        <f t="shared" si="30"/>
        <v>0</v>
      </c>
      <c r="K222" s="155"/>
      <c r="L222" s="156"/>
      <c r="M222" s="157" t="s">
        <v>1</v>
      </c>
      <c r="N222" s="158" t="s">
        <v>38</v>
      </c>
      <c r="P222" s="144">
        <f t="shared" si="31"/>
        <v>0</v>
      </c>
      <c r="Q222" s="144">
        <v>8.0000000000000002E-3</v>
      </c>
      <c r="R222" s="144">
        <f t="shared" si="32"/>
        <v>1.6E-2</v>
      </c>
      <c r="S222" s="144">
        <v>0</v>
      </c>
      <c r="T222" s="145">
        <f t="shared" si="33"/>
        <v>0</v>
      </c>
      <c r="AR222" s="146" t="s">
        <v>205</v>
      </c>
      <c r="AT222" s="146" t="s">
        <v>194</v>
      </c>
      <c r="AU222" s="146" t="s">
        <v>186</v>
      </c>
      <c r="AY222" s="13" t="s">
        <v>179</v>
      </c>
      <c r="BE222" s="147">
        <f t="shared" si="34"/>
        <v>0</v>
      </c>
      <c r="BF222" s="147">
        <f t="shared" si="35"/>
        <v>0</v>
      </c>
      <c r="BG222" s="147">
        <f t="shared" si="36"/>
        <v>0</v>
      </c>
      <c r="BH222" s="147">
        <f t="shared" si="37"/>
        <v>0</v>
      </c>
      <c r="BI222" s="147">
        <f t="shared" si="38"/>
        <v>0</v>
      </c>
      <c r="BJ222" s="13" t="s">
        <v>186</v>
      </c>
      <c r="BK222" s="147">
        <f t="shared" si="39"/>
        <v>0</v>
      </c>
      <c r="BL222" s="13" t="s">
        <v>205</v>
      </c>
      <c r="BM222" s="146" t="s">
        <v>787</v>
      </c>
    </row>
    <row r="223" spans="2:65" s="1" customFormat="1" ht="24.15" customHeight="1" x14ac:dyDescent="0.2">
      <c r="B223" s="28"/>
      <c r="C223" s="134" t="s">
        <v>788</v>
      </c>
      <c r="D223" s="134" t="s">
        <v>181</v>
      </c>
      <c r="E223" s="135" t="s">
        <v>789</v>
      </c>
      <c r="F223" s="136" t="s">
        <v>790</v>
      </c>
      <c r="G223" s="137" t="s">
        <v>192</v>
      </c>
      <c r="H223" s="138">
        <v>2</v>
      </c>
      <c r="I223" s="139"/>
      <c r="J223" s="140">
        <f t="shared" si="30"/>
        <v>0</v>
      </c>
      <c r="K223" s="141"/>
      <c r="L223" s="28"/>
      <c r="M223" s="142" t="s">
        <v>1</v>
      </c>
      <c r="N223" s="143" t="s">
        <v>38</v>
      </c>
      <c r="P223" s="144">
        <f t="shared" si="31"/>
        <v>0</v>
      </c>
      <c r="Q223" s="144">
        <v>0</v>
      </c>
      <c r="R223" s="144">
        <f t="shared" si="32"/>
        <v>0</v>
      </c>
      <c r="S223" s="144">
        <v>0</v>
      </c>
      <c r="T223" s="145">
        <f t="shared" si="33"/>
        <v>0</v>
      </c>
      <c r="AR223" s="146" t="s">
        <v>201</v>
      </c>
      <c r="AT223" s="146" t="s">
        <v>181</v>
      </c>
      <c r="AU223" s="146" t="s">
        <v>186</v>
      </c>
      <c r="AY223" s="13" t="s">
        <v>179</v>
      </c>
      <c r="BE223" s="147">
        <f t="shared" si="34"/>
        <v>0</v>
      </c>
      <c r="BF223" s="147">
        <f t="shared" si="35"/>
        <v>0</v>
      </c>
      <c r="BG223" s="147">
        <f t="shared" si="36"/>
        <v>0</v>
      </c>
      <c r="BH223" s="147">
        <f t="shared" si="37"/>
        <v>0</v>
      </c>
      <c r="BI223" s="147">
        <f t="shared" si="38"/>
        <v>0</v>
      </c>
      <c r="BJ223" s="13" t="s">
        <v>186</v>
      </c>
      <c r="BK223" s="147">
        <f t="shared" si="39"/>
        <v>0</v>
      </c>
      <c r="BL223" s="13" t="s">
        <v>201</v>
      </c>
      <c r="BM223" s="146" t="s">
        <v>791</v>
      </c>
    </row>
    <row r="224" spans="2:65" s="1" customFormat="1" ht="16.5" customHeight="1" x14ac:dyDescent="0.2">
      <c r="B224" s="28"/>
      <c r="C224" s="134" t="s">
        <v>792</v>
      </c>
      <c r="D224" s="134" t="s">
        <v>181</v>
      </c>
      <c r="E224" s="135" t="s">
        <v>793</v>
      </c>
      <c r="F224" s="136" t="s">
        <v>794</v>
      </c>
      <c r="G224" s="137" t="s">
        <v>192</v>
      </c>
      <c r="H224" s="138">
        <v>4</v>
      </c>
      <c r="I224" s="139"/>
      <c r="J224" s="140">
        <f t="shared" si="30"/>
        <v>0</v>
      </c>
      <c r="K224" s="141"/>
      <c r="L224" s="28"/>
      <c r="M224" s="142" t="s">
        <v>1</v>
      </c>
      <c r="N224" s="143" t="s">
        <v>38</v>
      </c>
      <c r="P224" s="144">
        <f t="shared" si="31"/>
        <v>0</v>
      </c>
      <c r="Q224" s="144">
        <v>0</v>
      </c>
      <c r="R224" s="144">
        <f t="shared" si="32"/>
        <v>0</v>
      </c>
      <c r="S224" s="144">
        <v>0</v>
      </c>
      <c r="T224" s="145">
        <f t="shared" si="33"/>
        <v>0</v>
      </c>
      <c r="AR224" s="146" t="s">
        <v>201</v>
      </c>
      <c r="AT224" s="146" t="s">
        <v>181</v>
      </c>
      <c r="AU224" s="146" t="s">
        <v>186</v>
      </c>
      <c r="AY224" s="13" t="s">
        <v>179</v>
      </c>
      <c r="BE224" s="147">
        <f t="shared" si="34"/>
        <v>0</v>
      </c>
      <c r="BF224" s="147">
        <f t="shared" si="35"/>
        <v>0</v>
      </c>
      <c r="BG224" s="147">
        <f t="shared" si="36"/>
        <v>0</v>
      </c>
      <c r="BH224" s="147">
        <f t="shared" si="37"/>
        <v>0</v>
      </c>
      <c r="BI224" s="147">
        <f t="shared" si="38"/>
        <v>0</v>
      </c>
      <c r="BJ224" s="13" t="s">
        <v>186</v>
      </c>
      <c r="BK224" s="147">
        <f t="shared" si="39"/>
        <v>0</v>
      </c>
      <c r="BL224" s="13" t="s">
        <v>201</v>
      </c>
      <c r="BM224" s="146" t="s">
        <v>795</v>
      </c>
    </row>
    <row r="225" spans="2:65" s="1" customFormat="1" ht="16.5" customHeight="1" x14ac:dyDescent="0.2">
      <c r="B225" s="28"/>
      <c r="C225" s="148" t="s">
        <v>796</v>
      </c>
      <c r="D225" s="148" t="s">
        <v>194</v>
      </c>
      <c r="E225" s="149" t="s">
        <v>797</v>
      </c>
      <c r="F225" s="150" t="s">
        <v>798</v>
      </c>
      <c r="G225" s="151" t="s">
        <v>192</v>
      </c>
      <c r="H225" s="152">
        <v>4</v>
      </c>
      <c r="I225" s="153"/>
      <c r="J225" s="154">
        <f t="shared" si="30"/>
        <v>0</v>
      </c>
      <c r="K225" s="155"/>
      <c r="L225" s="156"/>
      <c r="M225" s="157" t="s">
        <v>1</v>
      </c>
      <c r="N225" s="158" t="s">
        <v>38</v>
      </c>
      <c r="P225" s="144">
        <f t="shared" si="31"/>
        <v>0</v>
      </c>
      <c r="Q225" s="144">
        <v>7.6000000000000004E-4</v>
      </c>
      <c r="R225" s="144">
        <f t="shared" si="32"/>
        <v>3.0400000000000002E-3</v>
      </c>
      <c r="S225" s="144">
        <v>0</v>
      </c>
      <c r="T225" s="145">
        <f t="shared" si="33"/>
        <v>0</v>
      </c>
      <c r="AR225" s="146" t="s">
        <v>205</v>
      </c>
      <c r="AT225" s="146" t="s">
        <v>194</v>
      </c>
      <c r="AU225" s="146" t="s">
        <v>186</v>
      </c>
      <c r="AY225" s="13" t="s">
        <v>179</v>
      </c>
      <c r="BE225" s="147">
        <f t="shared" si="34"/>
        <v>0</v>
      </c>
      <c r="BF225" s="147">
        <f t="shared" si="35"/>
        <v>0</v>
      </c>
      <c r="BG225" s="147">
        <f t="shared" si="36"/>
        <v>0</v>
      </c>
      <c r="BH225" s="147">
        <f t="shared" si="37"/>
        <v>0</v>
      </c>
      <c r="BI225" s="147">
        <f t="shared" si="38"/>
        <v>0</v>
      </c>
      <c r="BJ225" s="13" t="s">
        <v>186</v>
      </c>
      <c r="BK225" s="147">
        <f t="shared" si="39"/>
        <v>0</v>
      </c>
      <c r="BL225" s="13" t="s">
        <v>205</v>
      </c>
      <c r="BM225" s="146" t="s">
        <v>799</v>
      </c>
    </row>
    <row r="226" spans="2:65" s="1" customFormat="1" ht="16.5" customHeight="1" x14ac:dyDescent="0.2">
      <c r="B226" s="28"/>
      <c r="C226" s="134" t="s">
        <v>800</v>
      </c>
      <c r="D226" s="134" t="s">
        <v>181</v>
      </c>
      <c r="E226" s="135" t="s">
        <v>801</v>
      </c>
      <c r="F226" s="136" t="s">
        <v>802</v>
      </c>
      <c r="G226" s="137" t="s">
        <v>192</v>
      </c>
      <c r="H226" s="138">
        <v>6</v>
      </c>
      <c r="I226" s="139"/>
      <c r="J226" s="140">
        <f t="shared" si="30"/>
        <v>0</v>
      </c>
      <c r="K226" s="141"/>
      <c r="L226" s="28"/>
      <c r="M226" s="142" t="s">
        <v>1</v>
      </c>
      <c r="N226" s="143" t="s">
        <v>38</v>
      </c>
      <c r="P226" s="144">
        <f t="shared" si="31"/>
        <v>0</v>
      </c>
      <c r="Q226" s="144">
        <v>0</v>
      </c>
      <c r="R226" s="144">
        <f t="shared" si="32"/>
        <v>0</v>
      </c>
      <c r="S226" s="144">
        <v>0</v>
      </c>
      <c r="T226" s="145">
        <f t="shared" si="33"/>
        <v>0</v>
      </c>
      <c r="AR226" s="146" t="s">
        <v>201</v>
      </c>
      <c r="AT226" s="146" t="s">
        <v>181</v>
      </c>
      <c r="AU226" s="146" t="s">
        <v>186</v>
      </c>
      <c r="AY226" s="13" t="s">
        <v>179</v>
      </c>
      <c r="BE226" s="147">
        <f t="shared" si="34"/>
        <v>0</v>
      </c>
      <c r="BF226" s="147">
        <f t="shared" si="35"/>
        <v>0</v>
      </c>
      <c r="BG226" s="147">
        <f t="shared" si="36"/>
        <v>0</v>
      </c>
      <c r="BH226" s="147">
        <f t="shared" si="37"/>
        <v>0</v>
      </c>
      <c r="BI226" s="147">
        <f t="shared" si="38"/>
        <v>0</v>
      </c>
      <c r="BJ226" s="13" t="s">
        <v>186</v>
      </c>
      <c r="BK226" s="147">
        <f t="shared" si="39"/>
        <v>0</v>
      </c>
      <c r="BL226" s="13" t="s">
        <v>201</v>
      </c>
      <c r="BM226" s="146" t="s">
        <v>803</v>
      </c>
    </row>
    <row r="227" spans="2:65" s="1" customFormat="1" ht="16.5" customHeight="1" x14ac:dyDescent="0.2">
      <c r="B227" s="28"/>
      <c r="C227" s="134" t="s">
        <v>804</v>
      </c>
      <c r="D227" s="134" t="s">
        <v>181</v>
      </c>
      <c r="E227" s="135" t="s">
        <v>805</v>
      </c>
      <c r="F227" s="136" t="s">
        <v>806</v>
      </c>
      <c r="G227" s="137" t="s">
        <v>235</v>
      </c>
      <c r="H227" s="138">
        <v>408</v>
      </c>
      <c r="I227" s="139"/>
      <c r="J227" s="140">
        <f t="shared" si="30"/>
        <v>0</v>
      </c>
      <c r="K227" s="141"/>
      <c r="L227" s="28"/>
      <c r="M227" s="142" t="s">
        <v>1</v>
      </c>
      <c r="N227" s="143" t="s">
        <v>38</v>
      </c>
      <c r="P227" s="144">
        <f t="shared" si="31"/>
        <v>0</v>
      </c>
      <c r="Q227" s="144">
        <v>0</v>
      </c>
      <c r="R227" s="144">
        <f t="shared" si="32"/>
        <v>0</v>
      </c>
      <c r="S227" s="144">
        <v>0</v>
      </c>
      <c r="T227" s="145">
        <f t="shared" si="33"/>
        <v>0</v>
      </c>
      <c r="AR227" s="146" t="s">
        <v>201</v>
      </c>
      <c r="AT227" s="146" t="s">
        <v>181</v>
      </c>
      <c r="AU227" s="146" t="s">
        <v>186</v>
      </c>
      <c r="AY227" s="13" t="s">
        <v>179</v>
      </c>
      <c r="BE227" s="147">
        <f t="shared" si="34"/>
        <v>0</v>
      </c>
      <c r="BF227" s="147">
        <f t="shared" si="35"/>
        <v>0</v>
      </c>
      <c r="BG227" s="147">
        <f t="shared" si="36"/>
        <v>0</v>
      </c>
      <c r="BH227" s="147">
        <f t="shared" si="37"/>
        <v>0</v>
      </c>
      <c r="BI227" s="147">
        <f t="shared" si="38"/>
        <v>0</v>
      </c>
      <c r="BJ227" s="13" t="s">
        <v>186</v>
      </c>
      <c r="BK227" s="147">
        <f t="shared" si="39"/>
        <v>0</v>
      </c>
      <c r="BL227" s="13" t="s">
        <v>201</v>
      </c>
      <c r="BM227" s="146" t="s">
        <v>807</v>
      </c>
    </row>
    <row r="228" spans="2:65" s="1" customFormat="1" ht="16.5" customHeight="1" x14ac:dyDescent="0.2">
      <c r="B228" s="28"/>
      <c r="C228" s="148" t="s">
        <v>808</v>
      </c>
      <c r="D228" s="148" t="s">
        <v>194</v>
      </c>
      <c r="E228" s="149" t="s">
        <v>809</v>
      </c>
      <c r="F228" s="150" t="s">
        <v>810</v>
      </c>
      <c r="G228" s="151" t="s">
        <v>235</v>
      </c>
      <c r="H228" s="152">
        <v>408</v>
      </c>
      <c r="I228" s="153"/>
      <c r="J228" s="154">
        <f t="shared" si="30"/>
        <v>0</v>
      </c>
      <c r="K228" s="155"/>
      <c r="L228" s="156"/>
      <c r="M228" s="157" t="s">
        <v>1</v>
      </c>
      <c r="N228" s="158" t="s">
        <v>38</v>
      </c>
      <c r="P228" s="144">
        <f t="shared" si="31"/>
        <v>0</v>
      </c>
      <c r="Q228" s="144">
        <v>2.7999999999999998E-4</v>
      </c>
      <c r="R228" s="144">
        <f t="shared" si="32"/>
        <v>0.11423999999999999</v>
      </c>
      <c r="S228" s="144">
        <v>0</v>
      </c>
      <c r="T228" s="145">
        <f t="shared" si="33"/>
        <v>0</v>
      </c>
      <c r="AR228" s="146" t="s">
        <v>205</v>
      </c>
      <c r="AT228" s="146" t="s">
        <v>194</v>
      </c>
      <c r="AU228" s="146" t="s">
        <v>186</v>
      </c>
      <c r="AY228" s="13" t="s">
        <v>179</v>
      </c>
      <c r="BE228" s="147">
        <f t="shared" si="34"/>
        <v>0</v>
      </c>
      <c r="BF228" s="147">
        <f t="shared" si="35"/>
        <v>0</v>
      </c>
      <c r="BG228" s="147">
        <f t="shared" si="36"/>
        <v>0</v>
      </c>
      <c r="BH228" s="147">
        <f t="shared" si="37"/>
        <v>0</v>
      </c>
      <c r="BI228" s="147">
        <f t="shared" si="38"/>
        <v>0</v>
      </c>
      <c r="BJ228" s="13" t="s">
        <v>186</v>
      </c>
      <c r="BK228" s="147">
        <f t="shared" si="39"/>
        <v>0</v>
      </c>
      <c r="BL228" s="13" t="s">
        <v>205</v>
      </c>
      <c r="BM228" s="146" t="s">
        <v>811</v>
      </c>
    </row>
    <row r="229" spans="2:65" s="1" customFormat="1" ht="16.5" customHeight="1" x14ac:dyDescent="0.2">
      <c r="B229" s="28"/>
      <c r="C229" s="134" t="s">
        <v>812</v>
      </c>
      <c r="D229" s="134" t="s">
        <v>181</v>
      </c>
      <c r="E229" s="135" t="s">
        <v>813</v>
      </c>
      <c r="F229" s="136" t="s">
        <v>814</v>
      </c>
      <c r="G229" s="137" t="s">
        <v>235</v>
      </c>
      <c r="H229" s="138">
        <v>2100</v>
      </c>
      <c r="I229" s="139"/>
      <c r="J229" s="140">
        <f t="shared" si="30"/>
        <v>0</v>
      </c>
      <c r="K229" s="141"/>
      <c r="L229" s="28"/>
      <c r="M229" s="142" t="s">
        <v>1</v>
      </c>
      <c r="N229" s="143" t="s">
        <v>38</v>
      </c>
      <c r="P229" s="144">
        <f t="shared" si="31"/>
        <v>0</v>
      </c>
      <c r="Q229" s="144">
        <v>0</v>
      </c>
      <c r="R229" s="144">
        <f t="shared" si="32"/>
        <v>0</v>
      </c>
      <c r="S229" s="144">
        <v>0</v>
      </c>
      <c r="T229" s="145">
        <f t="shared" si="33"/>
        <v>0</v>
      </c>
      <c r="AR229" s="146" t="s">
        <v>201</v>
      </c>
      <c r="AT229" s="146" t="s">
        <v>181</v>
      </c>
      <c r="AU229" s="146" t="s">
        <v>186</v>
      </c>
      <c r="AY229" s="13" t="s">
        <v>179</v>
      </c>
      <c r="BE229" s="147">
        <f t="shared" si="34"/>
        <v>0</v>
      </c>
      <c r="BF229" s="147">
        <f t="shared" si="35"/>
        <v>0</v>
      </c>
      <c r="BG229" s="147">
        <f t="shared" si="36"/>
        <v>0</v>
      </c>
      <c r="BH229" s="147">
        <f t="shared" si="37"/>
        <v>0</v>
      </c>
      <c r="BI229" s="147">
        <f t="shared" si="38"/>
        <v>0</v>
      </c>
      <c r="BJ229" s="13" t="s">
        <v>186</v>
      </c>
      <c r="BK229" s="147">
        <f t="shared" si="39"/>
        <v>0</v>
      </c>
      <c r="BL229" s="13" t="s">
        <v>201</v>
      </c>
      <c r="BM229" s="146" t="s">
        <v>815</v>
      </c>
    </row>
    <row r="230" spans="2:65" s="1" customFormat="1" ht="16.5" customHeight="1" x14ac:dyDescent="0.2">
      <c r="B230" s="28"/>
      <c r="C230" s="134" t="s">
        <v>816</v>
      </c>
      <c r="D230" s="134" t="s">
        <v>181</v>
      </c>
      <c r="E230" s="135" t="s">
        <v>817</v>
      </c>
      <c r="F230" s="136" t="s">
        <v>818</v>
      </c>
      <c r="G230" s="137" t="s">
        <v>235</v>
      </c>
      <c r="H230" s="138">
        <v>198</v>
      </c>
      <c r="I230" s="139"/>
      <c r="J230" s="140">
        <f t="shared" si="30"/>
        <v>0</v>
      </c>
      <c r="K230" s="141"/>
      <c r="L230" s="28"/>
      <c r="M230" s="142" t="s">
        <v>1</v>
      </c>
      <c r="N230" s="143" t="s">
        <v>38</v>
      </c>
      <c r="P230" s="144">
        <f t="shared" si="31"/>
        <v>0</v>
      </c>
      <c r="Q230" s="144">
        <v>0</v>
      </c>
      <c r="R230" s="144">
        <f t="shared" si="32"/>
        <v>0</v>
      </c>
      <c r="S230" s="144">
        <v>0</v>
      </c>
      <c r="T230" s="145">
        <f t="shared" si="33"/>
        <v>0</v>
      </c>
      <c r="AR230" s="146" t="s">
        <v>201</v>
      </c>
      <c r="AT230" s="146" t="s">
        <v>181</v>
      </c>
      <c r="AU230" s="146" t="s">
        <v>186</v>
      </c>
      <c r="AY230" s="13" t="s">
        <v>179</v>
      </c>
      <c r="BE230" s="147">
        <f t="shared" si="34"/>
        <v>0</v>
      </c>
      <c r="BF230" s="147">
        <f t="shared" si="35"/>
        <v>0</v>
      </c>
      <c r="BG230" s="147">
        <f t="shared" si="36"/>
        <v>0</v>
      </c>
      <c r="BH230" s="147">
        <f t="shared" si="37"/>
        <v>0</v>
      </c>
      <c r="BI230" s="147">
        <f t="shared" si="38"/>
        <v>0</v>
      </c>
      <c r="BJ230" s="13" t="s">
        <v>186</v>
      </c>
      <c r="BK230" s="147">
        <f t="shared" si="39"/>
        <v>0</v>
      </c>
      <c r="BL230" s="13" t="s">
        <v>201</v>
      </c>
      <c r="BM230" s="146" t="s">
        <v>819</v>
      </c>
    </row>
    <row r="231" spans="2:65" s="1" customFormat="1" ht="16.5" customHeight="1" x14ac:dyDescent="0.2">
      <c r="B231" s="28"/>
      <c r="C231" s="148" t="s">
        <v>820</v>
      </c>
      <c r="D231" s="148" t="s">
        <v>194</v>
      </c>
      <c r="E231" s="149" t="s">
        <v>821</v>
      </c>
      <c r="F231" s="150" t="s">
        <v>822</v>
      </c>
      <c r="G231" s="151" t="s">
        <v>235</v>
      </c>
      <c r="H231" s="152">
        <v>198</v>
      </c>
      <c r="I231" s="153"/>
      <c r="J231" s="154">
        <f t="shared" si="30"/>
        <v>0</v>
      </c>
      <c r="K231" s="155"/>
      <c r="L231" s="156"/>
      <c r="M231" s="157" t="s">
        <v>1</v>
      </c>
      <c r="N231" s="158" t="s">
        <v>38</v>
      </c>
      <c r="P231" s="144">
        <f t="shared" si="31"/>
        <v>0</v>
      </c>
      <c r="Q231" s="144">
        <v>4.0000000000000002E-4</v>
      </c>
      <c r="R231" s="144">
        <f t="shared" si="32"/>
        <v>7.9200000000000007E-2</v>
      </c>
      <c r="S231" s="144">
        <v>0</v>
      </c>
      <c r="T231" s="145">
        <f t="shared" si="33"/>
        <v>0</v>
      </c>
      <c r="AR231" s="146" t="s">
        <v>205</v>
      </c>
      <c r="AT231" s="146" t="s">
        <v>194</v>
      </c>
      <c r="AU231" s="146" t="s">
        <v>186</v>
      </c>
      <c r="AY231" s="13" t="s">
        <v>179</v>
      </c>
      <c r="BE231" s="147">
        <f t="shared" si="34"/>
        <v>0</v>
      </c>
      <c r="BF231" s="147">
        <f t="shared" si="35"/>
        <v>0</v>
      </c>
      <c r="BG231" s="147">
        <f t="shared" si="36"/>
        <v>0</v>
      </c>
      <c r="BH231" s="147">
        <f t="shared" si="37"/>
        <v>0</v>
      </c>
      <c r="BI231" s="147">
        <f t="shared" si="38"/>
        <v>0</v>
      </c>
      <c r="BJ231" s="13" t="s">
        <v>186</v>
      </c>
      <c r="BK231" s="147">
        <f t="shared" si="39"/>
        <v>0</v>
      </c>
      <c r="BL231" s="13" t="s">
        <v>205</v>
      </c>
      <c r="BM231" s="146" t="s">
        <v>823</v>
      </c>
    </row>
    <row r="232" spans="2:65" s="1" customFormat="1" ht="16.5" customHeight="1" x14ac:dyDescent="0.2">
      <c r="B232" s="28"/>
      <c r="C232" s="134" t="s">
        <v>824</v>
      </c>
      <c r="D232" s="134" t="s">
        <v>181</v>
      </c>
      <c r="E232" s="135" t="s">
        <v>825</v>
      </c>
      <c r="F232" s="136" t="s">
        <v>826</v>
      </c>
      <c r="G232" s="137" t="s">
        <v>235</v>
      </c>
      <c r="H232" s="138">
        <v>111</v>
      </c>
      <c r="I232" s="139"/>
      <c r="J232" s="140">
        <f t="shared" si="30"/>
        <v>0</v>
      </c>
      <c r="K232" s="141"/>
      <c r="L232" s="28"/>
      <c r="M232" s="142" t="s">
        <v>1</v>
      </c>
      <c r="N232" s="143" t="s">
        <v>38</v>
      </c>
      <c r="P232" s="144">
        <f t="shared" si="31"/>
        <v>0</v>
      </c>
      <c r="Q232" s="144">
        <v>0</v>
      </c>
      <c r="R232" s="144">
        <f t="shared" si="32"/>
        <v>0</v>
      </c>
      <c r="S232" s="144">
        <v>0</v>
      </c>
      <c r="T232" s="145">
        <f t="shared" si="33"/>
        <v>0</v>
      </c>
      <c r="AR232" s="146" t="s">
        <v>201</v>
      </c>
      <c r="AT232" s="146" t="s">
        <v>181</v>
      </c>
      <c r="AU232" s="146" t="s">
        <v>186</v>
      </c>
      <c r="AY232" s="13" t="s">
        <v>179</v>
      </c>
      <c r="BE232" s="147">
        <f t="shared" si="34"/>
        <v>0</v>
      </c>
      <c r="BF232" s="147">
        <f t="shared" si="35"/>
        <v>0</v>
      </c>
      <c r="BG232" s="147">
        <f t="shared" si="36"/>
        <v>0</v>
      </c>
      <c r="BH232" s="147">
        <f t="shared" si="37"/>
        <v>0</v>
      </c>
      <c r="BI232" s="147">
        <f t="shared" si="38"/>
        <v>0</v>
      </c>
      <c r="BJ232" s="13" t="s">
        <v>186</v>
      </c>
      <c r="BK232" s="147">
        <f t="shared" si="39"/>
        <v>0</v>
      </c>
      <c r="BL232" s="13" t="s">
        <v>201</v>
      </c>
      <c r="BM232" s="146" t="s">
        <v>827</v>
      </c>
    </row>
    <row r="233" spans="2:65" s="1" customFormat="1" ht="16.5" customHeight="1" x14ac:dyDescent="0.2">
      <c r="B233" s="28"/>
      <c r="C233" s="148" t="s">
        <v>828</v>
      </c>
      <c r="D233" s="148" t="s">
        <v>194</v>
      </c>
      <c r="E233" s="149" t="s">
        <v>829</v>
      </c>
      <c r="F233" s="150" t="s">
        <v>830</v>
      </c>
      <c r="G233" s="151" t="s">
        <v>235</v>
      </c>
      <c r="H233" s="152">
        <v>111</v>
      </c>
      <c r="I233" s="153"/>
      <c r="J233" s="154">
        <f t="shared" si="30"/>
        <v>0</v>
      </c>
      <c r="K233" s="155"/>
      <c r="L233" s="156"/>
      <c r="M233" s="157" t="s">
        <v>1</v>
      </c>
      <c r="N233" s="158" t="s">
        <v>38</v>
      </c>
      <c r="P233" s="144">
        <f t="shared" si="31"/>
        <v>0</v>
      </c>
      <c r="Q233" s="144">
        <v>6.2E-4</v>
      </c>
      <c r="R233" s="144">
        <f t="shared" si="32"/>
        <v>6.8820000000000006E-2</v>
      </c>
      <c r="S233" s="144">
        <v>0</v>
      </c>
      <c r="T233" s="145">
        <f t="shared" si="33"/>
        <v>0</v>
      </c>
      <c r="AR233" s="146" t="s">
        <v>205</v>
      </c>
      <c r="AT233" s="146" t="s">
        <v>194</v>
      </c>
      <c r="AU233" s="146" t="s">
        <v>186</v>
      </c>
      <c r="AY233" s="13" t="s">
        <v>179</v>
      </c>
      <c r="BE233" s="147">
        <f t="shared" si="34"/>
        <v>0</v>
      </c>
      <c r="BF233" s="147">
        <f t="shared" si="35"/>
        <v>0</v>
      </c>
      <c r="BG233" s="147">
        <f t="shared" si="36"/>
        <v>0</v>
      </c>
      <c r="BH233" s="147">
        <f t="shared" si="37"/>
        <v>0</v>
      </c>
      <c r="BI233" s="147">
        <f t="shared" si="38"/>
        <v>0</v>
      </c>
      <c r="BJ233" s="13" t="s">
        <v>186</v>
      </c>
      <c r="BK233" s="147">
        <f t="shared" si="39"/>
        <v>0</v>
      </c>
      <c r="BL233" s="13" t="s">
        <v>205</v>
      </c>
      <c r="BM233" s="146" t="s">
        <v>831</v>
      </c>
    </row>
    <row r="234" spans="2:65" s="1" customFormat="1" ht="16.5" customHeight="1" x14ac:dyDescent="0.2">
      <c r="B234" s="28"/>
      <c r="C234" s="134" t="s">
        <v>832</v>
      </c>
      <c r="D234" s="134" t="s">
        <v>181</v>
      </c>
      <c r="E234" s="135" t="s">
        <v>833</v>
      </c>
      <c r="F234" s="136" t="s">
        <v>834</v>
      </c>
      <c r="G234" s="137" t="s">
        <v>235</v>
      </c>
      <c r="H234" s="138">
        <v>2160</v>
      </c>
      <c r="I234" s="139"/>
      <c r="J234" s="140">
        <f t="shared" si="30"/>
        <v>0</v>
      </c>
      <c r="K234" s="141"/>
      <c r="L234" s="28"/>
      <c r="M234" s="142" t="s">
        <v>1</v>
      </c>
      <c r="N234" s="143" t="s">
        <v>38</v>
      </c>
      <c r="P234" s="144">
        <f t="shared" si="31"/>
        <v>0</v>
      </c>
      <c r="Q234" s="144">
        <v>0</v>
      </c>
      <c r="R234" s="144">
        <f t="shared" si="32"/>
        <v>0</v>
      </c>
      <c r="S234" s="144">
        <v>0</v>
      </c>
      <c r="T234" s="145">
        <f t="shared" si="33"/>
        <v>0</v>
      </c>
      <c r="AR234" s="146" t="s">
        <v>201</v>
      </c>
      <c r="AT234" s="146" t="s">
        <v>181</v>
      </c>
      <c r="AU234" s="146" t="s">
        <v>186</v>
      </c>
      <c r="AY234" s="13" t="s">
        <v>179</v>
      </c>
      <c r="BE234" s="147">
        <f t="shared" si="34"/>
        <v>0</v>
      </c>
      <c r="BF234" s="147">
        <f t="shared" si="35"/>
        <v>0</v>
      </c>
      <c r="BG234" s="147">
        <f t="shared" si="36"/>
        <v>0</v>
      </c>
      <c r="BH234" s="147">
        <f t="shared" si="37"/>
        <v>0</v>
      </c>
      <c r="BI234" s="147">
        <f t="shared" si="38"/>
        <v>0</v>
      </c>
      <c r="BJ234" s="13" t="s">
        <v>186</v>
      </c>
      <c r="BK234" s="147">
        <f t="shared" si="39"/>
        <v>0</v>
      </c>
      <c r="BL234" s="13" t="s">
        <v>201</v>
      </c>
      <c r="BM234" s="146" t="s">
        <v>835</v>
      </c>
    </row>
    <row r="235" spans="2:65" s="1" customFormat="1" ht="16.5" customHeight="1" x14ac:dyDescent="0.2">
      <c r="B235" s="28"/>
      <c r="C235" s="148" t="s">
        <v>836</v>
      </c>
      <c r="D235" s="148" t="s">
        <v>194</v>
      </c>
      <c r="E235" s="149" t="s">
        <v>837</v>
      </c>
      <c r="F235" s="150" t="s">
        <v>838</v>
      </c>
      <c r="G235" s="151" t="s">
        <v>235</v>
      </c>
      <c r="H235" s="152">
        <v>2160</v>
      </c>
      <c r="I235" s="153"/>
      <c r="J235" s="154">
        <f t="shared" si="30"/>
        <v>0</v>
      </c>
      <c r="K235" s="155"/>
      <c r="L235" s="156"/>
      <c r="M235" s="157" t="s">
        <v>1</v>
      </c>
      <c r="N235" s="158" t="s">
        <v>38</v>
      </c>
      <c r="P235" s="144">
        <f t="shared" si="31"/>
        <v>0</v>
      </c>
      <c r="Q235" s="144">
        <v>8.8999999999999995E-4</v>
      </c>
      <c r="R235" s="144">
        <f t="shared" si="32"/>
        <v>1.9223999999999999</v>
      </c>
      <c r="S235" s="144">
        <v>0</v>
      </c>
      <c r="T235" s="145">
        <f t="shared" si="33"/>
        <v>0</v>
      </c>
      <c r="AR235" s="146" t="s">
        <v>205</v>
      </c>
      <c r="AT235" s="146" t="s">
        <v>194</v>
      </c>
      <c r="AU235" s="146" t="s">
        <v>186</v>
      </c>
      <c r="AY235" s="13" t="s">
        <v>179</v>
      </c>
      <c r="BE235" s="147">
        <f t="shared" si="34"/>
        <v>0</v>
      </c>
      <c r="BF235" s="147">
        <f t="shared" si="35"/>
        <v>0</v>
      </c>
      <c r="BG235" s="147">
        <f t="shared" si="36"/>
        <v>0</v>
      </c>
      <c r="BH235" s="147">
        <f t="shared" si="37"/>
        <v>0</v>
      </c>
      <c r="BI235" s="147">
        <f t="shared" si="38"/>
        <v>0</v>
      </c>
      <c r="BJ235" s="13" t="s">
        <v>186</v>
      </c>
      <c r="BK235" s="147">
        <f t="shared" si="39"/>
        <v>0</v>
      </c>
      <c r="BL235" s="13" t="s">
        <v>205</v>
      </c>
      <c r="BM235" s="146" t="s">
        <v>839</v>
      </c>
    </row>
    <row r="236" spans="2:65" s="1" customFormat="1" ht="16.5" customHeight="1" x14ac:dyDescent="0.2">
      <c r="B236" s="28"/>
      <c r="C236" s="134" t="s">
        <v>840</v>
      </c>
      <c r="D236" s="134" t="s">
        <v>181</v>
      </c>
      <c r="E236" s="135" t="s">
        <v>841</v>
      </c>
      <c r="F236" s="136" t="s">
        <v>842</v>
      </c>
      <c r="G236" s="137" t="s">
        <v>235</v>
      </c>
      <c r="H236" s="138">
        <v>2300</v>
      </c>
      <c r="I236" s="139"/>
      <c r="J236" s="140">
        <f t="shared" ref="J236:J267" si="40">ROUND(I236*H236,2)</f>
        <v>0</v>
      </c>
      <c r="K236" s="141"/>
      <c r="L236" s="28"/>
      <c r="M236" s="142" t="s">
        <v>1</v>
      </c>
      <c r="N236" s="143" t="s">
        <v>38</v>
      </c>
      <c r="P236" s="144">
        <f t="shared" ref="P236:P267" si="41">O236*H236</f>
        <v>0</v>
      </c>
      <c r="Q236" s="144">
        <v>0</v>
      </c>
      <c r="R236" s="144">
        <f t="shared" ref="R236:R267" si="42">Q236*H236</f>
        <v>0</v>
      </c>
      <c r="S236" s="144">
        <v>0</v>
      </c>
      <c r="T236" s="145">
        <f t="shared" ref="T236:T267" si="43">S236*H236</f>
        <v>0</v>
      </c>
      <c r="AR236" s="146" t="s">
        <v>201</v>
      </c>
      <c r="AT236" s="146" t="s">
        <v>181</v>
      </c>
      <c r="AU236" s="146" t="s">
        <v>186</v>
      </c>
      <c r="AY236" s="13" t="s">
        <v>179</v>
      </c>
      <c r="BE236" s="147">
        <f t="shared" ref="BE236:BE269" si="44">IF(N236="základná",J236,0)</f>
        <v>0</v>
      </c>
      <c r="BF236" s="147">
        <f t="shared" ref="BF236:BF269" si="45">IF(N236="znížená",J236,0)</f>
        <v>0</v>
      </c>
      <c r="BG236" s="147">
        <f t="shared" ref="BG236:BG269" si="46">IF(N236="zákl. prenesená",J236,0)</f>
        <v>0</v>
      </c>
      <c r="BH236" s="147">
        <f t="shared" ref="BH236:BH269" si="47">IF(N236="zníž. prenesená",J236,0)</f>
        <v>0</v>
      </c>
      <c r="BI236" s="147">
        <f t="shared" ref="BI236:BI269" si="48">IF(N236="nulová",J236,0)</f>
        <v>0</v>
      </c>
      <c r="BJ236" s="13" t="s">
        <v>186</v>
      </c>
      <c r="BK236" s="147">
        <f t="shared" ref="BK236:BK269" si="49">ROUND(I236*H236,2)</f>
        <v>0</v>
      </c>
      <c r="BL236" s="13" t="s">
        <v>201</v>
      </c>
      <c r="BM236" s="146" t="s">
        <v>843</v>
      </c>
    </row>
    <row r="237" spans="2:65" s="1" customFormat="1" ht="16.5" customHeight="1" x14ac:dyDescent="0.2">
      <c r="B237" s="28"/>
      <c r="C237" s="134" t="s">
        <v>844</v>
      </c>
      <c r="D237" s="134" t="s">
        <v>181</v>
      </c>
      <c r="E237" s="135" t="s">
        <v>845</v>
      </c>
      <c r="F237" s="136" t="s">
        <v>846</v>
      </c>
      <c r="G237" s="137" t="s">
        <v>235</v>
      </c>
      <c r="H237" s="138">
        <v>40</v>
      </c>
      <c r="I237" s="139"/>
      <c r="J237" s="140">
        <f t="shared" si="40"/>
        <v>0</v>
      </c>
      <c r="K237" s="141"/>
      <c r="L237" s="28"/>
      <c r="M237" s="142" t="s">
        <v>1</v>
      </c>
      <c r="N237" s="143" t="s">
        <v>38</v>
      </c>
      <c r="P237" s="144">
        <f t="shared" si="41"/>
        <v>0</v>
      </c>
      <c r="Q237" s="144">
        <v>0</v>
      </c>
      <c r="R237" s="144">
        <f t="shared" si="42"/>
        <v>0</v>
      </c>
      <c r="S237" s="144">
        <v>0</v>
      </c>
      <c r="T237" s="145">
        <f t="shared" si="43"/>
        <v>0</v>
      </c>
      <c r="AR237" s="146" t="s">
        <v>201</v>
      </c>
      <c r="AT237" s="146" t="s">
        <v>181</v>
      </c>
      <c r="AU237" s="146" t="s">
        <v>186</v>
      </c>
      <c r="AY237" s="13" t="s">
        <v>179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186</v>
      </c>
      <c r="BK237" s="147">
        <f t="shared" si="49"/>
        <v>0</v>
      </c>
      <c r="BL237" s="13" t="s">
        <v>201</v>
      </c>
      <c r="BM237" s="146" t="s">
        <v>847</v>
      </c>
    </row>
    <row r="238" spans="2:65" s="1" customFormat="1" ht="21.75" customHeight="1" x14ac:dyDescent="0.2">
      <c r="B238" s="28"/>
      <c r="C238" s="148" t="s">
        <v>848</v>
      </c>
      <c r="D238" s="148" t="s">
        <v>194</v>
      </c>
      <c r="E238" s="149" t="s">
        <v>849</v>
      </c>
      <c r="F238" s="150" t="s">
        <v>850</v>
      </c>
      <c r="G238" s="151" t="s">
        <v>235</v>
      </c>
      <c r="H238" s="152">
        <v>40</v>
      </c>
      <c r="I238" s="153"/>
      <c r="J238" s="154">
        <f t="shared" si="40"/>
        <v>0</v>
      </c>
      <c r="K238" s="155"/>
      <c r="L238" s="156"/>
      <c r="M238" s="157" t="s">
        <v>1</v>
      </c>
      <c r="N238" s="158" t="s">
        <v>38</v>
      </c>
      <c r="P238" s="144">
        <f t="shared" si="41"/>
        <v>0</v>
      </c>
      <c r="Q238" s="144">
        <v>1.2999999999999999E-3</v>
      </c>
      <c r="R238" s="144">
        <f t="shared" si="42"/>
        <v>5.1999999999999998E-2</v>
      </c>
      <c r="S238" s="144">
        <v>0</v>
      </c>
      <c r="T238" s="145">
        <f t="shared" si="43"/>
        <v>0</v>
      </c>
      <c r="AR238" s="146" t="s">
        <v>205</v>
      </c>
      <c r="AT238" s="146" t="s">
        <v>194</v>
      </c>
      <c r="AU238" s="146" t="s">
        <v>186</v>
      </c>
      <c r="AY238" s="13" t="s">
        <v>179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186</v>
      </c>
      <c r="BK238" s="147">
        <f t="shared" si="49"/>
        <v>0</v>
      </c>
      <c r="BL238" s="13" t="s">
        <v>205</v>
      </c>
      <c r="BM238" s="146" t="s">
        <v>851</v>
      </c>
    </row>
    <row r="239" spans="2:65" s="1" customFormat="1" ht="16.5" customHeight="1" x14ac:dyDescent="0.2">
      <c r="B239" s="28"/>
      <c r="C239" s="134" t="s">
        <v>852</v>
      </c>
      <c r="D239" s="134" t="s">
        <v>181</v>
      </c>
      <c r="E239" s="135" t="s">
        <v>853</v>
      </c>
      <c r="F239" s="136" t="s">
        <v>854</v>
      </c>
      <c r="G239" s="137" t="s">
        <v>235</v>
      </c>
      <c r="H239" s="138">
        <v>70</v>
      </c>
      <c r="I239" s="139"/>
      <c r="J239" s="140">
        <f t="shared" si="40"/>
        <v>0</v>
      </c>
      <c r="K239" s="141"/>
      <c r="L239" s="28"/>
      <c r="M239" s="142" t="s">
        <v>1</v>
      </c>
      <c r="N239" s="143" t="s">
        <v>38</v>
      </c>
      <c r="P239" s="144">
        <f t="shared" si="41"/>
        <v>0</v>
      </c>
      <c r="Q239" s="144">
        <v>0</v>
      </c>
      <c r="R239" s="144">
        <f t="shared" si="42"/>
        <v>0</v>
      </c>
      <c r="S239" s="144">
        <v>0</v>
      </c>
      <c r="T239" s="145">
        <f t="shared" si="43"/>
        <v>0</v>
      </c>
      <c r="AR239" s="146" t="s">
        <v>201</v>
      </c>
      <c r="AT239" s="146" t="s">
        <v>181</v>
      </c>
      <c r="AU239" s="146" t="s">
        <v>186</v>
      </c>
      <c r="AY239" s="13" t="s">
        <v>179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186</v>
      </c>
      <c r="BK239" s="147">
        <f t="shared" si="49"/>
        <v>0</v>
      </c>
      <c r="BL239" s="13" t="s">
        <v>201</v>
      </c>
      <c r="BM239" s="146" t="s">
        <v>855</v>
      </c>
    </row>
    <row r="240" spans="2:65" s="1" customFormat="1" ht="16.5" customHeight="1" x14ac:dyDescent="0.2">
      <c r="B240" s="28"/>
      <c r="C240" s="134" t="s">
        <v>856</v>
      </c>
      <c r="D240" s="134" t="s">
        <v>181</v>
      </c>
      <c r="E240" s="135" t="s">
        <v>857</v>
      </c>
      <c r="F240" s="136" t="s">
        <v>858</v>
      </c>
      <c r="G240" s="137" t="s">
        <v>192</v>
      </c>
      <c r="H240" s="138">
        <v>4</v>
      </c>
      <c r="I240" s="139"/>
      <c r="J240" s="140">
        <f t="shared" si="40"/>
        <v>0</v>
      </c>
      <c r="K240" s="141"/>
      <c r="L240" s="28"/>
      <c r="M240" s="142" t="s">
        <v>1</v>
      </c>
      <c r="N240" s="143" t="s">
        <v>38</v>
      </c>
      <c r="P240" s="144">
        <f t="shared" si="41"/>
        <v>0</v>
      </c>
      <c r="Q240" s="144">
        <v>0</v>
      </c>
      <c r="R240" s="144">
        <f t="shared" si="42"/>
        <v>0</v>
      </c>
      <c r="S240" s="144">
        <v>0</v>
      </c>
      <c r="T240" s="145">
        <f t="shared" si="43"/>
        <v>0</v>
      </c>
      <c r="AR240" s="146" t="s">
        <v>201</v>
      </c>
      <c r="AT240" s="146" t="s">
        <v>181</v>
      </c>
      <c r="AU240" s="146" t="s">
        <v>186</v>
      </c>
      <c r="AY240" s="13" t="s">
        <v>179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186</v>
      </c>
      <c r="BK240" s="147">
        <f t="shared" si="49"/>
        <v>0</v>
      </c>
      <c r="BL240" s="13" t="s">
        <v>201</v>
      </c>
      <c r="BM240" s="146" t="s">
        <v>859</v>
      </c>
    </row>
    <row r="241" spans="2:65" s="1" customFormat="1" ht="16.5" customHeight="1" x14ac:dyDescent="0.2">
      <c r="B241" s="28"/>
      <c r="C241" s="148" t="s">
        <v>860</v>
      </c>
      <c r="D241" s="148" t="s">
        <v>194</v>
      </c>
      <c r="E241" s="149" t="s">
        <v>861</v>
      </c>
      <c r="F241" s="150" t="s">
        <v>862</v>
      </c>
      <c r="G241" s="151" t="s">
        <v>192</v>
      </c>
      <c r="H241" s="152">
        <v>4</v>
      </c>
      <c r="I241" s="153"/>
      <c r="J241" s="154">
        <f t="shared" si="40"/>
        <v>0</v>
      </c>
      <c r="K241" s="155"/>
      <c r="L241" s="156"/>
      <c r="M241" s="157" t="s">
        <v>1</v>
      </c>
      <c r="N241" s="158" t="s">
        <v>38</v>
      </c>
      <c r="P241" s="144">
        <f t="shared" si="41"/>
        <v>0</v>
      </c>
      <c r="Q241" s="144">
        <v>1.2999999999999999E-4</v>
      </c>
      <c r="R241" s="144">
        <f t="shared" si="42"/>
        <v>5.1999999999999995E-4</v>
      </c>
      <c r="S241" s="144">
        <v>0</v>
      </c>
      <c r="T241" s="145">
        <f t="shared" si="43"/>
        <v>0</v>
      </c>
      <c r="AR241" s="146" t="s">
        <v>205</v>
      </c>
      <c r="AT241" s="146" t="s">
        <v>194</v>
      </c>
      <c r="AU241" s="146" t="s">
        <v>186</v>
      </c>
      <c r="AY241" s="13" t="s">
        <v>179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186</v>
      </c>
      <c r="BK241" s="147">
        <f t="shared" si="49"/>
        <v>0</v>
      </c>
      <c r="BL241" s="13" t="s">
        <v>205</v>
      </c>
      <c r="BM241" s="146" t="s">
        <v>863</v>
      </c>
    </row>
    <row r="242" spans="2:65" s="1" customFormat="1" ht="16.5" customHeight="1" x14ac:dyDescent="0.2">
      <c r="B242" s="28"/>
      <c r="C242" s="134" t="s">
        <v>864</v>
      </c>
      <c r="D242" s="134" t="s">
        <v>181</v>
      </c>
      <c r="E242" s="135" t="s">
        <v>865</v>
      </c>
      <c r="F242" s="136" t="s">
        <v>866</v>
      </c>
      <c r="G242" s="137" t="s">
        <v>192</v>
      </c>
      <c r="H242" s="138">
        <v>6</v>
      </c>
      <c r="I242" s="139"/>
      <c r="J242" s="140">
        <f t="shared" si="40"/>
        <v>0</v>
      </c>
      <c r="K242" s="141"/>
      <c r="L242" s="28"/>
      <c r="M242" s="142" t="s">
        <v>1</v>
      </c>
      <c r="N242" s="143" t="s">
        <v>38</v>
      </c>
      <c r="P242" s="144">
        <f t="shared" si="41"/>
        <v>0</v>
      </c>
      <c r="Q242" s="144">
        <v>0</v>
      </c>
      <c r="R242" s="144">
        <f t="shared" si="42"/>
        <v>0</v>
      </c>
      <c r="S242" s="144">
        <v>0</v>
      </c>
      <c r="T242" s="145">
        <f t="shared" si="43"/>
        <v>0</v>
      </c>
      <c r="AR242" s="146" t="s">
        <v>201</v>
      </c>
      <c r="AT242" s="146" t="s">
        <v>181</v>
      </c>
      <c r="AU242" s="146" t="s">
        <v>186</v>
      </c>
      <c r="AY242" s="13" t="s">
        <v>179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186</v>
      </c>
      <c r="BK242" s="147">
        <f t="shared" si="49"/>
        <v>0</v>
      </c>
      <c r="BL242" s="13" t="s">
        <v>201</v>
      </c>
      <c r="BM242" s="146" t="s">
        <v>867</v>
      </c>
    </row>
    <row r="243" spans="2:65" s="1" customFormat="1" ht="16.5" customHeight="1" x14ac:dyDescent="0.2">
      <c r="B243" s="28"/>
      <c r="C243" s="134" t="s">
        <v>868</v>
      </c>
      <c r="D243" s="134" t="s">
        <v>181</v>
      </c>
      <c r="E243" s="135" t="s">
        <v>869</v>
      </c>
      <c r="F243" s="136" t="s">
        <v>870</v>
      </c>
      <c r="G243" s="137" t="s">
        <v>192</v>
      </c>
      <c r="H243" s="138">
        <v>1</v>
      </c>
      <c r="I243" s="139"/>
      <c r="J243" s="140">
        <f t="shared" si="40"/>
        <v>0</v>
      </c>
      <c r="K243" s="141"/>
      <c r="L243" s="28"/>
      <c r="M243" s="142" t="s">
        <v>1</v>
      </c>
      <c r="N243" s="143" t="s">
        <v>38</v>
      </c>
      <c r="P243" s="144">
        <f t="shared" si="41"/>
        <v>0</v>
      </c>
      <c r="Q243" s="144">
        <v>0</v>
      </c>
      <c r="R243" s="144">
        <f t="shared" si="42"/>
        <v>0</v>
      </c>
      <c r="S243" s="144">
        <v>0</v>
      </c>
      <c r="T243" s="145">
        <f t="shared" si="43"/>
        <v>0</v>
      </c>
      <c r="AR243" s="146" t="s">
        <v>201</v>
      </c>
      <c r="AT243" s="146" t="s">
        <v>181</v>
      </c>
      <c r="AU243" s="146" t="s">
        <v>186</v>
      </c>
      <c r="AY243" s="13" t="s">
        <v>179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186</v>
      </c>
      <c r="BK243" s="147">
        <f t="shared" si="49"/>
        <v>0</v>
      </c>
      <c r="BL243" s="13" t="s">
        <v>201</v>
      </c>
      <c r="BM243" s="146" t="s">
        <v>871</v>
      </c>
    </row>
    <row r="244" spans="2:65" s="1" customFormat="1" ht="24.15" customHeight="1" x14ac:dyDescent="0.2">
      <c r="B244" s="28"/>
      <c r="C244" s="134" t="s">
        <v>872</v>
      </c>
      <c r="D244" s="134" t="s">
        <v>181</v>
      </c>
      <c r="E244" s="135" t="s">
        <v>873</v>
      </c>
      <c r="F244" s="136" t="s">
        <v>874</v>
      </c>
      <c r="G244" s="137" t="s">
        <v>192</v>
      </c>
      <c r="H244" s="138">
        <v>1</v>
      </c>
      <c r="I244" s="139"/>
      <c r="J244" s="140">
        <f t="shared" si="40"/>
        <v>0</v>
      </c>
      <c r="K244" s="141"/>
      <c r="L244" s="28"/>
      <c r="M244" s="142" t="s">
        <v>1</v>
      </c>
      <c r="N244" s="143" t="s">
        <v>38</v>
      </c>
      <c r="P244" s="144">
        <f t="shared" si="41"/>
        <v>0</v>
      </c>
      <c r="Q244" s="144">
        <v>0</v>
      </c>
      <c r="R244" s="144">
        <f t="shared" si="42"/>
        <v>0</v>
      </c>
      <c r="S244" s="144">
        <v>0</v>
      </c>
      <c r="T244" s="145">
        <f t="shared" si="43"/>
        <v>0</v>
      </c>
      <c r="AR244" s="146" t="s">
        <v>201</v>
      </c>
      <c r="AT244" s="146" t="s">
        <v>181</v>
      </c>
      <c r="AU244" s="146" t="s">
        <v>186</v>
      </c>
      <c r="AY244" s="13" t="s">
        <v>179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186</v>
      </c>
      <c r="BK244" s="147">
        <f t="shared" si="49"/>
        <v>0</v>
      </c>
      <c r="BL244" s="13" t="s">
        <v>201</v>
      </c>
      <c r="BM244" s="146" t="s">
        <v>875</v>
      </c>
    </row>
    <row r="245" spans="2:65" s="1" customFormat="1" ht="16.5" customHeight="1" x14ac:dyDescent="0.2">
      <c r="B245" s="28"/>
      <c r="C245" s="148" t="s">
        <v>876</v>
      </c>
      <c r="D245" s="148" t="s">
        <v>194</v>
      </c>
      <c r="E245" s="149" t="s">
        <v>877</v>
      </c>
      <c r="F245" s="150" t="s">
        <v>878</v>
      </c>
      <c r="G245" s="151" t="s">
        <v>192</v>
      </c>
      <c r="H245" s="152">
        <v>1</v>
      </c>
      <c r="I245" s="153"/>
      <c r="J245" s="154">
        <f t="shared" si="40"/>
        <v>0</v>
      </c>
      <c r="K245" s="155"/>
      <c r="L245" s="156"/>
      <c r="M245" s="157" t="s">
        <v>1</v>
      </c>
      <c r="N245" s="158" t="s">
        <v>38</v>
      </c>
      <c r="P245" s="144">
        <f t="shared" si="41"/>
        <v>0</v>
      </c>
      <c r="Q245" s="144">
        <v>3.1800000000000001E-3</v>
      </c>
      <c r="R245" s="144">
        <f t="shared" si="42"/>
        <v>3.1800000000000001E-3</v>
      </c>
      <c r="S245" s="144">
        <v>0</v>
      </c>
      <c r="T245" s="145">
        <f t="shared" si="43"/>
        <v>0</v>
      </c>
      <c r="AR245" s="146" t="s">
        <v>205</v>
      </c>
      <c r="AT245" s="146" t="s">
        <v>194</v>
      </c>
      <c r="AU245" s="146" t="s">
        <v>186</v>
      </c>
      <c r="AY245" s="13" t="s">
        <v>179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186</v>
      </c>
      <c r="BK245" s="147">
        <f t="shared" si="49"/>
        <v>0</v>
      </c>
      <c r="BL245" s="13" t="s">
        <v>205</v>
      </c>
      <c r="BM245" s="146" t="s">
        <v>879</v>
      </c>
    </row>
    <row r="246" spans="2:65" s="1" customFormat="1" ht="24.15" customHeight="1" x14ac:dyDescent="0.2">
      <c r="B246" s="28"/>
      <c r="C246" s="134" t="s">
        <v>880</v>
      </c>
      <c r="D246" s="134" t="s">
        <v>181</v>
      </c>
      <c r="E246" s="135" t="s">
        <v>881</v>
      </c>
      <c r="F246" s="136" t="s">
        <v>882</v>
      </c>
      <c r="G246" s="137" t="s">
        <v>192</v>
      </c>
      <c r="H246" s="138">
        <v>2</v>
      </c>
      <c r="I246" s="139"/>
      <c r="J246" s="140">
        <f t="shared" si="40"/>
        <v>0</v>
      </c>
      <c r="K246" s="141"/>
      <c r="L246" s="28"/>
      <c r="M246" s="142" t="s">
        <v>1</v>
      </c>
      <c r="N246" s="143" t="s">
        <v>38</v>
      </c>
      <c r="P246" s="144">
        <f t="shared" si="41"/>
        <v>0</v>
      </c>
      <c r="Q246" s="144">
        <v>0</v>
      </c>
      <c r="R246" s="144">
        <f t="shared" si="42"/>
        <v>0</v>
      </c>
      <c r="S246" s="144">
        <v>0</v>
      </c>
      <c r="T246" s="145">
        <f t="shared" si="43"/>
        <v>0</v>
      </c>
      <c r="AR246" s="146" t="s">
        <v>201</v>
      </c>
      <c r="AT246" s="146" t="s">
        <v>181</v>
      </c>
      <c r="AU246" s="146" t="s">
        <v>186</v>
      </c>
      <c r="AY246" s="13" t="s">
        <v>179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186</v>
      </c>
      <c r="BK246" s="147">
        <f t="shared" si="49"/>
        <v>0</v>
      </c>
      <c r="BL246" s="13" t="s">
        <v>201</v>
      </c>
      <c r="BM246" s="146" t="s">
        <v>883</v>
      </c>
    </row>
    <row r="247" spans="2:65" s="1" customFormat="1" ht="24.15" customHeight="1" x14ac:dyDescent="0.2">
      <c r="B247" s="28"/>
      <c r="C247" s="134" t="s">
        <v>884</v>
      </c>
      <c r="D247" s="134" t="s">
        <v>181</v>
      </c>
      <c r="E247" s="135" t="s">
        <v>885</v>
      </c>
      <c r="F247" s="136" t="s">
        <v>886</v>
      </c>
      <c r="G247" s="137" t="s">
        <v>192</v>
      </c>
      <c r="H247" s="138">
        <v>1</v>
      </c>
      <c r="I247" s="139"/>
      <c r="J247" s="140">
        <f t="shared" si="40"/>
        <v>0</v>
      </c>
      <c r="K247" s="141"/>
      <c r="L247" s="28"/>
      <c r="M247" s="142" t="s">
        <v>1</v>
      </c>
      <c r="N247" s="143" t="s">
        <v>38</v>
      </c>
      <c r="P247" s="144">
        <f t="shared" si="41"/>
        <v>0</v>
      </c>
      <c r="Q247" s="144">
        <v>0</v>
      </c>
      <c r="R247" s="144">
        <f t="shared" si="42"/>
        <v>0</v>
      </c>
      <c r="S247" s="144">
        <v>0</v>
      </c>
      <c r="T247" s="145">
        <f t="shared" si="43"/>
        <v>0</v>
      </c>
      <c r="AR247" s="146" t="s">
        <v>201</v>
      </c>
      <c r="AT247" s="146" t="s">
        <v>181</v>
      </c>
      <c r="AU247" s="146" t="s">
        <v>186</v>
      </c>
      <c r="AY247" s="13" t="s">
        <v>179</v>
      </c>
      <c r="BE247" s="147">
        <f t="shared" si="44"/>
        <v>0</v>
      </c>
      <c r="BF247" s="147">
        <f t="shared" si="45"/>
        <v>0</v>
      </c>
      <c r="BG247" s="147">
        <f t="shared" si="46"/>
        <v>0</v>
      </c>
      <c r="BH247" s="147">
        <f t="shared" si="47"/>
        <v>0</v>
      </c>
      <c r="BI247" s="147">
        <f t="shared" si="48"/>
        <v>0</v>
      </c>
      <c r="BJ247" s="13" t="s">
        <v>186</v>
      </c>
      <c r="BK247" s="147">
        <f t="shared" si="49"/>
        <v>0</v>
      </c>
      <c r="BL247" s="13" t="s">
        <v>201</v>
      </c>
      <c r="BM247" s="146" t="s">
        <v>887</v>
      </c>
    </row>
    <row r="248" spans="2:65" s="1" customFormat="1" ht="16.5" customHeight="1" x14ac:dyDescent="0.2">
      <c r="B248" s="28"/>
      <c r="C248" s="148" t="s">
        <v>888</v>
      </c>
      <c r="D248" s="148" t="s">
        <v>194</v>
      </c>
      <c r="E248" s="149" t="s">
        <v>889</v>
      </c>
      <c r="F248" s="150" t="s">
        <v>890</v>
      </c>
      <c r="G248" s="151" t="s">
        <v>192</v>
      </c>
      <c r="H248" s="152">
        <v>1</v>
      </c>
      <c r="I248" s="153"/>
      <c r="J248" s="154">
        <f t="shared" si="40"/>
        <v>0</v>
      </c>
      <c r="K248" s="155"/>
      <c r="L248" s="156"/>
      <c r="M248" s="157" t="s">
        <v>1</v>
      </c>
      <c r="N248" s="158" t="s">
        <v>38</v>
      </c>
      <c r="P248" s="144">
        <f t="shared" si="41"/>
        <v>0</v>
      </c>
      <c r="Q248" s="144">
        <v>1.41E-3</v>
      </c>
      <c r="R248" s="144">
        <f t="shared" si="42"/>
        <v>1.41E-3</v>
      </c>
      <c r="S248" s="144">
        <v>0</v>
      </c>
      <c r="T248" s="145">
        <f t="shared" si="43"/>
        <v>0</v>
      </c>
      <c r="AR248" s="146" t="s">
        <v>205</v>
      </c>
      <c r="AT248" s="146" t="s">
        <v>194</v>
      </c>
      <c r="AU248" s="146" t="s">
        <v>186</v>
      </c>
      <c r="AY248" s="13" t="s">
        <v>179</v>
      </c>
      <c r="BE248" s="147">
        <f t="shared" si="44"/>
        <v>0</v>
      </c>
      <c r="BF248" s="147">
        <f t="shared" si="45"/>
        <v>0</v>
      </c>
      <c r="BG248" s="147">
        <f t="shared" si="46"/>
        <v>0</v>
      </c>
      <c r="BH248" s="147">
        <f t="shared" si="47"/>
        <v>0</v>
      </c>
      <c r="BI248" s="147">
        <f t="shared" si="48"/>
        <v>0</v>
      </c>
      <c r="BJ248" s="13" t="s">
        <v>186</v>
      </c>
      <c r="BK248" s="147">
        <f t="shared" si="49"/>
        <v>0</v>
      </c>
      <c r="BL248" s="13" t="s">
        <v>205</v>
      </c>
      <c r="BM248" s="146" t="s">
        <v>891</v>
      </c>
    </row>
    <row r="249" spans="2:65" s="1" customFormat="1" ht="24.15" customHeight="1" x14ac:dyDescent="0.2">
      <c r="B249" s="28"/>
      <c r="C249" s="134" t="s">
        <v>892</v>
      </c>
      <c r="D249" s="134" t="s">
        <v>181</v>
      </c>
      <c r="E249" s="135" t="s">
        <v>893</v>
      </c>
      <c r="F249" s="136" t="s">
        <v>894</v>
      </c>
      <c r="G249" s="137" t="s">
        <v>192</v>
      </c>
      <c r="H249" s="138">
        <v>2</v>
      </c>
      <c r="I249" s="139"/>
      <c r="J249" s="140">
        <f t="shared" si="40"/>
        <v>0</v>
      </c>
      <c r="K249" s="141"/>
      <c r="L249" s="28"/>
      <c r="M249" s="142" t="s">
        <v>1</v>
      </c>
      <c r="N249" s="143" t="s">
        <v>38</v>
      </c>
      <c r="P249" s="144">
        <f t="shared" si="41"/>
        <v>0</v>
      </c>
      <c r="Q249" s="144">
        <v>0</v>
      </c>
      <c r="R249" s="144">
        <f t="shared" si="42"/>
        <v>0</v>
      </c>
      <c r="S249" s="144">
        <v>0</v>
      </c>
      <c r="T249" s="145">
        <f t="shared" si="43"/>
        <v>0</v>
      </c>
      <c r="AR249" s="146" t="s">
        <v>201</v>
      </c>
      <c r="AT249" s="146" t="s">
        <v>181</v>
      </c>
      <c r="AU249" s="146" t="s">
        <v>186</v>
      </c>
      <c r="AY249" s="13" t="s">
        <v>179</v>
      </c>
      <c r="BE249" s="147">
        <f t="shared" si="44"/>
        <v>0</v>
      </c>
      <c r="BF249" s="147">
        <f t="shared" si="45"/>
        <v>0</v>
      </c>
      <c r="BG249" s="147">
        <f t="shared" si="46"/>
        <v>0</v>
      </c>
      <c r="BH249" s="147">
        <f t="shared" si="47"/>
        <v>0</v>
      </c>
      <c r="BI249" s="147">
        <f t="shared" si="48"/>
        <v>0</v>
      </c>
      <c r="BJ249" s="13" t="s">
        <v>186</v>
      </c>
      <c r="BK249" s="147">
        <f t="shared" si="49"/>
        <v>0</v>
      </c>
      <c r="BL249" s="13" t="s">
        <v>201</v>
      </c>
      <c r="BM249" s="146" t="s">
        <v>895</v>
      </c>
    </row>
    <row r="250" spans="2:65" s="1" customFormat="1" ht="16.5" customHeight="1" x14ac:dyDescent="0.2">
      <c r="B250" s="28"/>
      <c r="C250" s="134" t="s">
        <v>896</v>
      </c>
      <c r="D250" s="134" t="s">
        <v>181</v>
      </c>
      <c r="E250" s="135" t="s">
        <v>897</v>
      </c>
      <c r="F250" s="136" t="s">
        <v>898</v>
      </c>
      <c r="G250" s="137" t="s">
        <v>192</v>
      </c>
      <c r="H250" s="138">
        <v>1</v>
      </c>
      <c r="I250" s="139"/>
      <c r="J250" s="140">
        <f t="shared" si="40"/>
        <v>0</v>
      </c>
      <c r="K250" s="141"/>
      <c r="L250" s="28"/>
      <c r="M250" s="142" t="s">
        <v>1</v>
      </c>
      <c r="N250" s="143" t="s">
        <v>38</v>
      </c>
      <c r="P250" s="144">
        <f t="shared" si="41"/>
        <v>0</v>
      </c>
      <c r="Q250" s="144">
        <v>0</v>
      </c>
      <c r="R250" s="144">
        <f t="shared" si="42"/>
        <v>0</v>
      </c>
      <c r="S250" s="144">
        <v>0</v>
      </c>
      <c r="T250" s="145">
        <f t="shared" si="43"/>
        <v>0</v>
      </c>
      <c r="AR250" s="146" t="s">
        <v>201</v>
      </c>
      <c r="AT250" s="146" t="s">
        <v>181</v>
      </c>
      <c r="AU250" s="146" t="s">
        <v>186</v>
      </c>
      <c r="AY250" s="13" t="s">
        <v>179</v>
      </c>
      <c r="BE250" s="147">
        <f t="shared" si="44"/>
        <v>0</v>
      </c>
      <c r="BF250" s="147">
        <f t="shared" si="45"/>
        <v>0</v>
      </c>
      <c r="BG250" s="147">
        <f t="shared" si="46"/>
        <v>0</v>
      </c>
      <c r="BH250" s="147">
        <f t="shared" si="47"/>
        <v>0</v>
      </c>
      <c r="BI250" s="147">
        <f t="shared" si="48"/>
        <v>0</v>
      </c>
      <c r="BJ250" s="13" t="s">
        <v>186</v>
      </c>
      <c r="BK250" s="147">
        <f t="shared" si="49"/>
        <v>0</v>
      </c>
      <c r="BL250" s="13" t="s">
        <v>201</v>
      </c>
      <c r="BM250" s="146" t="s">
        <v>899</v>
      </c>
    </row>
    <row r="251" spans="2:65" s="1" customFormat="1" ht="21.75" customHeight="1" x14ac:dyDescent="0.2">
      <c r="B251" s="28"/>
      <c r="C251" s="134" t="s">
        <v>900</v>
      </c>
      <c r="D251" s="134" t="s">
        <v>181</v>
      </c>
      <c r="E251" s="135" t="s">
        <v>901</v>
      </c>
      <c r="F251" s="136" t="s">
        <v>902</v>
      </c>
      <c r="G251" s="137" t="s">
        <v>192</v>
      </c>
      <c r="H251" s="138">
        <v>20</v>
      </c>
      <c r="I251" s="139"/>
      <c r="J251" s="140">
        <f t="shared" si="40"/>
        <v>0</v>
      </c>
      <c r="K251" s="141"/>
      <c r="L251" s="28"/>
      <c r="M251" s="142" t="s">
        <v>1</v>
      </c>
      <c r="N251" s="143" t="s">
        <v>38</v>
      </c>
      <c r="P251" s="144">
        <f t="shared" si="41"/>
        <v>0</v>
      </c>
      <c r="Q251" s="144">
        <v>0</v>
      </c>
      <c r="R251" s="144">
        <f t="shared" si="42"/>
        <v>0</v>
      </c>
      <c r="S251" s="144">
        <v>0</v>
      </c>
      <c r="T251" s="145">
        <f t="shared" si="43"/>
        <v>0</v>
      </c>
      <c r="AR251" s="146" t="s">
        <v>201</v>
      </c>
      <c r="AT251" s="146" t="s">
        <v>181</v>
      </c>
      <c r="AU251" s="146" t="s">
        <v>186</v>
      </c>
      <c r="AY251" s="13" t="s">
        <v>179</v>
      </c>
      <c r="BE251" s="147">
        <f t="shared" si="44"/>
        <v>0</v>
      </c>
      <c r="BF251" s="147">
        <f t="shared" si="45"/>
        <v>0</v>
      </c>
      <c r="BG251" s="147">
        <f t="shared" si="46"/>
        <v>0</v>
      </c>
      <c r="BH251" s="147">
        <f t="shared" si="47"/>
        <v>0</v>
      </c>
      <c r="BI251" s="147">
        <f t="shared" si="48"/>
        <v>0</v>
      </c>
      <c r="BJ251" s="13" t="s">
        <v>186</v>
      </c>
      <c r="BK251" s="147">
        <f t="shared" si="49"/>
        <v>0</v>
      </c>
      <c r="BL251" s="13" t="s">
        <v>201</v>
      </c>
      <c r="BM251" s="146" t="s">
        <v>903</v>
      </c>
    </row>
    <row r="252" spans="2:65" s="1" customFormat="1" ht="16.5" customHeight="1" x14ac:dyDescent="0.2">
      <c r="B252" s="28"/>
      <c r="C252" s="148" t="s">
        <v>904</v>
      </c>
      <c r="D252" s="148" t="s">
        <v>194</v>
      </c>
      <c r="E252" s="149" t="s">
        <v>905</v>
      </c>
      <c r="F252" s="150" t="s">
        <v>906</v>
      </c>
      <c r="G252" s="151" t="s">
        <v>192</v>
      </c>
      <c r="H252" s="152">
        <v>20</v>
      </c>
      <c r="I252" s="153"/>
      <c r="J252" s="154">
        <f t="shared" si="40"/>
        <v>0</v>
      </c>
      <c r="K252" s="155"/>
      <c r="L252" s="156"/>
      <c r="M252" s="157" t="s">
        <v>1</v>
      </c>
      <c r="N252" s="158" t="s">
        <v>38</v>
      </c>
      <c r="P252" s="144">
        <f t="shared" si="41"/>
        <v>0</v>
      </c>
      <c r="Q252" s="144">
        <v>1.0000000000000001E-5</v>
      </c>
      <c r="R252" s="144">
        <f t="shared" si="42"/>
        <v>2.0000000000000001E-4</v>
      </c>
      <c r="S252" s="144">
        <v>0</v>
      </c>
      <c r="T252" s="145">
        <f t="shared" si="43"/>
        <v>0</v>
      </c>
      <c r="AR252" s="146" t="s">
        <v>205</v>
      </c>
      <c r="AT252" s="146" t="s">
        <v>194</v>
      </c>
      <c r="AU252" s="146" t="s">
        <v>186</v>
      </c>
      <c r="AY252" s="13" t="s">
        <v>179</v>
      </c>
      <c r="BE252" s="147">
        <f t="shared" si="44"/>
        <v>0</v>
      </c>
      <c r="BF252" s="147">
        <f t="shared" si="45"/>
        <v>0</v>
      </c>
      <c r="BG252" s="147">
        <f t="shared" si="46"/>
        <v>0</v>
      </c>
      <c r="BH252" s="147">
        <f t="shared" si="47"/>
        <v>0</v>
      </c>
      <c r="BI252" s="147">
        <f t="shared" si="48"/>
        <v>0</v>
      </c>
      <c r="BJ252" s="13" t="s">
        <v>186</v>
      </c>
      <c r="BK252" s="147">
        <f t="shared" si="49"/>
        <v>0</v>
      </c>
      <c r="BL252" s="13" t="s">
        <v>205</v>
      </c>
      <c r="BM252" s="146" t="s">
        <v>907</v>
      </c>
    </row>
    <row r="253" spans="2:65" s="1" customFormat="1" ht="16.5" customHeight="1" x14ac:dyDescent="0.2">
      <c r="B253" s="28"/>
      <c r="C253" s="134" t="s">
        <v>908</v>
      </c>
      <c r="D253" s="134" t="s">
        <v>181</v>
      </c>
      <c r="E253" s="135" t="s">
        <v>909</v>
      </c>
      <c r="F253" s="136" t="s">
        <v>910</v>
      </c>
      <c r="G253" s="137" t="s">
        <v>192</v>
      </c>
      <c r="H253" s="138">
        <v>2</v>
      </c>
      <c r="I253" s="139"/>
      <c r="J253" s="140">
        <f t="shared" si="40"/>
        <v>0</v>
      </c>
      <c r="K253" s="141"/>
      <c r="L253" s="28"/>
      <c r="M253" s="142" t="s">
        <v>1</v>
      </c>
      <c r="N253" s="143" t="s">
        <v>38</v>
      </c>
      <c r="P253" s="144">
        <f t="shared" si="41"/>
        <v>0</v>
      </c>
      <c r="Q253" s="144">
        <v>0</v>
      </c>
      <c r="R253" s="144">
        <f t="shared" si="42"/>
        <v>0</v>
      </c>
      <c r="S253" s="144">
        <v>0</v>
      </c>
      <c r="T253" s="145">
        <f t="shared" si="43"/>
        <v>0</v>
      </c>
      <c r="AR253" s="146" t="s">
        <v>201</v>
      </c>
      <c r="AT253" s="146" t="s">
        <v>181</v>
      </c>
      <c r="AU253" s="146" t="s">
        <v>186</v>
      </c>
      <c r="AY253" s="13" t="s">
        <v>179</v>
      </c>
      <c r="BE253" s="147">
        <f t="shared" si="44"/>
        <v>0</v>
      </c>
      <c r="BF253" s="147">
        <f t="shared" si="45"/>
        <v>0</v>
      </c>
      <c r="BG253" s="147">
        <f t="shared" si="46"/>
        <v>0</v>
      </c>
      <c r="BH253" s="147">
        <f t="shared" si="47"/>
        <v>0</v>
      </c>
      <c r="BI253" s="147">
        <f t="shared" si="48"/>
        <v>0</v>
      </c>
      <c r="BJ253" s="13" t="s">
        <v>186</v>
      </c>
      <c r="BK253" s="147">
        <f t="shared" si="49"/>
        <v>0</v>
      </c>
      <c r="BL253" s="13" t="s">
        <v>201</v>
      </c>
      <c r="BM253" s="146" t="s">
        <v>911</v>
      </c>
    </row>
    <row r="254" spans="2:65" s="1" customFormat="1" ht="16.5" customHeight="1" x14ac:dyDescent="0.2">
      <c r="B254" s="28"/>
      <c r="C254" s="148" t="s">
        <v>205</v>
      </c>
      <c r="D254" s="148" t="s">
        <v>194</v>
      </c>
      <c r="E254" s="149" t="s">
        <v>912</v>
      </c>
      <c r="F254" s="150" t="s">
        <v>913</v>
      </c>
      <c r="G254" s="151" t="s">
        <v>192</v>
      </c>
      <c r="H254" s="152">
        <v>2</v>
      </c>
      <c r="I254" s="153"/>
      <c r="J254" s="154">
        <f t="shared" si="40"/>
        <v>0</v>
      </c>
      <c r="K254" s="155"/>
      <c r="L254" s="156"/>
      <c r="M254" s="157" t="s">
        <v>1</v>
      </c>
      <c r="N254" s="158" t="s">
        <v>38</v>
      </c>
      <c r="P254" s="144">
        <f t="shared" si="41"/>
        <v>0</v>
      </c>
      <c r="Q254" s="144">
        <v>2.9999999999999997E-4</v>
      </c>
      <c r="R254" s="144">
        <f t="shared" si="42"/>
        <v>5.9999999999999995E-4</v>
      </c>
      <c r="S254" s="144">
        <v>0</v>
      </c>
      <c r="T254" s="145">
        <f t="shared" si="43"/>
        <v>0</v>
      </c>
      <c r="AR254" s="146" t="s">
        <v>205</v>
      </c>
      <c r="AT254" s="146" t="s">
        <v>194</v>
      </c>
      <c r="AU254" s="146" t="s">
        <v>186</v>
      </c>
      <c r="AY254" s="13" t="s">
        <v>179</v>
      </c>
      <c r="BE254" s="147">
        <f t="shared" si="44"/>
        <v>0</v>
      </c>
      <c r="BF254" s="147">
        <f t="shared" si="45"/>
        <v>0</v>
      </c>
      <c r="BG254" s="147">
        <f t="shared" si="46"/>
        <v>0</v>
      </c>
      <c r="BH254" s="147">
        <f t="shared" si="47"/>
        <v>0</v>
      </c>
      <c r="BI254" s="147">
        <f t="shared" si="48"/>
        <v>0</v>
      </c>
      <c r="BJ254" s="13" t="s">
        <v>186</v>
      </c>
      <c r="BK254" s="147">
        <f t="shared" si="49"/>
        <v>0</v>
      </c>
      <c r="BL254" s="13" t="s">
        <v>205</v>
      </c>
      <c r="BM254" s="146" t="s">
        <v>914</v>
      </c>
    </row>
    <row r="255" spans="2:65" s="1" customFormat="1" ht="16.5" customHeight="1" x14ac:dyDescent="0.2">
      <c r="B255" s="28"/>
      <c r="C255" s="134" t="s">
        <v>915</v>
      </c>
      <c r="D255" s="134" t="s">
        <v>181</v>
      </c>
      <c r="E255" s="135" t="s">
        <v>916</v>
      </c>
      <c r="F255" s="136" t="s">
        <v>917</v>
      </c>
      <c r="G255" s="137" t="s">
        <v>192</v>
      </c>
      <c r="H255" s="138">
        <v>2</v>
      </c>
      <c r="I255" s="139"/>
      <c r="J255" s="140">
        <f t="shared" si="40"/>
        <v>0</v>
      </c>
      <c r="K255" s="141"/>
      <c r="L255" s="28"/>
      <c r="M255" s="142" t="s">
        <v>1</v>
      </c>
      <c r="N255" s="143" t="s">
        <v>38</v>
      </c>
      <c r="P255" s="144">
        <f t="shared" si="41"/>
        <v>0</v>
      </c>
      <c r="Q255" s="144">
        <v>0</v>
      </c>
      <c r="R255" s="144">
        <f t="shared" si="42"/>
        <v>0</v>
      </c>
      <c r="S255" s="144">
        <v>0</v>
      </c>
      <c r="T255" s="145">
        <f t="shared" si="43"/>
        <v>0</v>
      </c>
      <c r="AR255" s="146" t="s">
        <v>201</v>
      </c>
      <c r="AT255" s="146" t="s">
        <v>181</v>
      </c>
      <c r="AU255" s="146" t="s">
        <v>186</v>
      </c>
      <c r="AY255" s="13" t="s">
        <v>179</v>
      </c>
      <c r="BE255" s="147">
        <f t="shared" si="44"/>
        <v>0</v>
      </c>
      <c r="BF255" s="147">
        <f t="shared" si="45"/>
        <v>0</v>
      </c>
      <c r="BG255" s="147">
        <f t="shared" si="46"/>
        <v>0</v>
      </c>
      <c r="BH255" s="147">
        <f t="shared" si="47"/>
        <v>0</v>
      </c>
      <c r="BI255" s="147">
        <f t="shared" si="48"/>
        <v>0</v>
      </c>
      <c r="BJ255" s="13" t="s">
        <v>186</v>
      </c>
      <c r="BK255" s="147">
        <f t="shared" si="49"/>
        <v>0</v>
      </c>
      <c r="BL255" s="13" t="s">
        <v>201</v>
      </c>
      <c r="BM255" s="146" t="s">
        <v>918</v>
      </c>
    </row>
    <row r="256" spans="2:65" s="1" customFormat="1" ht="21.75" customHeight="1" x14ac:dyDescent="0.2">
      <c r="B256" s="28"/>
      <c r="C256" s="134" t="s">
        <v>919</v>
      </c>
      <c r="D256" s="134" t="s">
        <v>181</v>
      </c>
      <c r="E256" s="135" t="s">
        <v>920</v>
      </c>
      <c r="F256" s="136" t="s">
        <v>921</v>
      </c>
      <c r="G256" s="137" t="s">
        <v>192</v>
      </c>
      <c r="H256" s="138">
        <v>1</v>
      </c>
      <c r="I256" s="139"/>
      <c r="J256" s="140">
        <f t="shared" si="40"/>
        <v>0</v>
      </c>
      <c r="K256" s="141"/>
      <c r="L256" s="28"/>
      <c r="M256" s="142" t="s">
        <v>1</v>
      </c>
      <c r="N256" s="143" t="s">
        <v>38</v>
      </c>
      <c r="P256" s="144">
        <f t="shared" si="41"/>
        <v>0</v>
      </c>
      <c r="Q256" s="144">
        <v>0</v>
      </c>
      <c r="R256" s="144">
        <f t="shared" si="42"/>
        <v>0</v>
      </c>
      <c r="S256" s="144">
        <v>0</v>
      </c>
      <c r="T256" s="145">
        <f t="shared" si="43"/>
        <v>0</v>
      </c>
      <c r="AR256" s="146" t="s">
        <v>201</v>
      </c>
      <c r="AT256" s="146" t="s">
        <v>181</v>
      </c>
      <c r="AU256" s="146" t="s">
        <v>186</v>
      </c>
      <c r="AY256" s="13" t="s">
        <v>179</v>
      </c>
      <c r="BE256" s="147">
        <f t="shared" si="44"/>
        <v>0</v>
      </c>
      <c r="BF256" s="147">
        <f t="shared" si="45"/>
        <v>0</v>
      </c>
      <c r="BG256" s="147">
        <f t="shared" si="46"/>
        <v>0</v>
      </c>
      <c r="BH256" s="147">
        <f t="shared" si="47"/>
        <v>0</v>
      </c>
      <c r="BI256" s="147">
        <f t="shared" si="48"/>
        <v>0</v>
      </c>
      <c r="BJ256" s="13" t="s">
        <v>186</v>
      </c>
      <c r="BK256" s="147">
        <f t="shared" si="49"/>
        <v>0</v>
      </c>
      <c r="BL256" s="13" t="s">
        <v>201</v>
      </c>
      <c r="BM256" s="146" t="s">
        <v>922</v>
      </c>
    </row>
    <row r="257" spans="2:65" s="1" customFormat="1" ht="16.5" customHeight="1" x14ac:dyDescent="0.2">
      <c r="B257" s="28"/>
      <c r="C257" s="148" t="s">
        <v>923</v>
      </c>
      <c r="D257" s="148" t="s">
        <v>194</v>
      </c>
      <c r="E257" s="149" t="s">
        <v>924</v>
      </c>
      <c r="F257" s="150" t="s">
        <v>925</v>
      </c>
      <c r="G257" s="151" t="s">
        <v>192</v>
      </c>
      <c r="H257" s="152">
        <v>1</v>
      </c>
      <c r="I257" s="153"/>
      <c r="J257" s="154">
        <f t="shared" si="40"/>
        <v>0</v>
      </c>
      <c r="K257" s="155"/>
      <c r="L257" s="156"/>
      <c r="M257" s="157" t="s">
        <v>1</v>
      </c>
      <c r="N257" s="158" t="s">
        <v>38</v>
      </c>
      <c r="P257" s="144">
        <f t="shared" si="41"/>
        <v>0</v>
      </c>
      <c r="Q257" s="144">
        <v>2.9999999999999997E-4</v>
      </c>
      <c r="R257" s="144">
        <f t="shared" si="42"/>
        <v>2.9999999999999997E-4</v>
      </c>
      <c r="S257" s="144">
        <v>0</v>
      </c>
      <c r="T257" s="145">
        <f t="shared" si="43"/>
        <v>0</v>
      </c>
      <c r="AR257" s="146" t="s">
        <v>205</v>
      </c>
      <c r="AT257" s="146" t="s">
        <v>194</v>
      </c>
      <c r="AU257" s="146" t="s">
        <v>186</v>
      </c>
      <c r="AY257" s="13" t="s">
        <v>179</v>
      </c>
      <c r="BE257" s="147">
        <f t="shared" si="44"/>
        <v>0</v>
      </c>
      <c r="BF257" s="147">
        <f t="shared" si="45"/>
        <v>0</v>
      </c>
      <c r="BG257" s="147">
        <f t="shared" si="46"/>
        <v>0</v>
      </c>
      <c r="BH257" s="147">
        <f t="shared" si="47"/>
        <v>0</v>
      </c>
      <c r="BI257" s="147">
        <f t="shared" si="48"/>
        <v>0</v>
      </c>
      <c r="BJ257" s="13" t="s">
        <v>186</v>
      </c>
      <c r="BK257" s="147">
        <f t="shared" si="49"/>
        <v>0</v>
      </c>
      <c r="BL257" s="13" t="s">
        <v>205</v>
      </c>
      <c r="BM257" s="146" t="s">
        <v>926</v>
      </c>
    </row>
    <row r="258" spans="2:65" s="1" customFormat="1" ht="21.75" customHeight="1" x14ac:dyDescent="0.2">
      <c r="B258" s="28"/>
      <c r="C258" s="134" t="s">
        <v>927</v>
      </c>
      <c r="D258" s="134" t="s">
        <v>181</v>
      </c>
      <c r="E258" s="135" t="s">
        <v>928</v>
      </c>
      <c r="F258" s="136" t="s">
        <v>929</v>
      </c>
      <c r="G258" s="137" t="s">
        <v>192</v>
      </c>
      <c r="H258" s="138">
        <v>1</v>
      </c>
      <c r="I258" s="139"/>
      <c r="J258" s="140">
        <f t="shared" si="40"/>
        <v>0</v>
      </c>
      <c r="K258" s="141"/>
      <c r="L258" s="28"/>
      <c r="M258" s="142" t="s">
        <v>1</v>
      </c>
      <c r="N258" s="143" t="s">
        <v>38</v>
      </c>
      <c r="P258" s="144">
        <f t="shared" si="41"/>
        <v>0</v>
      </c>
      <c r="Q258" s="144">
        <v>0</v>
      </c>
      <c r="R258" s="144">
        <f t="shared" si="42"/>
        <v>0</v>
      </c>
      <c r="S258" s="144">
        <v>0</v>
      </c>
      <c r="T258" s="145">
        <f t="shared" si="43"/>
        <v>0</v>
      </c>
      <c r="AR258" s="146" t="s">
        <v>201</v>
      </c>
      <c r="AT258" s="146" t="s">
        <v>181</v>
      </c>
      <c r="AU258" s="146" t="s">
        <v>186</v>
      </c>
      <c r="AY258" s="13" t="s">
        <v>179</v>
      </c>
      <c r="BE258" s="147">
        <f t="shared" si="44"/>
        <v>0</v>
      </c>
      <c r="BF258" s="147">
        <f t="shared" si="45"/>
        <v>0</v>
      </c>
      <c r="BG258" s="147">
        <f t="shared" si="46"/>
        <v>0</v>
      </c>
      <c r="BH258" s="147">
        <f t="shared" si="47"/>
        <v>0</v>
      </c>
      <c r="BI258" s="147">
        <f t="shared" si="48"/>
        <v>0</v>
      </c>
      <c r="BJ258" s="13" t="s">
        <v>186</v>
      </c>
      <c r="BK258" s="147">
        <f t="shared" si="49"/>
        <v>0</v>
      </c>
      <c r="BL258" s="13" t="s">
        <v>201</v>
      </c>
      <c r="BM258" s="146" t="s">
        <v>930</v>
      </c>
    </row>
    <row r="259" spans="2:65" s="1" customFormat="1" ht="24.15" customHeight="1" x14ac:dyDescent="0.2">
      <c r="B259" s="28"/>
      <c r="C259" s="134" t="s">
        <v>931</v>
      </c>
      <c r="D259" s="134" t="s">
        <v>181</v>
      </c>
      <c r="E259" s="135" t="s">
        <v>932</v>
      </c>
      <c r="F259" s="136" t="s">
        <v>933</v>
      </c>
      <c r="G259" s="137" t="s">
        <v>192</v>
      </c>
      <c r="H259" s="138">
        <v>10</v>
      </c>
      <c r="I259" s="139"/>
      <c r="J259" s="140">
        <f t="shared" si="40"/>
        <v>0</v>
      </c>
      <c r="K259" s="141"/>
      <c r="L259" s="28"/>
      <c r="M259" s="142" t="s">
        <v>1</v>
      </c>
      <c r="N259" s="143" t="s">
        <v>38</v>
      </c>
      <c r="P259" s="144">
        <f t="shared" si="41"/>
        <v>0</v>
      </c>
      <c r="Q259" s="144">
        <v>0</v>
      </c>
      <c r="R259" s="144">
        <f t="shared" si="42"/>
        <v>0</v>
      </c>
      <c r="S259" s="144">
        <v>0</v>
      </c>
      <c r="T259" s="145">
        <f t="shared" si="43"/>
        <v>0</v>
      </c>
      <c r="AR259" s="146" t="s">
        <v>201</v>
      </c>
      <c r="AT259" s="146" t="s">
        <v>181</v>
      </c>
      <c r="AU259" s="146" t="s">
        <v>186</v>
      </c>
      <c r="AY259" s="13" t="s">
        <v>179</v>
      </c>
      <c r="BE259" s="147">
        <f t="shared" si="44"/>
        <v>0</v>
      </c>
      <c r="BF259" s="147">
        <f t="shared" si="45"/>
        <v>0</v>
      </c>
      <c r="BG259" s="147">
        <f t="shared" si="46"/>
        <v>0</v>
      </c>
      <c r="BH259" s="147">
        <f t="shared" si="47"/>
        <v>0</v>
      </c>
      <c r="BI259" s="147">
        <f t="shared" si="48"/>
        <v>0</v>
      </c>
      <c r="BJ259" s="13" t="s">
        <v>186</v>
      </c>
      <c r="BK259" s="147">
        <f t="shared" si="49"/>
        <v>0</v>
      </c>
      <c r="BL259" s="13" t="s">
        <v>201</v>
      </c>
      <c r="BM259" s="146" t="s">
        <v>934</v>
      </c>
    </row>
    <row r="260" spans="2:65" s="1" customFormat="1" ht="24.15" customHeight="1" x14ac:dyDescent="0.2">
      <c r="B260" s="28"/>
      <c r="C260" s="148" t="s">
        <v>935</v>
      </c>
      <c r="D260" s="148" t="s">
        <v>194</v>
      </c>
      <c r="E260" s="149" t="s">
        <v>936</v>
      </c>
      <c r="F260" s="150" t="s">
        <v>937</v>
      </c>
      <c r="G260" s="151" t="s">
        <v>192</v>
      </c>
      <c r="H260" s="152">
        <v>10</v>
      </c>
      <c r="I260" s="153"/>
      <c r="J260" s="154">
        <f t="shared" si="40"/>
        <v>0</v>
      </c>
      <c r="K260" s="155"/>
      <c r="L260" s="156"/>
      <c r="M260" s="157" t="s">
        <v>1</v>
      </c>
      <c r="N260" s="158" t="s">
        <v>38</v>
      </c>
      <c r="P260" s="144">
        <f t="shared" si="41"/>
        <v>0</v>
      </c>
      <c r="Q260" s="144">
        <v>2.9999999999999997E-4</v>
      </c>
      <c r="R260" s="144">
        <f t="shared" si="42"/>
        <v>2.9999999999999996E-3</v>
      </c>
      <c r="S260" s="144">
        <v>0</v>
      </c>
      <c r="T260" s="145">
        <f t="shared" si="43"/>
        <v>0</v>
      </c>
      <c r="AR260" s="146" t="s">
        <v>205</v>
      </c>
      <c r="AT260" s="146" t="s">
        <v>194</v>
      </c>
      <c r="AU260" s="146" t="s">
        <v>186</v>
      </c>
      <c r="AY260" s="13" t="s">
        <v>179</v>
      </c>
      <c r="BE260" s="147">
        <f t="shared" si="44"/>
        <v>0</v>
      </c>
      <c r="BF260" s="147">
        <f t="shared" si="45"/>
        <v>0</v>
      </c>
      <c r="BG260" s="147">
        <f t="shared" si="46"/>
        <v>0</v>
      </c>
      <c r="BH260" s="147">
        <f t="shared" si="47"/>
        <v>0</v>
      </c>
      <c r="BI260" s="147">
        <f t="shared" si="48"/>
        <v>0</v>
      </c>
      <c r="BJ260" s="13" t="s">
        <v>186</v>
      </c>
      <c r="BK260" s="147">
        <f t="shared" si="49"/>
        <v>0</v>
      </c>
      <c r="BL260" s="13" t="s">
        <v>205</v>
      </c>
      <c r="BM260" s="146" t="s">
        <v>938</v>
      </c>
    </row>
    <row r="261" spans="2:65" s="1" customFormat="1" ht="24.15" customHeight="1" x14ac:dyDescent="0.2">
      <c r="B261" s="28"/>
      <c r="C261" s="134" t="s">
        <v>939</v>
      </c>
      <c r="D261" s="134" t="s">
        <v>181</v>
      </c>
      <c r="E261" s="135" t="s">
        <v>940</v>
      </c>
      <c r="F261" s="136" t="s">
        <v>941</v>
      </c>
      <c r="G261" s="137" t="s">
        <v>192</v>
      </c>
      <c r="H261" s="138">
        <v>1</v>
      </c>
      <c r="I261" s="139"/>
      <c r="J261" s="140">
        <f t="shared" si="40"/>
        <v>0</v>
      </c>
      <c r="K261" s="141"/>
      <c r="L261" s="28"/>
      <c r="M261" s="142" t="s">
        <v>1</v>
      </c>
      <c r="N261" s="143" t="s">
        <v>38</v>
      </c>
      <c r="P261" s="144">
        <f t="shared" si="41"/>
        <v>0</v>
      </c>
      <c r="Q261" s="144">
        <v>0</v>
      </c>
      <c r="R261" s="144">
        <f t="shared" si="42"/>
        <v>0</v>
      </c>
      <c r="S261" s="144">
        <v>0</v>
      </c>
      <c r="T261" s="145">
        <f t="shared" si="43"/>
        <v>0</v>
      </c>
      <c r="AR261" s="146" t="s">
        <v>201</v>
      </c>
      <c r="AT261" s="146" t="s">
        <v>181</v>
      </c>
      <c r="AU261" s="146" t="s">
        <v>186</v>
      </c>
      <c r="AY261" s="13" t="s">
        <v>179</v>
      </c>
      <c r="BE261" s="147">
        <f t="shared" si="44"/>
        <v>0</v>
      </c>
      <c r="BF261" s="147">
        <f t="shared" si="45"/>
        <v>0</v>
      </c>
      <c r="BG261" s="147">
        <f t="shared" si="46"/>
        <v>0</v>
      </c>
      <c r="BH261" s="147">
        <f t="shared" si="47"/>
        <v>0</v>
      </c>
      <c r="BI261" s="147">
        <f t="shared" si="48"/>
        <v>0</v>
      </c>
      <c r="BJ261" s="13" t="s">
        <v>186</v>
      </c>
      <c r="BK261" s="147">
        <f t="shared" si="49"/>
        <v>0</v>
      </c>
      <c r="BL261" s="13" t="s">
        <v>201</v>
      </c>
      <c r="BM261" s="146" t="s">
        <v>942</v>
      </c>
    </row>
    <row r="262" spans="2:65" s="1" customFormat="1" ht="24.15" customHeight="1" x14ac:dyDescent="0.2">
      <c r="B262" s="28"/>
      <c r="C262" s="148" t="s">
        <v>943</v>
      </c>
      <c r="D262" s="148" t="s">
        <v>194</v>
      </c>
      <c r="E262" s="149" t="s">
        <v>944</v>
      </c>
      <c r="F262" s="150" t="s">
        <v>945</v>
      </c>
      <c r="G262" s="151" t="s">
        <v>192</v>
      </c>
      <c r="H262" s="152">
        <v>1</v>
      </c>
      <c r="I262" s="153"/>
      <c r="J262" s="154">
        <f t="shared" si="40"/>
        <v>0</v>
      </c>
      <c r="K262" s="155"/>
      <c r="L262" s="156"/>
      <c r="M262" s="157" t="s">
        <v>1</v>
      </c>
      <c r="N262" s="158" t="s">
        <v>38</v>
      </c>
      <c r="P262" s="144">
        <f t="shared" si="41"/>
        <v>0</v>
      </c>
      <c r="Q262" s="144">
        <v>2.9999999999999997E-4</v>
      </c>
      <c r="R262" s="144">
        <f t="shared" si="42"/>
        <v>2.9999999999999997E-4</v>
      </c>
      <c r="S262" s="144">
        <v>0</v>
      </c>
      <c r="T262" s="145">
        <f t="shared" si="43"/>
        <v>0</v>
      </c>
      <c r="AR262" s="146" t="s">
        <v>205</v>
      </c>
      <c r="AT262" s="146" t="s">
        <v>194</v>
      </c>
      <c r="AU262" s="146" t="s">
        <v>186</v>
      </c>
      <c r="AY262" s="13" t="s">
        <v>179</v>
      </c>
      <c r="BE262" s="147">
        <f t="shared" si="44"/>
        <v>0</v>
      </c>
      <c r="BF262" s="147">
        <f t="shared" si="45"/>
        <v>0</v>
      </c>
      <c r="BG262" s="147">
        <f t="shared" si="46"/>
        <v>0</v>
      </c>
      <c r="BH262" s="147">
        <f t="shared" si="47"/>
        <v>0</v>
      </c>
      <c r="BI262" s="147">
        <f t="shared" si="48"/>
        <v>0</v>
      </c>
      <c r="BJ262" s="13" t="s">
        <v>186</v>
      </c>
      <c r="BK262" s="147">
        <f t="shared" si="49"/>
        <v>0</v>
      </c>
      <c r="BL262" s="13" t="s">
        <v>205</v>
      </c>
      <c r="BM262" s="146" t="s">
        <v>946</v>
      </c>
    </row>
    <row r="263" spans="2:65" s="1" customFormat="1" ht="16.5" customHeight="1" x14ac:dyDescent="0.2">
      <c r="B263" s="28"/>
      <c r="C263" s="134" t="s">
        <v>947</v>
      </c>
      <c r="D263" s="134" t="s">
        <v>181</v>
      </c>
      <c r="E263" s="135" t="s">
        <v>948</v>
      </c>
      <c r="F263" s="136" t="s">
        <v>949</v>
      </c>
      <c r="G263" s="137" t="s">
        <v>192</v>
      </c>
      <c r="H263" s="138">
        <v>6</v>
      </c>
      <c r="I263" s="139"/>
      <c r="J263" s="140">
        <f t="shared" si="40"/>
        <v>0</v>
      </c>
      <c r="K263" s="141"/>
      <c r="L263" s="28"/>
      <c r="M263" s="142" t="s">
        <v>1</v>
      </c>
      <c r="N263" s="143" t="s">
        <v>38</v>
      </c>
      <c r="P263" s="144">
        <f t="shared" si="41"/>
        <v>0</v>
      </c>
      <c r="Q263" s="144">
        <v>0</v>
      </c>
      <c r="R263" s="144">
        <f t="shared" si="42"/>
        <v>0</v>
      </c>
      <c r="S263" s="144">
        <v>0</v>
      </c>
      <c r="T263" s="145">
        <f t="shared" si="43"/>
        <v>0</v>
      </c>
      <c r="AR263" s="146" t="s">
        <v>201</v>
      </c>
      <c r="AT263" s="146" t="s">
        <v>181</v>
      </c>
      <c r="AU263" s="146" t="s">
        <v>186</v>
      </c>
      <c r="AY263" s="13" t="s">
        <v>179</v>
      </c>
      <c r="BE263" s="147">
        <f t="shared" si="44"/>
        <v>0</v>
      </c>
      <c r="BF263" s="147">
        <f t="shared" si="45"/>
        <v>0</v>
      </c>
      <c r="BG263" s="147">
        <f t="shared" si="46"/>
        <v>0</v>
      </c>
      <c r="BH263" s="147">
        <f t="shared" si="47"/>
        <v>0</v>
      </c>
      <c r="BI263" s="147">
        <f t="shared" si="48"/>
        <v>0</v>
      </c>
      <c r="BJ263" s="13" t="s">
        <v>186</v>
      </c>
      <c r="BK263" s="147">
        <f t="shared" si="49"/>
        <v>0</v>
      </c>
      <c r="BL263" s="13" t="s">
        <v>201</v>
      </c>
      <c r="BM263" s="146" t="s">
        <v>950</v>
      </c>
    </row>
    <row r="264" spans="2:65" s="1" customFormat="1" ht="16.5" customHeight="1" x14ac:dyDescent="0.2">
      <c r="B264" s="28"/>
      <c r="C264" s="148" t="s">
        <v>951</v>
      </c>
      <c r="D264" s="148" t="s">
        <v>194</v>
      </c>
      <c r="E264" s="149" t="s">
        <v>952</v>
      </c>
      <c r="F264" s="150" t="s">
        <v>953</v>
      </c>
      <c r="G264" s="151" t="s">
        <v>192</v>
      </c>
      <c r="H264" s="152">
        <v>6</v>
      </c>
      <c r="I264" s="153"/>
      <c r="J264" s="154">
        <f t="shared" si="40"/>
        <v>0</v>
      </c>
      <c r="K264" s="155"/>
      <c r="L264" s="156"/>
      <c r="M264" s="157" t="s">
        <v>1</v>
      </c>
      <c r="N264" s="158" t="s">
        <v>38</v>
      </c>
      <c r="P264" s="144">
        <f t="shared" si="41"/>
        <v>0</v>
      </c>
      <c r="Q264" s="144">
        <v>6.9999999999999994E-5</v>
      </c>
      <c r="R264" s="144">
        <f t="shared" si="42"/>
        <v>4.1999999999999996E-4</v>
      </c>
      <c r="S264" s="144">
        <v>0</v>
      </c>
      <c r="T264" s="145">
        <f t="shared" si="43"/>
        <v>0</v>
      </c>
      <c r="AR264" s="146" t="s">
        <v>205</v>
      </c>
      <c r="AT264" s="146" t="s">
        <v>194</v>
      </c>
      <c r="AU264" s="146" t="s">
        <v>186</v>
      </c>
      <c r="AY264" s="13" t="s">
        <v>179</v>
      </c>
      <c r="BE264" s="147">
        <f t="shared" si="44"/>
        <v>0</v>
      </c>
      <c r="BF264" s="147">
        <f t="shared" si="45"/>
        <v>0</v>
      </c>
      <c r="BG264" s="147">
        <f t="shared" si="46"/>
        <v>0</v>
      </c>
      <c r="BH264" s="147">
        <f t="shared" si="47"/>
        <v>0</v>
      </c>
      <c r="BI264" s="147">
        <f t="shared" si="48"/>
        <v>0</v>
      </c>
      <c r="BJ264" s="13" t="s">
        <v>186</v>
      </c>
      <c r="BK264" s="147">
        <f t="shared" si="49"/>
        <v>0</v>
      </c>
      <c r="BL264" s="13" t="s">
        <v>205</v>
      </c>
      <c r="BM264" s="146" t="s">
        <v>954</v>
      </c>
    </row>
    <row r="265" spans="2:65" s="1" customFormat="1" ht="16.5" customHeight="1" x14ac:dyDescent="0.2">
      <c r="B265" s="28"/>
      <c r="C265" s="134" t="s">
        <v>955</v>
      </c>
      <c r="D265" s="134" t="s">
        <v>181</v>
      </c>
      <c r="E265" s="135" t="s">
        <v>956</v>
      </c>
      <c r="F265" s="136" t="s">
        <v>957</v>
      </c>
      <c r="G265" s="137" t="s">
        <v>423</v>
      </c>
      <c r="H265" s="138">
        <v>40</v>
      </c>
      <c r="I265" s="139"/>
      <c r="J265" s="140">
        <f t="shared" si="40"/>
        <v>0</v>
      </c>
      <c r="K265" s="141"/>
      <c r="L265" s="28"/>
      <c r="M265" s="142" t="s">
        <v>1</v>
      </c>
      <c r="N265" s="143" t="s">
        <v>38</v>
      </c>
      <c r="P265" s="144">
        <f t="shared" si="41"/>
        <v>0</v>
      </c>
      <c r="Q265" s="144">
        <v>0</v>
      </c>
      <c r="R265" s="144">
        <f t="shared" si="42"/>
        <v>0</v>
      </c>
      <c r="S265" s="144">
        <v>0</v>
      </c>
      <c r="T265" s="145">
        <f t="shared" si="43"/>
        <v>0</v>
      </c>
      <c r="AR265" s="146" t="s">
        <v>201</v>
      </c>
      <c r="AT265" s="146" t="s">
        <v>181</v>
      </c>
      <c r="AU265" s="146" t="s">
        <v>186</v>
      </c>
      <c r="AY265" s="13" t="s">
        <v>179</v>
      </c>
      <c r="BE265" s="147">
        <f t="shared" si="44"/>
        <v>0</v>
      </c>
      <c r="BF265" s="147">
        <f t="shared" si="45"/>
        <v>0</v>
      </c>
      <c r="BG265" s="147">
        <f t="shared" si="46"/>
        <v>0</v>
      </c>
      <c r="BH265" s="147">
        <f t="shared" si="47"/>
        <v>0</v>
      </c>
      <c r="BI265" s="147">
        <f t="shared" si="48"/>
        <v>0</v>
      </c>
      <c r="BJ265" s="13" t="s">
        <v>186</v>
      </c>
      <c r="BK265" s="147">
        <f t="shared" si="49"/>
        <v>0</v>
      </c>
      <c r="BL265" s="13" t="s">
        <v>201</v>
      </c>
      <c r="BM265" s="146" t="s">
        <v>958</v>
      </c>
    </row>
    <row r="266" spans="2:65" s="1" customFormat="1" ht="16.5" customHeight="1" x14ac:dyDescent="0.2">
      <c r="B266" s="28"/>
      <c r="C266" s="134" t="s">
        <v>959</v>
      </c>
      <c r="D266" s="134" t="s">
        <v>181</v>
      </c>
      <c r="E266" s="135" t="s">
        <v>960</v>
      </c>
      <c r="F266" s="136" t="s">
        <v>961</v>
      </c>
      <c r="G266" s="137" t="s">
        <v>423</v>
      </c>
      <c r="H266" s="138">
        <v>40</v>
      </c>
      <c r="I266" s="139"/>
      <c r="J266" s="140">
        <f t="shared" si="40"/>
        <v>0</v>
      </c>
      <c r="K266" s="141"/>
      <c r="L266" s="28"/>
      <c r="M266" s="142" t="s">
        <v>1</v>
      </c>
      <c r="N266" s="143" t="s">
        <v>38</v>
      </c>
      <c r="P266" s="144">
        <f t="shared" si="41"/>
        <v>0</v>
      </c>
      <c r="Q266" s="144">
        <v>0</v>
      </c>
      <c r="R266" s="144">
        <f t="shared" si="42"/>
        <v>0</v>
      </c>
      <c r="S266" s="144">
        <v>0</v>
      </c>
      <c r="T266" s="145">
        <f t="shared" si="43"/>
        <v>0</v>
      </c>
      <c r="AR266" s="146" t="s">
        <v>201</v>
      </c>
      <c r="AT266" s="146" t="s">
        <v>181</v>
      </c>
      <c r="AU266" s="146" t="s">
        <v>186</v>
      </c>
      <c r="AY266" s="13" t="s">
        <v>179</v>
      </c>
      <c r="BE266" s="147">
        <f t="shared" si="44"/>
        <v>0</v>
      </c>
      <c r="BF266" s="147">
        <f t="shared" si="45"/>
        <v>0</v>
      </c>
      <c r="BG266" s="147">
        <f t="shared" si="46"/>
        <v>0</v>
      </c>
      <c r="BH266" s="147">
        <f t="shared" si="47"/>
        <v>0</v>
      </c>
      <c r="BI266" s="147">
        <f t="shared" si="48"/>
        <v>0</v>
      </c>
      <c r="BJ266" s="13" t="s">
        <v>186</v>
      </c>
      <c r="BK266" s="147">
        <f t="shared" si="49"/>
        <v>0</v>
      </c>
      <c r="BL266" s="13" t="s">
        <v>201</v>
      </c>
      <c r="BM266" s="146" t="s">
        <v>962</v>
      </c>
    </row>
    <row r="267" spans="2:65" s="1" customFormat="1" ht="16.5" customHeight="1" x14ac:dyDescent="0.2">
      <c r="B267" s="28"/>
      <c r="C267" s="134" t="s">
        <v>963</v>
      </c>
      <c r="D267" s="134" t="s">
        <v>181</v>
      </c>
      <c r="E267" s="135" t="s">
        <v>964</v>
      </c>
      <c r="F267" s="136" t="s">
        <v>965</v>
      </c>
      <c r="G267" s="137" t="s">
        <v>423</v>
      </c>
      <c r="H267" s="138">
        <v>40</v>
      </c>
      <c r="I267" s="139"/>
      <c r="J267" s="140">
        <f t="shared" si="40"/>
        <v>0</v>
      </c>
      <c r="K267" s="141"/>
      <c r="L267" s="28"/>
      <c r="M267" s="142" t="s">
        <v>1</v>
      </c>
      <c r="N267" s="143" t="s">
        <v>38</v>
      </c>
      <c r="P267" s="144">
        <f t="shared" si="41"/>
        <v>0</v>
      </c>
      <c r="Q267" s="144">
        <v>0</v>
      </c>
      <c r="R267" s="144">
        <f t="shared" si="42"/>
        <v>0</v>
      </c>
      <c r="S267" s="144">
        <v>0</v>
      </c>
      <c r="T267" s="145">
        <f t="shared" si="43"/>
        <v>0</v>
      </c>
      <c r="AR267" s="146" t="s">
        <v>201</v>
      </c>
      <c r="AT267" s="146" t="s">
        <v>181</v>
      </c>
      <c r="AU267" s="146" t="s">
        <v>186</v>
      </c>
      <c r="AY267" s="13" t="s">
        <v>179</v>
      </c>
      <c r="BE267" s="147">
        <f t="shared" si="44"/>
        <v>0</v>
      </c>
      <c r="BF267" s="147">
        <f t="shared" si="45"/>
        <v>0</v>
      </c>
      <c r="BG267" s="147">
        <f t="shared" si="46"/>
        <v>0</v>
      </c>
      <c r="BH267" s="147">
        <f t="shared" si="47"/>
        <v>0</v>
      </c>
      <c r="BI267" s="147">
        <f t="shared" si="48"/>
        <v>0</v>
      </c>
      <c r="BJ267" s="13" t="s">
        <v>186</v>
      </c>
      <c r="BK267" s="147">
        <f t="shared" si="49"/>
        <v>0</v>
      </c>
      <c r="BL267" s="13" t="s">
        <v>201</v>
      </c>
      <c r="BM267" s="146" t="s">
        <v>966</v>
      </c>
    </row>
    <row r="268" spans="2:65" s="1" customFormat="1" ht="16.5" customHeight="1" x14ac:dyDescent="0.2">
      <c r="B268" s="28"/>
      <c r="C268" s="134" t="s">
        <v>967</v>
      </c>
      <c r="D268" s="134" t="s">
        <v>181</v>
      </c>
      <c r="E268" s="135" t="s">
        <v>968</v>
      </c>
      <c r="F268" s="136" t="s">
        <v>969</v>
      </c>
      <c r="G268" s="137" t="s">
        <v>423</v>
      </c>
      <c r="H268" s="138">
        <v>200</v>
      </c>
      <c r="I268" s="139"/>
      <c r="J268" s="140">
        <f t="shared" ref="J268:J269" si="50">ROUND(I268*H268,2)</f>
        <v>0</v>
      </c>
      <c r="K268" s="141"/>
      <c r="L268" s="28"/>
      <c r="M268" s="142" t="s">
        <v>1</v>
      </c>
      <c r="N268" s="143" t="s">
        <v>38</v>
      </c>
      <c r="P268" s="144">
        <f t="shared" ref="P268:P269" si="51">O268*H268</f>
        <v>0</v>
      </c>
      <c r="Q268" s="144">
        <v>0</v>
      </c>
      <c r="R268" s="144">
        <f t="shared" ref="R268:R269" si="52">Q268*H268</f>
        <v>0</v>
      </c>
      <c r="S268" s="144">
        <v>0</v>
      </c>
      <c r="T268" s="145">
        <f t="shared" ref="T268:T269" si="53">S268*H268</f>
        <v>0</v>
      </c>
      <c r="AR268" s="146" t="s">
        <v>201</v>
      </c>
      <c r="AT268" s="146" t="s">
        <v>181</v>
      </c>
      <c r="AU268" s="146" t="s">
        <v>186</v>
      </c>
      <c r="AY268" s="13" t="s">
        <v>179</v>
      </c>
      <c r="BE268" s="147">
        <f t="shared" si="44"/>
        <v>0</v>
      </c>
      <c r="BF268" s="147">
        <f t="shared" si="45"/>
        <v>0</v>
      </c>
      <c r="BG268" s="147">
        <f t="shared" si="46"/>
        <v>0</v>
      </c>
      <c r="BH268" s="147">
        <f t="shared" si="47"/>
        <v>0</v>
      </c>
      <c r="BI268" s="147">
        <f t="shared" si="48"/>
        <v>0</v>
      </c>
      <c r="BJ268" s="13" t="s">
        <v>186</v>
      </c>
      <c r="BK268" s="147">
        <f t="shared" si="49"/>
        <v>0</v>
      </c>
      <c r="BL268" s="13" t="s">
        <v>201</v>
      </c>
      <c r="BM268" s="146" t="s">
        <v>970</v>
      </c>
    </row>
    <row r="269" spans="2:65" s="1" customFormat="1" ht="21.75" customHeight="1" x14ac:dyDescent="0.2">
      <c r="B269" s="28"/>
      <c r="C269" s="134" t="s">
        <v>971</v>
      </c>
      <c r="D269" s="134" t="s">
        <v>181</v>
      </c>
      <c r="E269" s="135" t="s">
        <v>972</v>
      </c>
      <c r="F269" s="136" t="s">
        <v>973</v>
      </c>
      <c r="G269" s="137" t="s">
        <v>423</v>
      </c>
      <c r="H269" s="138">
        <v>80</v>
      </c>
      <c r="I269" s="139"/>
      <c r="J269" s="140">
        <f t="shared" si="50"/>
        <v>0</v>
      </c>
      <c r="K269" s="141"/>
      <c r="L269" s="28"/>
      <c r="M269" s="159" t="s">
        <v>1</v>
      </c>
      <c r="N269" s="160" t="s">
        <v>38</v>
      </c>
      <c r="O269" s="161"/>
      <c r="P269" s="162">
        <f t="shared" si="51"/>
        <v>0</v>
      </c>
      <c r="Q269" s="162">
        <v>0</v>
      </c>
      <c r="R269" s="162">
        <f t="shared" si="52"/>
        <v>0</v>
      </c>
      <c r="S269" s="162">
        <v>0</v>
      </c>
      <c r="T269" s="163">
        <f t="shared" si="53"/>
        <v>0</v>
      </c>
      <c r="AR269" s="146" t="s">
        <v>201</v>
      </c>
      <c r="AT269" s="146" t="s">
        <v>181</v>
      </c>
      <c r="AU269" s="146" t="s">
        <v>186</v>
      </c>
      <c r="AY269" s="13" t="s">
        <v>179</v>
      </c>
      <c r="BE269" s="147">
        <f t="shared" si="44"/>
        <v>0</v>
      </c>
      <c r="BF269" s="147">
        <f t="shared" si="45"/>
        <v>0</v>
      </c>
      <c r="BG269" s="147">
        <f t="shared" si="46"/>
        <v>0</v>
      </c>
      <c r="BH269" s="147">
        <f t="shared" si="47"/>
        <v>0</v>
      </c>
      <c r="BI269" s="147">
        <f t="shared" si="48"/>
        <v>0</v>
      </c>
      <c r="BJ269" s="13" t="s">
        <v>186</v>
      </c>
      <c r="BK269" s="147">
        <f t="shared" si="49"/>
        <v>0</v>
      </c>
      <c r="BL269" s="13" t="s">
        <v>201</v>
      </c>
      <c r="BM269" s="146" t="s">
        <v>974</v>
      </c>
    </row>
    <row r="270" spans="2:65" s="1" customFormat="1" ht="6.9" customHeight="1" x14ac:dyDescent="0.2">
      <c r="B270" s="41"/>
      <c r="C270" s="42"/>
      <c r="D270" s="42"/>
      <c r="E270" s="42"/>
      <c r="F270" s="42"/>
      <c r="G270" s="42"/>
      <c r="H270" s="42"/>
      <c r="I270" s="42"/>
      <c r="J270" s="42"/>
      <c r="K270" s="42"/>
      <c r="L270" s="28"/>
    </row>
  </sheetData>
  <sheetProtection algorithmName="SHA-512" hashValue="1b2cncUQHvLwoK8ajptDJ4uKp++tmgStYwd8eN0n6LkfntUt9a3TkfrLDbV2ZBncGc8FyVgkd74kCDKM/d5Xiw==" saltValue="RyaXPkWHIHApbPPiDRquS+sluvXj8ih60QOnpr1PTRQc4Ax2AtVHJ1ynochAJqEb/750MEnM6GsHGXzY0GhrsQ==" spinCount="100000" sheet="1" objects="1" scenarios="1" formatColumns="0" formatRows="0" autoFilter="0"/>
  <autoFilter ref="C120:K269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63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91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975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465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466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467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ROUND((SUM(BE124:BE262)),  2)</f>
        <v>0</v>
      </c>
      <c r="G33" s="88"/>
      <c r="H33" s="88"/>
      <c r="I33" s="91">
        <v>0.2</v>
      </c>
      <c r="J33" s="90">
        <f>ROUND(((SUM(BE124:BE262))*I33),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ROUND((SUM(BF124:BF262)),  2)</f>
        <v>0</v>
      </c>
      <c r="G34" s="88"/>
      <c r="H34" s="88"/>
      <c r="I34" s="91">
        <v>0.2</v>
      </c>
      <c r="J34" s="90">
        <f>ROUND(((SUM(BF124:BF262))*I34),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ROUND((SUM(BG124:BG262)),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ROUND((SUM(BH124:BH262)),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ROUND((SUM(BI124:BI262)),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02 - SO 02 Nové trolejové vedenie - úsek Bulharská - Galvaniho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J124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20" hidden="1" customHeight="1" x14ac:dyDescent="0.2">
      <c r="B98" s="109"/>
      <c r="D98" s="110" t="s">
        <v>159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20" hidden="1" customHeight="1" x14ac:dyDescent="0.2">
      <c r="B99" s="109"/>
      <c r="D99" s="110" t="s">
        <v>976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20" hidden="1" customHeight="1" x14ac:dyDescent="0.2">
      <c r="B100" s="109"/>
      <c r="D100" s="110" t="s">
        <v>977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9" customFormat="1" ht="20" hidden="1" customHeight="1" x14ac:dyDescent="0.2">
      <c r="B101" s="109"/>
      <c r="D101" s="110" t="s">
        <v>160</v>
      </c>
      <c r="E101" s="111"/>
      <c r="F101" s="111"/>
      <c r="G101" s="111"/>
      <c r="H101" s="111"/>
      <c r="I101" s="111"/>
      <c r="J101" s="112">
        <f>J142</f>
        <v>0</v>
      </c>
      <c r="L101" s="109"/>
    </row>
    <row r="102" spans="2:12" s="8" customFormat="1" ht="24.9" hidden="1" customHeight="1" x14ac:dyDescent="0.2">
      <c r="B102" s="105"/>
      <c r="D102" s="106" t="s">
        <v>161</v>
      </c>
      <c r="E102" s="107"/>
      <c r="F102" s="107"/>
      <c r="G102" s="107"/>
      <c r="H102" s="107"/>
      <c r="I102" s="107"/>
      <c r="J102" s="108">
        <f>J151</f>
        <v>0</v>
      </c>
      <c r="L102" s="105"/>
    </row>
    <row r="103" spans="2:12" s="9" customFormat="1" ht="20" hidden="1" customHeight="1" x14ac:dyDescent="0.2">
      <c r="B103" s="109"/>
      <c r="D103" s="110" t="s">
        <v>162</v>
      </c>
      <c r="E103" s="111"/>
      <c r="F103" s="111"/>
      <c r="G103" s="111"/>
      <c r="H103" s="111"/>
      <c r="I103" s="111"/>
      <c r="J103" s="112">
        <f>J152</f>
        <v>0</v>
      </c>
      <c r="L103" s="109"/>
    </row>
    <row r="104" spans="2:12" s="9" customFormat="1" ht="20" hidden="1" customHeight="1" x14ac:dyDescent="0.2">
      <c r="B104" s="109"/>
      <c r="D104" s="110" t="s">
        <v>978</v>
      </c>
      <c r="E104" s="111"/>
      <c r="F104" s="111"/>
      <c r="G104" s="111"/>
      <c r="H104" s="111"/>
      <c r="I104" s="111"/>
      <c r="J104" s="112">
        <f>J257</f>
        <v>0</v>
      </c>
      <c r="L104" s="109"/>
    </row>
    <row r="105" spans="2:12" s="1" customFormat="1" ht="21.75" hidden="1" customHeight="1" x14ac:dyDescent="0.2">
      <c r="B105" s="28"/>
      <c r="L105" s="28"/>
    </row>
    <row r="106" spans="2:12" s="1" customFormat="1" ht="6.9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6.9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4.9" customHeight="1" x14ac:dyDescent="0.2">
      <c r="B111" s="28"/>
      <c r="C111" s="17" t="s">
        <v>165</v>
      </c>
      <c r="L111" s="28"/>
    </row>
    <row r="112" spans="2:12" s="1" customFormat="1" ht="6.9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16.5" customHeight="1" x14ac:dyDescent="0.2">
      <c r="B114" s="28"/>
      <c r="E114" s="263" t="str">
        <f>E7</f>
        <v>2117 NTT Bulharská Galvaniho</v>
      </c>
      <c r="F114" s="264"/>
      <c r="G114" s="264"/>
      <c r="H114" s="264"/>
      <c r="L114" s="28"/>
    </row>
    <row r="115" spans="2:65" s="1" customFormat="1" ht="12" customHeight="1" x14ac:dyDescent="0.2">
      <c r="B115" s="28"/>
      <c r="C115" s="23" t="s">
        <v>148</v>
      </c>
      <c r="L115" s="28"/>
    </row>
    <row r="116" spans="2:65" s="1" customFormat="1" ht="30" customHeight="1" x14ac:dyDescent="0.2">
      <c r="B116" s="28"/>
      <c r="E116" s="215" t="str">
        <f>E9</f>
        <v>SO 02 - SO 02 Nové trolejové vedenie - úsek Bulharská - Galvaniho</v>
      </c>
      <c r="F116" s="262"/>
      <c r="G116" s="262"/>
      <c r="H116" s="262"/>
      <c r="L116" s="28"/>
    </row>
    <row r="117" spans="2:65" s="1" customFormat="1" ht="6.9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6.9" customHeight="1" x14ac:dyDescent="0.2">
      <c r="B119" s="28"/>
      <c r="L119" s="28"/>
    </row>
    <row r="120" spans="2:65" s="1" customFormat="1" ht="15.15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</v>
      </c>
      <c r="L120" s="28"/>
    </row>
    <row r="121" spans="2:65" s="1" customFormat="1" ht="15.15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Peter Kolada</v>
      </c>
      <c r="L121" s="28"/>
    </row>
    <row r="122" spans="2:65" s="1" customFormat="1" ht="10.4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166</v>
      </c>
      <c r="D123" s="115" t="s">
        <v>57</v>
      </c>
      <c r="E123" s="115" t="s">
        <v>53</v>
      </c>
      <c r="F123" s="115" t="s">
        <v>54</v>
      </c>
      <c r="G123" s="115" t="s">
        <v>167</v>
      </c>
      <c r="H123" s="115" t="s">
        <v>168</v>
      </c>
      <c r="I123" s="115" t="s">
        <v>169</v>
      </c>
      <c r="J123" s="116" t="s">
        <v>155</v>
      </c>
      <c r="K123" s="117" t="s">
        <v>170</v>
      </c>
      <c r="L123" s="113"/>
      <c r="M123" s="56" t="s">
        <v>1</v>
      </c>
      <c r="N123" s="57" t="s">
        <v>36</v>
      </c>
      <c r="O123" s="57" t="s">
        <v>171</v>
      </c>
      <c r="P123" s="57" t="s">
        <v>172</v>
      </c>
      <c r="Q123" s="57" t="s">
        <v>173</v>
      </c>
      <c r="R123" s="57" t="s">
        <v>174</v>
      </c>
      <c r="S123" s="57" t="s">
        <v>175</v>
      </c>
      <c r="T123" s="58" t="s">
        <v>176</v>
      </c>
    </row>
    <row r="124" spans="2:65" s="1" customFormat="1" ht="23" customHeight="1" x14ac:dyDescent="0.35">
      <c r="B124" s="28"/>
      <c r="C124" s="61" t="s">
        <v>156</v>
      </c>
      <c r="J124" s="118">
        <f>BK124</f>
        <v>0</v>
      </c>
      <c r="L124" s="28"/>
      <c r="M124" s="59"/>
      <c r="N124" s="50"/>
      <c r="O124" s="50"/>
      <c r="P124" s="119">
        <f>P125+P151</f>
        <v>0</v>
      </c>
      <c r="Q124" s="50"/>
      <c r="R124" s="119">
        <f>R125+R151</f>
        <v>322.75627051999999</v>
      </c>
      <c r="S124" s="50"/>
      <c r="T124" s="120">
        <f>T125+T151</f>
        <v>20.4573</v>
      </c>
      <c r="AT124" s="13" t="s">
        <v>71</v>
      </c>
      <c r="AU124" s="13" t="s">
        <v>157</v>
      </c>
      <c r="BK124" s="121">
        <f>BK125+BK151</f>
        <v>0</v>
      </c>
    </row>
    <row r="125" spans="2:65" s="11" customFormat="1" ht="26" customHeight="1" x14ac:dyDescent="0.35">
      <c r="B125" s="122"/>
      <c r="D125" s="123" t="s">
        <v>71</v>
      </c>
      <c r="E125" s="124" t="s">
        <v>177</v>
      </c>
      <c r="F125" s="124" t="s">
        <v>178</v>
      </c>
      <c r="I125" s="125"/>
      <c r="J125" s="126">
        <f>BK125</f>
        <v>0</v>
      </c>
      <c r="L125" s="122"/>
      <c r="M125" s="127"/>
      <c r="P125" s="128">
        <f>P126+P133+P138+P142</f>
        <v>0</v>
      </c>
      <c r="R125" s="128">
        <f>R126+R133+R138+R142</f>
        <v>196.44302052</v>
      </c>
      <c r="T125" s="129">
        <f>T126+T133+T138+T142</f>
        <v>20.4573</v>
      </c>
      <c r="AR125" s="123" t="s">
        <v>80</v>
      </c>
      <c r="AT125" s="130" t="s">
        <v>71</v>
      </c>
      <c r="AU125" s="130" t="s">
        <v>72</v>
      </c>
      <c r="AY125" s="123" t="s">
        <v>179</v>
      </c>
      <c r="BK125" s="131">
        <f>BK126+BK133+BK138+BK142</f>
        <v>0</v>
      </c>
    </row>
    <row r="126" spans="2:65" s="11" customFormat="1" ht="23" customHeight="1" x14ac:dyDescent="0.25">
      <c r="B126" s="122"/>
      <c r="D126" s="123" t="s">
        <v>71</v>
      </c>
      <c r="E126" s="132" t="s">
        <v>80</v>
      </c>
      <c r="F126" s="132" t="s">
        <v>180</v>
      </c>
      <c r="I126" s="125"/>
      <c r="J126" s="133">
        <f>BK126</f>
        <v>0</v>
      </c>
      <c r="L126" s="122"/>
      <c r="M126" s="127"/>
      <c r="P126" s="128">
        <f>SUM(P127:P132)</f>
        <v>0</v>
      </c>
      <c r="R126" s="128">
        <f>SUM(R127:R132)</f>
        <v>0</v>
      </c>
      <c r="T126" s="129">
        <f>SUM(T127:T132)</f>
        <v>20.4573</v>
      </c>
      <c r="AR126" s="123" t="s">
        <v>80</v>
      </c>
      <c r="AT126" s="130" t="s">
        <v>71</v>
      </c>
      <c r="AU126" s="130" t="s">
        <v>80</v>
      </c>
      <c r="AY126" s="123" t="s">
        <v>179</v>
      </c>
      <c r="BK126" s="131">
        <f>SUM(BK127:BK132)</f>
        <v>0</v>
      </c>
    </row>
    <row r="127" spans="2:65" s="1" customFormat="1" ht="24.15" customHeight="1" x14ac:dyDescent="0.2">
      <c r="B127" s="28"/>
      <c r="C127" s="134" t="s">
        <v>80</v>
      </c>
      <c r="D127" s="134" t="s">
        <v>181</v>
      </c>
      <c r="E127" s="135" t="s">
        <v>468</v>
      </c>
      <c r="F127" s="136" t="s">
        <v>469</v>
      </c>
      <c r="G127" s="137" t="s">
        <v>184</v>
      </c>
      <c r="H127" s="138">
        <v>23.48</v>
      </c>
      <c r="I127" s="139"/>
      <c r="J127" s="140">
        <f t="shared" ref="J127:J132" si="0">ROUND(I127*H127,2)</f>
        <v>0</v>
      </c>
      <c r="K127" s="141"/>
      <c r="L127" s="28"/>
      <c r="M127" s="142" t="s">
        <v>1</v>
      </c>
      <c r="N127" s="143" t="s">
        <v>38</v>
      </c>
      <c r="P127" s="144">
        <f t="shared" ref="P127:P132" si="1">O127*H127</f>
        <v>0</v>
      </c>
      <c r="Q127" s="144">
        <v>0</v>
      </c>
      <c r="R127" s="144">
        <f t="shared" ref="R127:R132" si="2">Q127*H127</f>
        <v>0</v>
      </c>
      <c r="S127" s="144">
        <v>0.26</v>
      </c>
      <c r="T127" s="145">
        <f t="shared" ref="T127:T132" si="3">S127*H127</f>
        <v>6.1048</v>
      </c>
      <c r="AR127" s="146" t="s">
        <v>185</v>
      </c>
      <c r="AT127" s="146" t="s">
        <v>181</v>
      </c>
      <c r="AU127" s="146" t="s">
        <v>186</v>
      </c>
      <c r="AY127" s="13" t="s">
        <v>179</v>
      </c>
      <c r="BE127" s="147">
        <f t="shared" ref="BE127:BE132" si="4">IF(N127="základná",J127,0)</f>
        <v>0</v>
      </c>
      <c r="BF127" s="147">
        <f t="shared" ref="BF127:BF132" si="5">IF(N127="znížená",J127,0)</f>
        <v>0</v>
      </c>
      <c r="BG127" s="147">
        <f t="shared" ref="BG127:BG132" si="6">IF(N127="zákl. prenesená",J127,0)</f>
        <v>0</v>
      </c>
      <c r="BH127" s="147">
        <f t="shared" ref="BH127:BH132" si="7">IF(N127="zníž. prenesená",J127,0)</f>
        <v>0</v>
      </c>
      <c r="BI127" s="147">
        <f t="shared" ref="BI127:BI132" si="8">IF(N127="nulová",J127,0)</f>
        <v>0</v>
      </c>
      <c r="BJ127" s="13" t="s">
        <v>186</v>
      </c>
      <c r="BK127" s="147">
        <f t="shared" ref="BK127:BK132" si="9">ROUND(I127*H127,2)</f>
        <v>0</v>
      </c>
      <c r="BL127" s="13" t="s">
        <v>185</v>
      </c>
      <c r="BM127" s="146" t="s">
        <v>470</v>
      </c>
    </row>
    <row r="128" spans="2:65" s="1" customFormat="1" ht="24.15" customHeight="1" x14ac:dyDescent="0.2">
      <c r="B128" s="28"/>
      <c r="C128" s="134" t="s">
        <v>186</v>
      </c>
      <c r="D128" s="134" t="s">
        <v>181</v>
      </c>
      <c r="E128" s="135" t="s">
        <v>471</v>
      </c>
      <c r="F128" s="136" t="s">
        <v>472</v>
      </c>
      <c r="G128" s="137" t="s">
        <v>184</v>
      </c>
      <c r="H128" s="138">
        <v>14.51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0.125</v>
      </c>
      <c r="T128" s="145">
        <f t="shared" si="3"/>
        <v>1.81375</v>
      </c>
      <c r="AR128" s="146" t="s">
        <v>185</v>
      </c>
      <c r="AT128" s="146" t="s">
        <v>181</v>
      </c>
      <c r="AU128" s="146" t="s">
        <v>186</v>
      </c>
      <c r="AY128" s="13" t="s">
        <v>179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186</v>
      </c>
      <c r="BK128" s="147">
        <f t="shared" si="9"/>
        <v>0</v>
      </c>
      <c r="BL128" s="13" t="s">
        <v>185</v>
      </c>
      <c r="BM128" s="146" t="s">
        <v>473</v>
      </c>
    </row>
    <row r="129" spans="2:65" s="1" customFormat="1" ht="33" customHeight="1" x14ac:dyDescent="0.2">
      <c r="B129" s="28"/>
      <c r="C129" s="134" t="s">
        <v>196</v>
      </c>
      <c r="D129" s="134" t="s">
        <v>181</v>
      </c>
      <c r="E129" s="135" t="s">
        <v>474</v>
      </c>
      <c r="F129" s="136" t="s">
        <v>475</v>
      </c>
      <c r="G129" s="137" t="s">
        <v>184</v>
      </c>
      <c r="H129" s="138">
        <v>30.7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0.13</v>
      </c>
      <c r="T129" s="145">
        <f t="shared" si="3"/>
        <v>3.9910000000000001</v>
      </c>
      <c r="AR129" s="146" t="s">
        <v>185</v>
      </c>
      <c r="AT129" s="146" t="s">
        <v>181</v>
      </c>
      <c r="AU129" s="146" t="s">
        <v>186</v>
      </c>
      <c r="AY129" s="13" t="s">
        <v>179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186</v>
      </c>
      <c r="BK129" s="147">
        <f t="shared" si="9"/>
        <v>0</v>
      </c>
      <c r="BL129" s="13" t="s">
        <v>185</v>
      </c>
      <c r="BM129" s="146" t="s">
        <v>476</v>
      </c>
    </row>
    <row r="130" spans="2:65" s="1" customFormat="1" ht="33" customHeight="1" x14ac:dyDescent="0.2">
      <c r="B130" s="28"/>
      <c r="C130" s="134" t="s">
        <v>185</v>
      </c>
      <c r="D130" s="134" t="s">
        <v>181</v>
      </c>
      <c r="E130" s="135" t="s">
        <v>477</v>
      </c>
      <c r="F130" s="136" t="s">
        <v>478</v>
      </c>
      <c r="G130" s="137" t="s">
        <v>184</v>
      </c>
      <c r="H130" s="138">
        <v>37.99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0.22500000000000001</v>
      </c>
      <c r="T130" s="145">
        <f t="shared" si="3"/>
        <v>8.5477500000000006</v>
      </c>
      <c r="AR130" s="146" t="s">
        <v>185</v>
      </c>
      <c r="AT130" s="146" t="s">
        <v>181</v>
      </c>
      <c r="AU130" s="146" t="s">
        <v>186</v>
      </c>
      <c r="AY130" s="13" t="s">
        <v>179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186</v>
      </c>
      <c r="BK130" s="147">
        <f t="shared" si="9"/>
        <v>0</v>
      </c>
      <c r="BL130" s="13" t="s">
        <v>185</v>
      </c>
      <c r="BM130" s="146" t="s">
        <v>479</v>
      </c>
    </row>
    <row r="131" spans="2:65" s="1" customFormat="1" ht="44.25" customHeight="1" x14ac:dyDescent="0.2">
      <c r="B131" s="28"/>
      <c r="C131" s="134" t="s">
        <v>207</v>
      </c>
      <c r="D131" s="134" t="s">
        <v>181</v>
      </c>
      <c r="E131" s="135" t="s">
        <v>979</v>
      </c>
      <c r="F131" s="136" t="s">
        <v>980</v>
      </c>
      <c r="G131" s="137" t="s">
        <v>488</v>
      </c>
      <c r="H131" s="138">
        <v>41.423000000000002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186</v>
      </c>
      <c r="BK131" s="147">
        <f t="shared" si="9"/>
        <v>0</v>
      </c>
      <c r="BL131" s="13" t="s">
        <v>185</v>
      </c>
      <c r="BM131" s="146" t="s">
        <v>981</v>
      </c>
    </row>
    <row r="132" spans="2:65" s="1" customFormat="1" ht="24.15" customHeight="1" x14ac:dyDescent="0.2">
      <c r="B132" s="28"/>
      <c r="C132" s="134" t="s">
        <v>211</v>
      </c>
      <c r="D132" s="134" t="s">
        <v>181</v>
      </c>
      <c r="E132" s="135" t="s">
        <v>982</v>
      </c>
      <c r="F132" s="136" t="s">
        <v>983</v>
      </c>
      <c r="G132" s="137" t="s">
        <v>388</v>
      </c>
      <c r="H132" s="138">
        <v>265.10399999999998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185</v>
      </c>
      <c r="BM132" s="146" t="s">
        <v>984</v>
      </c>
    </row>
    <row r="133" spans="2:65" s="11" customFormat="1" ht="23" customHeight="1" x14ac:dyDescent="0.25">
      <c r="B133" s="122"/>
      <c r="D133" s="123" t="s">
        <v>71</v>
      </c>
      <c r="E133" s="132" t="s">
        <v>186</v>
      </c>
      <c r="F133" s="132" t="s">
        <v>985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182.35571432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179</v>
      </c>
      <c r="BK133" s="131">
        <f>SUM(BK134:BK137)</f>
        <v>0</v>
      </c>
    </row>
    <row r="134" spans="2:65" s="1" customFormat="1" ht="21.75" customHeight="1" x14ac:dyDescent="0.2">
      <c r="B134" s="28"/>
      <c r="C134" s="134" t="s">
        <v>215</v>
      </c>
      <c r="D134" s="134" t="s">
        <v>181</v>
      </c>
      <c r="E134" s="135" t="s">
        <v>986</v>
      </c>
      <c r="F134" s="136" t="s">
        <v>987</v>
      </c>
      <c r="G134" s="137" t="s">
        <v>184</v>
      </c>
      <c r="H134" s="138">
        <v>202.8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3.7699999999999999E-3</v>
      </c>
      <c r="R134" s="144">
        <f>Q134*H134</f>
        <v>0.76455600000000001</v>
      </c>
      <c r="S134" s="144">
        <v>0</v>
      </c>
      <c r="T134" s="145">
        <f>S134*H134</f>
        <v>0</v>
      </c>
      <c r="AR134" s="146" t="s">
        <v>185</v>
      </c>
      <c r="AT134" s="146" t="s">
        <v>181</v>
      </c>
      <c r="AU134" s="146" t="s">
        <v>186</v>
      </c>
      <c r="AY134" s="13" t="s">
        <v>179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186</v>
      </c>
      <c r="BK134" s="147">
        <f>ROUND(I134*H134,2)</f>
        <v>0</v>
      </c>
      <c r="BL134" s="13" t="s">
        <v>185</v>
      </c>
      <c r="BM134" s="146" t="s">
        <v>988</v>
      </c>
    </row>
    <row r="135" spans="2:65" s="1" customFormat="1" ht="24.15" customHeight="1" x14ac:dyDescent="0.2">
      <c r="B135" s="28"/>
      <c r="C135" s="134" t="s">
        <v>219</v>
      </c>
      <c r="D135" s="134" t="s">
        <v>181</v>
      </c>
      <c r="E135" s="135" t="s">
        <v>989</v>
      </c>
      <c r="F135" s="136" t="s">
        <v>990</v>
      </c>
      <c r="G135" s="137" t="s">
        <v>184</v>
      </c>
      <c r="H135" s="138">
        <v>202.8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185</v>
      </c>
      <c r="AT135" s="146" t="s">
        <v>181</v>
      </c>
      <c r="AU135" s="146" t="s">
        <v>186</v>
      </c>
      <c r="AY135" s="13" t="s">
        <v>179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186</v>
      </c>
      <c r="BK135" s="147">
        <f>ROUND(I135*H135,2)</f>
        <v>0</v>
      </c>
      <c r="BL135" s="13" t="s">
        <v>185</v>
      </c>
      <c r="BM135" s="146" t="s">
        <v>991</v>
      </c>
    </row>
    <row r="136" spans="2:65" s="1" customFormat="1" ht="16.5" customHeight="1" x14ac:dyDescent="0.2">
      <c r="B136" s="28"/>
      <c r="C136" s="134" t="s">
        <v>188</v>
      </c>
      <c r="D136" s="134" t="s">
        <v>181</v>
      </c>
      <c r="E136" s="135" t="s">
        <v>992</v>
      </c>
      <c r="F136" s="136" t="s">
        <v>993</v>
      </c>
      <c r="G136" s="137" t="s">
        <v>388</v>
      </c>
      <c r="H136" s="138">
        <v>0.182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1.0189600000000001</v>
      </c>
      <c r="R136" s="144">
        <f>Q136*H136</f>
        <v>0.18545072000000001</v>
      </c>
      <c r="S136" s="144">
        <v>0</v>
      </c>
      <c r="T136" s="145">
        <f>S136*H136</f>
        <v>0</v>
      </c>
      <c r="AR136" s="146" t="s">
        <v>185</v>
      </c>
      <c r="AT136" s="146" t="s">
        <v>181</v>
      </c>
      <c r="AU136" s="146" t="s">
        <v>186</v>
      </c>
      <c r="AY136" s="13" t="s">
        <v>179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186</v>
      </c>
      <c r="BK136" s="147">
        <f>ROUND(I136*H136,2)</f>
        <v>0</v>
      </c>
      <c r="BL136" s="13" t="s">
        <v>185</v>
      </c>
      <c r="BM136" s="146" t="s">
        <v>994</v>
      </c>
    </row>
    <row r="137" spans="2:65" s="1" customFormat="1" ht="16.5" customHeight="1" x14ac:dyDescent="0.2">
      <c r="B137" s="28"/>
      <c r="C137" s="134" t="s">
        <v>224</v>
      </c>
      <c r="D137" s="134" t="s">
        <v>181</v>
      </c>
      <c r="E137" s="135" t="s">
        <v>995</v>
      </c>
      <c r="F137" s="136" t="s">
        <v>996</v>
      </c>
      <c r="G137" s="137" t="s">
        <v>488</v>
      </c>
      <c r="H137" s="138">
        <v>82.68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2.19407</v>
      </c>
      <c r="R137" s="144">
        <f>Q137*H137</f>
        <v>181.4057076</v>
      </c>
      <c r="S137" s="144">
        <v>0</v>
      </c>
      <c r="T137" s="145">
        <f>S137*H137</f>
        <v>0</v>
      </c>
      <c r="AR137" s="146" t="s">
        <v>185</v>
      </c>
      <c r="AT137" s="146" t="s">
        <v>181</v>
      </c>
      <c r="AU137" s="146" t="s">
        <v>186</v>
      </c>
      <c r="AY137" s="13" t="s">
        <v>179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186</v>
      </c>
      <c r="BK137" s="147">
        <f>ROUND(I137*H137,2)</f>
        <v>0</v>
      </c>
      <c r="BL137" s="13" t="s">
        <v>185</v>
      </c>
      <c r="BM137" s="146" t="s">
        <v>997</v>
      </c>
    </row>
    <row r="138" spans="2:65" s="11" customFormat="1" ht="23" customHeight="1" x14ac:dyDescent="0.25">
      <c r="B138" s="122"/>
      <c r="D138" s="123" t="s">
        <v>71</v>
      </c>
      <c r="E138" s="132" t="s">
        <v>207</v>
      </c>
      <c r="F138" s="132" t="s">
        <v>998</v>
      </c>
      <c r="I138" s="125"/>
      <c r="J138" s="133">
        <f>BK138</f>
        <v>0</v>
      </c>
      <c r="L138" s="122"/>
      <c r="M138" s="127"/>
      <c r="P138" s="128">
        <f>SUM(P139:P141)</f>
        <v>0</v>
      </c>
      <c r="R138" s="128">
        <f>SUM(R139:R141)</f>
        <v>14.086662199999999</v>
      </c>
      <c r="T138" s="129">
        <f>SUM(T139:T141)</f>
        <v>0</v>
      </c>
      <c r="AR138" s="123" t="s">
        <v>80</v>
      </c>
      <c r="AT138" s="130" t="s">
        <v>71</v>
      </c>
      <c r="AU138" s="130" t="s">
        <v>80</v>
      </c>
      <c r="AY138" s="123" t="s">
        <v>179</v>
      </c>
      <c r="BK138" s="131">
        <f>SUM(BK139:BK141)</f>
        <v>0</v>
      </c>
    </row>
    <row r="139" spans="2:65" s="1" customFormat="1" ht="24.15" customHeight="1" x14ac:dyDescent="0.2">
      <c r="B139" s="28"/>
      <c r="C139" s="134" t="s">
        <v>228</v>
      </c>
      <c r="D139" s="134" t="s">
        <v>181</v>
      </c>
      <c r="E139" s="135" t="s">
        <v>999</v>
      </c>
      <c r="F139" s="136" t="s">
        <v>1000</v>
      </c>
      <c r="G139" s="137" t="s">
        <v>184</v>
      </c>
      <c r="H139" s="138">
        <v>37.99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0.27400999999999998</v>
      </c>
      <c r="R139" s="144">
        <f>Q139*H139</f>
        <v>10.4096399</v>
      </c>
      <c r="S139" s="144">
        <v>0</v>
      </c>
      <c r="T139" s="145">
        <f>S139*H139</f>
        <v>0</v>
      </c>
      <c r="AR139" s="146" t="s">
        <v>185</v>
      </c>
      <c r="AT139" s="146" t="s">
        <v>181</v>
      </c>
      <c r="AU139" s="146" t="s">
        <v>186</v>
      </c>
      <c r="AY139" s="13" t="s">
        <v>179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186</v>
      </c>
      <c r="BK139" s="147">
        <f>ROUND(I139*H139,2)</f>
        <v>0</v>
      </c>
      <c r="BL139" s="13" t="s">
        <v>185</v>
      </c>
      <c r="BM139" s="146" t="s">
        <v>1001</v>
      </c>
    </row>
    <row r="140" spans="2:65" s="1" customFormat="1" ht="33" customHeight="1" x14ac:dyDescent="0.2">
      <c r="B140" s="28"/>
      <c r="C140" s="134" t="s">
        <v>232</v>
      </c>
      <c r="D140" s="134" t="s">
        <v>181</v>
      </c>
      <c r="E140" s="135" t="s">
        <v>1002</v>
      </c>
      <c r="F140" s="136" t="s">
        <v>1003</v>
      </c>
      <c r="G140" s="137" t="s">
        <v>184</v>
      </c>
      <c r="H140" s="138">
        <v>14.51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0.10373</v>
      </c>
      <c r="R140" s="144">
        <f>Q140*H140</f>
        <v>1.5051223</v>
      </c>
      <c r="S140" s="144">
        <v>0</v>
      </c>
      <c r="T140" s="145">
        <f>S140*H140</f>
        <v>0</v>
      </c>
      <c r="AR140" s="146" t="s">
        <v>185</v>
      </c>
      <c r="AT140" s="146" t="s">
        <v>181</v>
      </c>
      <c r="AU140" s="146" t="s">
        <v>186</v>
      </c>
      <c r="AY140" s="13" t="s">
        <v>179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186</v>
      </c>
      <c r="BK140" s="147">
        <f>ROUND(I140*H140,2)</f>
        <v>0</v>
      </c>
      <c r="BL140" s="13" t="s">
        <v>185</v>
      </c>
      <c r="BM140" s="146" t="s">
        <v>1004</v>
      </c>
    </row>
    <row r="141" spans="2:65" s="1" customFormat="1" ht="38" customHeight="1" x14ac:dyDescent="0.2">
      <c r="B141" s="28"/>
      <c r="C141" s="134" t="s">
        <v>237</v>
      </c>
      <c r="D141" s="134" t="s">
        <v>181</v>
      </c>
      <c r="E141" s="135" t="s">
        <v>1005</v>
      </c>
      <c r="F141" s="136" t="s">
        <v>1006</v>
      </c>
      <c r="G141" s="137" t="s">
        <v>184</v>
      </c>
      <c r="H141" s="138">
        <v>23.48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9.2499999999999999E-2</v>
      </c>
      <c r="R141" s="144">
        <f>Q141*H141</f>
        <v>2.1718999999999999</v>
      </c>
      <c r="S141" s="144">
        <v>0</v>
      </c>
      <c r="T141" s="145">
        <f>S141*H141</f>
        <v>0</v>
      </c>
      <c r="AR141" s="146" t="s">
        <v>185</v>
      </c>
      <c r="AT141" s="146" t="s">
        <v>181</v>
      </c>
      <c r="AU141" s="146" t="s">
        <v>186</v>
      </c>
      <c r="AY141" s="13" t="s">
        <v>179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186</v>
      </c>
      <c r="BK141" s="147">
        <f>ROUND(I141*H141,2)</f>
        <v>0</v>
      </c>
      <c r="BL141" s="13" t="s">
        <v>185</v>
      </c>
      <c r="BM141" s="146" t="s">
        <v>1007</v>
      </c>
    </row>
    <row r="142" spans="2:65" s="11" customFormat="1" ht="23" customHeight="1" x14ac:dyDescent="0.25">
      <c r="B142" s="122"/>
      <c r="D142" s="123" t="s">
        <v>71</v>
      </c>
      <c r="E142" s="132" t="s">
        <v>188</v>
      </c>
      <c r="F142" s="132" t="s">
        <v>189</v>
      </c>
      <c r="I142" s="125"/>
      <c r="J142" s="133">
        <f>BK142</f>
        <v>0</v>
      </c>
      <c r="L142" s="122"/>
      <c r="M142" s="127"/>
      <c r="P142" s="128">
        <f>SUM(P143:P150)</f>
        <v>0</v>
      </c>
      <c r="R142" s="128">
        <f>SUM(R143:R150)</f>
        <v>6.4400000000000015E-4</v>
      </c>
      <c r="T142" s="129">
        <f>SUM(T143:T150)</f>
        <v>0</v>
      </c>
      <c r="AR142" s="123" t="s">
        <v>80</v>
      </c>
      <c r="AT142" s="130" t="s">
        <v>71</v>
      </c>
      <c r="AU142" s="130" t="s">
        <v>80</v>
      </c>
      <c r="AY142" s="123" t="s">
        <v>179</v>
      </c>
      <c r="BK142" s="131">
        <f>SUM(BK143:BK150)</f>
        <v>0</v>
      </c>
    </row>
    <row r="143" spans="2:65" s="1" customFormat="1" ht="24.15" customHeight="1" x14ac:dyDescent="0.2">
      <c r="B143" s="28"/>
      <c r="C143" s="134" t="s">
        <v>242</v>
      </c>
      <c r="D143" s="134" t="s">
        <v>181</v>
      </c>
      <c r="E143" s="135" t="s">
        <v>480</v>
      </c>
      <c r="F143" s="136" t="s">
        <v>481</v>
      </c>
      <c r="G143" s="137" t="s">
        <v>235</v>
      </c>
      <c r="H143" s="138">
        <v>26</v>
      </c>
      <c r="I143" s="139"/>
      <c r="J143" s="140">
        <f t="shared" ref="J143:J150" si="10">ROUND(I143*H143,2)</f>
        <v>0</v>
      </c>
      <c r="K143" s="141"/>
      <c r="L143" s="28"/>
      <c r="M143" s="142" t="s">
        <v>1</v>
      </c>
      <c r="N143" s="143" t="s">
        <v>38</v>
      </c>
      <c r="P143" s="144">
        <f t="shared" ref="P143:P150" si="11">O143*H143</f>
        <v>0</v>
      </c>
      <c r="Q143" s="144">
        <v>0</v>
      </c>
      <c r="R143" s="144">
        <f t="shared" ref="R143:R150" si="12">Q143*H143</f>
        <v>0</v>
      </c>
      <c r="S143" s="144">
        <v>0</v>
      </c>
      <c r="T143" s="145">
        <f t="shared" ref="T143:T150" si="13">S143*H143</f>
        <v>0</v>
      </c>
      <c r="AR143" s="146" t="s">
        <v>185</v>
      </c>
      <c r="AT143" s="146" t="s">
        <v>181</v>
      </c>
      <c r="AU143" s="146" t="s">
        <v>186</v>
      </c>
      <c r="AY143" s="13" t="s">
        <v>179</v>
      </c>
      <c r="BE143" s="147">
        <f t="shared" ref="BE143:BE150" si="14">IF(N143="základná",J143,0)</f>
        <v>0</v>
      </c>
      <c r="BF143" s="147">
        <f t="shared" ref="BF143:BF150" si="15">IF(N143="znížená",J143,0)</f>
        <v>0</v>
      </c>
      <c r="BG143" s="147">
        <f t="shared" ref="BG143:BG150" si="16">IF(N143="zákl. prenesená",J143,0)</f>
        <v>0</v>
      </c>
      <c r="BH143" s="147">
        <f t="shared" ref="BH143:BH150" si="17">IF(N143="zníž. prenesená",J143,0)</f>
        <v>0</v>
      </c>
      <c r="BI143" s="147">
        <f t="shared" ref="BI143:BI150" si="18">IF(N143="nulová",J143,0)</f>
        <v>0</v>
      </c>
      <c r="BJ143" s="13" t="s">
        <v>186</v>
      </c>
      <c r="BK143" s="147">
        <f t="shared" ref="BK143:BK150" si="19">ROUND(I143*H143,2)</f>
        <v>0</v>
      </c>
      <c r="BL143" s="13" t="s">
        <v>185</v>
      </c>
      <c r="BM143" s="146" t="s">
        <v>482</v>
      </c>
    </row>
    <row r="144" spans="2:65" s="1" customFormat="1" ht="24.15" customHeight="1" x14ac:dyDescent="0.2">
      <c r="B144" s="28"/>
      <c r="C144" s="134" t="s">
        <v>246</v>
      </c>
      <c r="D144" s="134" t="s">
        <v>181</v>
      </c>
      <c r="E144" s="135" t="s">
        <v>483</v>
      </c>
      <c r="F144" s="136" t="s">
        <v>484</v>
      </c>
      <c r="G144" s="137" t="s">
        <v>235</v>
      </c>
      <c r="H144" s="138">
        <v>64.400000000000006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1.0000000000000001E-5</v>
      </c>
      <c r="R144" s="144">
        <f t="shared" si="12"/>
        <v>6.4400000000000015E-4</v>
      </c>
      <c r="S144" s="144">
        <v>0</v>
      </c>
      <c r="T144" s="145">
        <f t="shared" si="13"/>
        <v>0</v>
      </c>
      <c r="AR144" s="146" t="s">
        <v>185</v>
      </c>
      <c r="AT144" s="146" t="s">
        <v>181</v>
      </c>
      <c r="AU144" s="146" t="s">
        <v>186</v>
      </c>
      <c r="AY144" s="13" t="s">
        <v>179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186</v>
      </c>
      <c r="BK144" s="147">
        <f t="shared" si="19"/>
        <v>0</v>
      </c>
      <c r="BL144" s="13" t="s">
        <v>185</v>
      </c>
      <c r="BM144" s="146" t="s">
        <v>485</v>
      </c>
    </row>
    <row r="145" spans="2:65" s="1" customFormat="1" ht="33" customHeight="1" x14ac:dyDescent="0.2">
      <c r="B145" s="28"/>
      <c r="C145" s="134" t="s">
        <v>250</v>
      </c>
      <c r="D145" s="134" t="s">
        <v>181</v>
      </c>
      <c r="E145" s="135" t="s">
        <v>490</v>
      </c>
      <c r="F145" s="136" t="s">
        <v>491</v>
      </c>
      <c r="G145" s="137" t="s">
        <v>388</v>
      </c>
      <c r="H145" s="138">
        <v>16.466000000000001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185</v>
      </c>
      <c r="AT145" s="146" t="s">
        <v>181</v>
      </c>
      <c r="AU145" s="146" t="s">
        <v>186</v>
      </c>
      <c r="AY145" s="13" t="s">
        <v>179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186</v>
      </c>
      <c r="BK145" s="147">
        <f t="shared" si="19"/>
        <v>0</v>
      </c>
      <c r="BL145" s="13" t="s">
        <v>185</v>
      </c>
      <c r="BM145" s="146" t="s">
        <v>492</v>
      </c>
    </row>
    <row r="146" spans="2:65" s="1" customFormat="1" ht="33" customHeight="1" x14ac:dyDescent="0.2">
      <c r="B146" s="28"/>
      <c r="C146" s="134" t="s">
        <v>254</v>
      </c>
      <c r="D146" s="134" t="s">
        <v>181</v>
      </c>
      <c r="E146" s="135" t="s">
        <v>493</v>
      </c>
      <c r="F146" s="136" t="s">
        <v>494</v>
      </c>
      <c r="G146" s="137" t="s">
        <v>388</v>
      </c>
      <c r="H146" s="138">
        <v>10.362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185</v>
      </c>
      <c r="AT146" s="146" t="s">
        <v>181</v>
      </c>
      <c r="AU146" s="146" t="s">
        <v>186</v>
      </c>
      <c r="AY146" s="13" t="s">
        <v>179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186</v>
      </c>
      <c r="BK146" s="147">
        <f t="shared" si="19"/>
        <v>0</v>
      </c>
      <c r="BL146" s="13" t="s">
        <v>185</v>
      </c>
      <c r="BM146" s="146" t="s">
        <v>495</v>
      </c>
    </row>
    <row r="147" spans="2:65" s="1" customFormat="1" ht="24.15" customHeight="1" x14ac:dyDescent="0.2">
      <c r="B147" s="28"/>
      <c r="C147" s="134" t="s">
        <v>258</v>
      </c>
      <c r="D147" s="134" t="s">
        <v>181</v>
      </c>
      <c r="E147" s="135" t="s">
        <v>496</v>
      </c>
      <c r="F147" s="136" t="s">
        <v>497</v>
      </c>
      <c r="G147" s="137" t="s">
        <v>388</v>
      </c>
      <c r="H147" s="138">
        <v>31.085999999999999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185</v>
      </c>
      <c r="AT147" s="146" t="s">
        <v>181</v>
      </c>
      <c r="AU147" s="146" t="s">
        <v>186</v>
      </c>
      <c r="AY147" s="13" t="s">
        <v>179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186</v>
      </c>
      <c r="BK147" s="147">
        <f t="shared" si="19"/>
        <v>0</v>
      </c>
      <c r="BL147" s="13" t="s">
        <v>185</v>
      </c>
      <c r="BM147" s="146" t="s">
        <v>1008</v>
      </c>
    </row>
    <row r="148" spans="2:65" s="1" customFormat="1" ht="24.15" customHeight="1" x14ac:dyDescent="0.2">
      <c r="B148" s="28"/>
      <c r="C148" s="134" t="s">
        <v>262</v>
      </c>
      <c r="D148" s="134" t="s">
        <v>181</v>
      </c>
      <c r="E148" s="135" t="s">
        <v>499</v>
      </c>
      <c r="F148" s="136" t="s">
        <v>500</v>
      </c>
      <c r="G148" s="137" t="s">
        <v>388</v>
      </c>
      <c r="H148" s="138">
        <v>10.362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185</v>
      </c>
      <c r="AT148" s="146" t="s">
        <v>181</v>
      </c>
      <c r="AU148" s="146" t="s">
        <v>186</v>
      </c>
      <c r="AY148" s="13" t="s">
        <v>179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186</v>
      </c>
      <c r="BK148" s="147">
        <f t="shared" si="19"/>
        <v>0</v>
      </c>
      <c r="BL148" s="13" t="s">
        <v>185</v>
      </c>
      <c r="BM148" s="146" t="s">
        <v>501</v>
      </c>
    </row>
    <row r="149" spans="2:65" s="1" customFormat="1" ht="24.15" customHeight="1" x14ac:dyDescent="0.2">
      <c r="B149" s="28"/>
      <c r="C149" s="134" t="s">
        <v>7</v>
      </c>
      <c r="D149" s="134" t="s">
        <v>181</v>
      </c>
      <c r="E149" s="135" t="s">
        <v>502</v>
      </c>
      <c r="F149" s="136" t="s">
        <v>503</v>
      </c>
      <c r="G149" s="137" t="s">
        <v>388</v>
      </c>
      <c r="H149" s="138">
        <v>8.548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185</v>
      </c>
      <c r="AT149" s="146" t="s">
        <v>181</v>
      </c>
      <c r="AU149" s="146" t="s">
        <v>186</v>
      </c>
      <c r="AY149" s="13" t="s">
        <v>179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186</v>
      </c>
      <c r="BK149" s="147">
        <f t="shared" si="19"/>
        <v>0</v>
      </c>
      <c r="BL149" s="13" t="s">
        <v>185</v>
      </c>
      <c r="BM149" s="146" t="s">
        <v>504</v>
      </c>
    </row>
    <row r="150" spans="2:65" s="1" customFormat="1" ht="24.15" customHeight="1" x14ac:dyDescent="0.2">
      <c r="B150" s="28"/>
      <c r="C150" s="134" t="s">
        <v>269</v>
      </c>
      <c r="D150" s="134" t="s">
        <v>181</v>
      </c>
      <c r="E150" s="135" t="s">
        <v>505</v>
      </c>
      <c r="F150" s="136" t="s">
        <v>506</v>
      </c>
      <c r="G150" s="137" t="s">
        <v>388</v>
      </c>
      <c r="H150" s="138">
        <v>1.8140000000000001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185</v>
      </c>
      <c r="AT150" s="146" t="s">
        <v>181</v>
      </c>
      <c r="AU150" s="146" t="s">
        <v>186</v>
      </c>
      <c r="AY150" s="13" t="s">
        <v>179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186</v>
      </c>
      <c r="BK150" s="147">
        <f t="shared" si="19"/>
        <v>0</v>
      </c>
      <c r="BL150" s="13" t="s">
        <v>185</v>
      </c>
      <c r="BM150" s="146" t="s">
        <v>507</v>
      </c>
    </row>
    <row r="151" spans="2:65" s="11" customFormat="1" ht="26" customHeight="1" x14ac:dyDescent="0.35">
      <c r="B151" s="122"/>
      <c r="D151" s="123" t="s">
        <v>71</v>
      </c>
      <c r="E151" s="124" t="s">
        <v>194</v>
      </c>
      <c r="F151" s="124" t="s">
        <v>195</v>
      </c>
      <c r="I151" s="125"/>
      <c r="J151" s="126">
        <f>BK151</f>
        <v>0</v>
      </c>
      <c r="L151" s="122"/>
      <c r="M151" s="127"/>
      <c r="P151" s="128">
        <f>P152+P257</f>
        <v>0</v>
      </c>
      <c r="R151" s="128">
        <f>R152+R257</f>
        <v>126.31325</v>
      </c>
      <c r="T151" s="129">
        <f>T152+T257</f>
        <v>0</v>
      </c>
      <c r="AR151" s="123" t="s">
        <v>196</v>
      </c>
      <c r="AT151" s="130" t="s">
        <v>71</v>
      </c>
      <c r="AU151" s="130" t="s">
        <v>72</v>
      </c>
      <c r="AY151" s="123" t="s">
        <v>179</v>
      </c>
      <c r="BK151" s="131">
        <f>BK152+BK257</f>
        <v>0</v>
      </c>
    </row>
    <row r="152" spans="2:65" s="11" customFormat="1" ht="23" customHeight="1" x14ac:dyDescent="0.25">
      <c r="B152" s="122"/>
      <c r="D152" s="123" t="s">
        <v>71</v>
      </c>
      <c r="E152" s="132" t="s">
        <v>197</v>
      </c>
      <c r="F152" s="132" t="s">
        <v>198</v>
      </c>
      <c r="I152" s="125"/>
      <c r="J152" s="133">
        <f>BK152</f>
        <v>0</v>
      </c>
      <c r="L152" s="122"/>
      <c r="M152" s="127"/>
      <c r="P152" s="128">
        <f>SUM(P153:P256)</f>
        <v>0</v>
      </c>
      <c r="R152" s="128">
        <f>SUM(R153:R256)</f>
        <v>15.497249999999998</v>
      </c>
      <c r="T152" s="129">
        <f>SUM(T153:T256)</f>
        <v>0</v>
      </c>
      <c r="AR152" s="123" t="s">
        <v>196</v>
      </c>
      <c r="AT152" s="130" t="s">
        <v>71</v>
      </c>
      <c r="AU152" s="130" t="s">
        <v>80</v>
      </c>
      <c r="AY152" s="123" t="s">
        <v>179</v>
      </c>
      <c r="BK152" s="131">
        <f>SUM(BK153:BK256)</f>
        <v>0</v>
      </c>
    </row>
    <row r="153" spans="2:65" s="1" customFormat="1" ht="24.15" customHeight="1" x14ac:dyDescent="0.2">
      <c r="B153" s="28"/>
      <c r="C153" s="134" t="s">
        <v>273</v>
      </c>
      <c r="D153" s="134" t="s">
        <v>181</v>
      </c>
      <c r="E153" s="135" t="s">
        <v>1009</v>
      </c>
      <c r="F153" s="136" t="s">
        <v>1010</v>
      </c>
      <c r="G153" s="137" t="s">
        <v>235</v>
      </c>
      <c r="H153" s="138">
        <v>48</v>
      </c>
      <c r="I153" s="139"/>
      <c r="J153" s="140">
        <f t="shared" ref="J153:J184" si="20">ROUND(I153*H153,2)</f>
        <v>0</v>
      </c>
      <c r="K153" s="141"/>
      <c r="L153" s="28"/>
      <c r="M153" s="142" t="s">
        <v>1</v>
      </c>
      <c r="N153" s="143" t="s">
        <v>38</v>
      </c>
      <c r="P153" s="144">
        <f t="shared" ref="P153:P184" si="21">O153*H153</f>
        <v>0</v>
      </c>
      <c r="Q153" s="144">
        <v>0</v>
      </c>
      <c r="R153" s="144">
        <f t="shared" ref="R153:R184" si="22">Q153*H153</f>
        <v>0</v>
      </c>
      <c r="S153" s="144">
        <v>0</v>
      </c>
      <c r="T153" s="145">
        <f t="shared" ref="T153:T184" si="23">S153*H153</f>
        <v>0</v>
      </c>
      <c r="AR153" s="146" t="s">
        <v>201</v>
      </c>
      <c r="AT153" s="146" t="s">
        <v>181</v>
      </c>
      <c r="AU153" s="146" t="s">
        <v>186</v>
      </c>
      <c r="AY153" s="13" t="s">
        <v>179</v>
      </c>
      <c r="BE153" s="147">
        <f t="shared" ref="BE153:BE184" si="24">IF(N153="základná",J153,0)</f>
        <v>0</v>
      </c>
      <c r="BF153" s="147">
        <f t="shared" ref="BF153:BF184" si="25">IF(N153="znížená",J153,0)</f>
        <v>0</v>
      </c>
      <c r="BG153" s="147">
        <f t="shared" ref="BG153:BG184" si="26">IF(N153="zákl. prenesená",J153,0)</f>
        <v>0</v>
      </c>
      <c r="BH153" s="147">
        <f t="shared" ref="BH153:BH184" si="27">IF(N153="zníž. prenesená",J153,0)</f>
        <v>0</v>
      </c>
      <c r="BI153" s="147">
        <f t="shared" ref="BI153:BI184" si="28">IF(N153="nulová",J153,0)</f>
        <v>0</v>
      </c>
      <c r="BJ153" s="13" t="s">
        <v>186</v>
      </c>
      <c r="BK153" s="147">
        <f t="shared" ref="BK153:BK184" si="29">ROUND(I153*H153,2)</f>
        <v>0</v>
      </c>
      <c r="BL153" s="13" t="s">
        <v>201</v>
      </c>
      <c r="BM153" s="146" t="s">
        <v>1011</v>
      </c>
    </row>
    <row r="154" spans="2:65" s="1" customFormat="1" ht="21.75" customHeight="1" x14ac:dyDescent="0.2">
      <c r="B154" s="28"/>
      <c r="C154" s="148" t="s">
        <v>277</v>
      </c>
      <c r="D154" s="148" t="s">
        <v>194</v>
      </c>
      <c r="E154" s="149" t="s">
        <v>1012</v>
      </c>
      <c r="F154" s="150" t="s">
        <v>1013</v>
      </c>
      <c r="G154" s="151" t="s">
        <v>235</v>
      </c>
      <c r="H154" s="152">
        <v>48</v>
      </c>
      <c r="I154" s="153"/>
      <c r="J154" s="154">
        <f t="shared" si="20"/>
        <v>0</v>
      </c>
      <c r="K154" s="155"/>
      <c r="L154" s="156"/>
      <c r="M154" s="157" t="s">
        <v>1</v>
      </c>
      <c r="N154" s="158" t="s">
        <v>38</v>
      </c>
      <c r="P154" s="144">
        <f t="shared" si="21"/>
        <v>0</v>
      </c>
      <c r="Q154" s="144">
        <v>2.5000000000000001E-4</v>
      </c>
      <c r="R154" s="144">
        <f t="shared" si="22"/>
        <v>1.2E-2</v>
      </c>
      <c r="S154" s="144">
        <v>0</v>
      </c>
      <c r="T154" s="145">
        <f t="shared" si="23"/>
        <v>0</v>
      </c>
      <c r="AR154" s="146" t="s">
        <v>205</v>
      </c>
      <c r="AT154" s="146" t="s">
        <v>194</v>
      </c>
      <c r="AU154" s="146" t="s">
        <v>186</v>
      </c>
      <c r="AY154" s="13" t="s">
        <v>179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186</v>
      </c>
      <c r="BK154" s="147">
        <f t="shared" si="29"/>
        <v>0</v>
      </c>
      <c r="BL154" s="13" t="s">
        <v>205</v>
      </c>
      <c r="BM154" s="146" t="s">
        <v>1014</v>
      </c>
    </row>
    <row r="155" spans="2:65" s="1" customFormat="1" ht="24.15" customHeight="1" x14ac:dyDescent="0.2">
      <c r="B155" s="28"/>
      <c r="C155" s="134" t="s">
        <v>281</v>
      </c>
      <c r="D155" s="134" t="s">
        <v>181</v>
      </c>
      <c r="E155" s="135" t="s">
        <v>1015</v>
      </c>
      <c r="F155" s="136" t="s">
        <v>1016</v>
      </c>
      <c r="G155" s="137" t="s">
        <v>192</v>
      </c>
      <c r="H155" s="138">
        <v>5</v>
      </c>
      <c r="I155" s="139"/>
      <c r="J155" s="140">
        <f t="shared" si="20"/>
        <v>0</v>
      </c>
      <c r="K155" s="141"/>
      <c r="L155" s="28"/>
      <c r="M155" s="142" t="s">
        <v>1</v>
      </c>
      <c r="N155" s="143" t="s">
        <v>38</v>
      </c>
      <c r="P155" s="144">
        <f t="shared" si="21"/>
        <v>0</v>
      </c>
      <c r="Q155" s="144">
        <v>0</v>
      </c>
      <c r="R155" s="144">
        <f t="shared" si="22"/>
        <v>0</v>
      </c>
      <c r="S155" s="144">
        <v>0</v>
      </c>
      <c r="T155" s="145">
        <f t="shared" si="23"/>
        <v>0</v>
      </c>
      <c r="AR155" s="146" t="s">
        <v>201</v>
      </c>
      <c r="AT155" s="146" t="s">
        <v>181</v>
      </c>
      <c r="AU155" s="146" t="s">
        <v>186</v>
      </c>
      <c r="AY155" s="13" t="s">
        <v>179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186</v>
      </c>
      <c r="BK155" s="147">
        <f t="shared" si="29"/>
        <v>0</v>
      </c>
      <c r="BL155" s="13" t="s">
        <v>201</v>
      </c>
      <c r="BM155" s="146" t="s">
        <v>1017</v>
      </c>
    </row>
    <row r="156" spans="2:65" s="1" customFormat="1" ht="24.15" customHeight="1" x14ac:dyDescent="0.2">
      <c r="B156" s="28"/>
      <c r="C156" s="148" t="s">
        <v>285</v>
      </c>
      <c r="D156" s="148" t="s">
        <v>194</v>
      </c>
      <c r="E156" s="149" t="s">
        <v>1018</v>
      </c>
      <c r="F156" s="150" t="s">
        <v>1019</v>
      </c>
      <c r="G156" s="151" t="s">
        <v>192</v>
      </c>
      <c r="H156" s="152">
        <v>2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0.75965000000000005</v>
      </c>
      <c r="R156" s="144">
        <f t="shared" si="22"/>
        <v>1.5193000000000001</v>
      </c>
      <c r="S156" s="144">
        <v>0</v>
      </c>
      <c r="T156" s="145">
        <f t="shared" si="23"/>
        <v>0</v>
      </c>
      <c r="AR156" s="146" t="s">
        <v>205</v>
      </c>
      <c r="AT156" s="146" t="s">
        <v>194</v>
      </c>
      <c r="AU156" s="146" t="s">
        <v>186</v>
      </c>
      <c r="AY156" s="13" t="s">
        <v>179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186</v>
      </c>
      <c r="BK156" s="147">
        <f t="shared" si="29"/>
        <v>0</v>
      </c>
      <c r="BL156" s="13" t="s">
        <v>205</v>
      </c>
      <c r="BM156" s="146" t="s">
        <v>1020</v>
      </c>
    </row>
    <row r="157" spans="2:65" s="1" customFormat="1" ht="24.15" customHeight="1" x14ac:dyDescent="0.2">
      <c r="B157" s="28"/>
      <c r="C157" s="148" t="s">
        <v>289</v>
      </c>
      <c r="D157" s="148" t="s">
        <v>194</v>
      </c>
      <c r="E157" s="149" t="s">
        <v>1021</v>
      </c>
      <c r="F157" s="150" t="s">
        <v>1022</v>
      </c>
      <c r="G157" s="151" t="s">
        <v>192</v>
      </c>
      <c r="H157" s="152">
        <v>3</v>
      </c>
      <c r="I157" s="153"/>
      <c r="J157" s="154">
        <f t="shared" si="20"/>
        <v>0</v>
      </c>
      <c r="K157" s="155"/>
      <c r="L157" s="156"/>
      <c r="M157" s="157" t="s">
        <v>1</v>
      </c>
      <c r="N157" s="158" t="s">
        <v>38</v>
      </c>
      <c r="P157" s="144">
        <f t="shared" si="21"/>
        <v>0</v>
      </c>
      <c r="Q157" s="144">
        <v>0.90708</v>
      </c>
      <c r="R157" s="144">
        <f t="shared" si="22"/>
        <v>2.7212399999999999</v>
      </c>
      <c r="S157" s="144">
        <v>0</v>
      </c>
      <c r="T157" s="145">
        <f t="shared" si="23"/>
        <v>0</v>
      </c>
      <c r="AR157" s="146" t="s">
        <v>205</v>
      </c>
      <c r="AT157" s="146" t="s">
        <v>194</v>
      </c>
      <c r="AU157" s="146" t="s">
        <v>186</v>
      </c>
      <c r="AY157" s="13" t="s">
        <v>179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186</v>
      </c>
      <c r="BK157" s="147">
        <f t="shared" si="29"/>
        <v>0</v>
      </c>
      <c r="BL157" s="13" t="s">
        <v>205</v>
      </c>
      <c r="BM157" s="146" t="s">
        <v>1023</v>
      </c>
    </row>
    <row r="158" spans="2:65" s="1" customFormat="1" ht="33" customHeight="1" x14ac:dyDescent="0.2">
      <c r="B158" s="28"/>
      <c r="C158" s="134" t="s">
        <v>293</v>
      </c>
      <c r="D158" s="134" t="s">
        <v>181</v>
      </c>
      <c r="E158" s="135" t="s">
        <v>1024</v>
      </c>
      <c r="F158" s="136" t="s">
        <v>1025</v>
      </c>
      <c r="G158" s="137" t="s">
        <v>192</v>
      </c>
      <c r="H158" s="138">
        <v>12</v>
      </c>
      <c r="I158" s="139"/>
      <c r="J158" s="140">
        <f t="shared" si="20"/>
        <v>0</v>
      </c>
      <c r="K158" s="141"/>
      <c r="L158" s="28"/>
      <c r="M158" s="142" t="s">
        <v>1</v>
      </c>
      <c r="N158" s="143" t="s">
        <v>38</v>
      </c>
      <c r="P158" s="144">
        <f t="shared" si="21"/>
        <v>0</v>
      </c>
      <c r="Q158" s="144">
        <v>0</v>
      </c>
      <c r="R158" s="144">
        <f t="shared" si="22"/>
        <v>0</v>
      </c>
      <c r="S158" s="144">
        <v>0</v>
      </c>
      <c r="T158" s="145">
        <f t="shared" si="23"/>
        <v>0</v>
      </c>
      <c r="AR158" s="146" t="s">
        <v>201</v>
      </c>
      <c r="AT158" s="146" t="s">
        <v>181</v>
      </c>
      <c r="AU158" s="146" t="s">
        <v>186</v>
      </c>
      <c r="AY158" s="13" t="s">
        <v>179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186</v>
      </c>
      <c r="BK158" s="147">
        <f t="shared" si="29"/>
        <v>0</v>
      </c>
      <c r="BL158" s="13" t="s">
        <v>201</v>
      </c>
      <c r="BM158" s="146" t="s">
        <v>1026</v>
      </c>
    </row>
    <row r="159" spans="2:65" s="1" customFormat="1" ht="33" customHeight="1" x14ac:dyDescent="0.2">
      <c r="B159" s="28"/>
      <c r="C159" s="148" t="s">
        <v>297</v>
      </c>
      <c r="D159" s="148" t="s">
        <v>194</v>
      </c>
      <c r="E159" s="149" t="s">
        <v>1027</v>
      </c>
      <c r="F159" s="150" t="s">
        <v>1028</v>
      </c>
      <c r="G159" s="151" t="s">
        <v>192</v>
      </c>
      <c r="H159" s="152">
        <v>9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0.57462999999999997</v>
      </c>
      <c r="R159" s="144">
        <f t="shared" si="22"/>
        <v>5.1716699999999998</v>
      </c>
      <c r="S159" s="144">
        <v>0</v>
      </c>
      <c r="T159" s="145">
        <f t="shared" si="23"/>
        <v>0</v>
      </c>
      <c r="AR159" s="146" t="s">
        <v>205</v>
      </c>
      <c r="AT159" s="146" t="s">
        <v>194</v>
      </c>
      <c r="AU159" s="146" t="s">
        <v>186</v>
      </c>
      <c r="AY159" s="13" t="s">
        <v>179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186</v>
      </c>
      <c r="BK159" s="147">
        <f t="shared" si="29"/>
        <v>0</v>
      </c>
      <c r="BL159" s="13" t="s">
        <v>205</v>
      </c>
      <c r="BM159" s="146" t="s">
        <v>1029</v>
      </c>
    </row>
    <row r="160" spans="2:65" s="1" customFormat="1" ht="33" customHeight="1" x14ac:dyDescent="0.2">
      <c r="B160" s="28"/>
      <c r="C160" s="148" t="s">
        <v>301</v>
      </c>
      <c r="D160" s="148" t="s">
        <v>194</v>
      </c>
      <c r="E160" s="149" t="s">
        <v>1030</v>
      </c>
      <c r="F160" s="150" t="s">
        <v>1031</v>
      </c>
      <c r="G160" s="151" t="s">
        <v>192</v>
      </c>
      <c r="H160" s="152">
        <v>1</v>
      </c>
      <c r="I160" s="153"/>
      <c r="J160" s="154">
        <f t="shared" si="20"/>
        <v>0</v>
      </c>
      <c r="K160" s="155"/>
      <c r="L160" s="156"/>
      <c r="M160" s="157" t="s">
        <v>1</v>
      </c>
      <c r="N160" s="158" t="s">
        <v>38</v>
      </c>
      <c r="P160" s="144">
        <f t="shared" si="21"/>
        <v>0</v>
      </c>
      <c r="Q160" s="144">
        <v>0.65451000000000004</v>
      </c>
      <c r="R160" s="144">
        <f t="shared" si="22"/>
        <v>0.65451000000000004</v>
      </c>
      <c r="S160" s="144">
        <v>0</v>
      </c>
      <c r="T160" s="145">
        <f t="shared" si="23"/>
        <v>0</v>
      </c>
      <c r="AR160" s="146" t="s">
        <v>205</v>
      </c>
      <c r="AT160" s="146" t="s">
        <v>194</v>
      </c>
      <c r="AU160" s="146" t="s">
        <v>186</v>
      </c>
      <c r="AY160" s="13" t="s">
        <v>179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186</v>
      </c>
      <c r="BK160" s="147">
        <f t="shared" si="29"/>
        <v>0</v>
      </c>
      <c r="BL160" s="13" t="s">
        <v>205</v>
      </c>
      <c r="BM160" s="146" t="s">
        <v>1032</v>
      </c>
    </row>
    <row r="161" spans="2:65" s="1" customFormat="1" ht="33" customHeight="1" x14ac:dyDescent="0.2">
      <c r="B161" s="28"/>
      <c r="C161" s="148" t="s">
        <v>305</v>
      </c>
      <c r="D161" s="148" t="s">
        <v>194</v>
      </c>
      <c r="E161" s="149" t="s">
        <v>1033</v>
      </c>
      <c r="F161" s="150" t="s">
        <v>1034</v>
      </c>
      <c r="G161" s="151" t="s">
        <v>192</v>
      </c>
      <c r="H161" s="152">
        <v>1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0.81076999999999999</v>
      </c>
      <c r="R161" s="144">
        <f t="shared" si="22"/>
        <v>0.81076999999999999</v>
      </c>
      <c r="S161" s="144">
        <v>0</v>
      </c>
      <c r="T161" s="145">
        <f t="shared" si="23"/>
        <v>0</v>
      </c>
      <c r="AR161" s="146" t="s">
        <v>205</v>
      </c>
      <c r="AT161" s="146" t="s">
        <v>194</v>
      </c>
      <c r="AU161" s="146" t="s">
        <v>186</v>
      </c>
      <c r="AY161" s="13" t="s">
        <v>179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186</v>
      </c>
      <c r="BK161" s="147">
        <f t="shared" si="29"/>
        <v>0</v>
      </c>
      <c r="BL161" s="13" t="s">
        <v>205</v>
      </c>
      <c r="BM161" s="146" t="s">
        <v>1035</v>
      </c>
    </row>
    <row r="162" spans="2:65" s="1" customFormat="1" ht="33" customHeight="1" x14ac:dyDescent="0.2">
      <c r="B162" s="28"/>
      <c r="C162" s="148" t="s">
        <v>309</v>
      </c>
      <c r="D162" s="148" t="s">
        <v>194</v>
      </c>
      <c r="E162" s="149" t="s">
        <v>1036</v>
      </c>
      <c r="F162" s="150" t="s">
        <v>1037</v>
      </c>
      <c r="G162" s="151" t="s">
        <v>192</v>
      </c>
      <c r="H162" s="152">
        <v>1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0.98906000000000005</v>
      </c>
      <c r="R162" s="144">
        <f t="shared" si="22"/>
        <v>0.98906000000000005</v>
      </c>
      <c r="S162" s="144">
        <v>0</v>
      </c>
      <c r="T162" s="145">
        <f t="shared" si="23"/>
        <v>0</v>
      </c>
      <c r="AR162" s="146" t="s">
        <v>205</v>
      </c>
      <c r="AT162" s="146" t="s">
        <v>194</v>
      </c>
      <c r="AU162" s="146" t="s">
        <v>186</v>
      </c>
      <c r="AY162" s="13" t="s">
        <v>179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186</v>
      </c>
      <c r="BK162" s="147">
        <f t="shared" si="29"/>
        <v>0</v>
      </c>
      <c r="BL162" s="13" t="s">
        <v>205</v>
      </c>
      <c r="BM162" s="146" t="s">
        <v>1038</v>
      </c>
    </row>
    <row r="163" spans="2:65" s="1" customFormat="1" ht="16.5" customHeight="1" x14ac:dyDescent="0.2">
      <c r="B163" s="28"/>
      <c r="C163" s="134" t="s">
        <v>313</v>
      </c>
      <c r="D163" s="134" t="s">
        <v>181</v>
      </c>
      <c r="E163" s="135" t="s">
        <v>526</v>
      </c>
      <c r="F163" s="136" t="s">
        <v>527</v>
      </c>
      <c r="G163" s="137" t="s">
        <v>192</v>
      </c>
      <c r="H163" s="138">
        <v>2</v>
      </c>
      <c r="I163" s="139"/>
      <c r="J163" s="140">
        <f t="shared" si="20"/>
        <v>0</v>
      </c>
      <c r="K163" s="141"/>
      <c r="L163" s="28"/>
      <c r="M163" s="142" t="s">
        <v>1</v>
      </c>
      <c r="N163" s="143" t="s">
        <v>38</v>
      </c>
      <c r="P163" s="144">
        <f t="shared" si="21"/>
        <v>0</v>
      </c>
      <c r="Q163" s="144">
        <v>0</v>
      </c>
      <c r="R163" s="144">
        <f t="shared" si="22"/>
        <v>0</v>
      </c>
      <c r="S163" s="144">
        <v>0</v>
      </c>
      <c r="T163" s="145">
        <f t="shared" si="23"/>
        <v>0</v>
      </c>
      <c r="AR163" s="146" t="s">
        <v>201</v>
      </c>
      <c r="AT163" s="146" t="s">
        <v>181</v>
      </c>
      <c r="AU163" s="146" t="s">
        <v>186</v>
      </c>
      <c r="AY163" s="13" t="s">
        <v>179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186</v>
      </c>
      <c r="BK163" s="147">
        <f t="shared" si="29"/>
        <v>0</v>
      </c>
      <c r="BL163" s="13" t="s">
        <v>201</v>
      </c>
      <c r="BM163" s="146" t="s">
        <v>528</v>
      </c>
    </row>
    <row r="164" spans="2:65" s="1" customFormat="1" ht="16.5" customHeight="1" x14ac:dyDescent="0.2">
      <c r="B164" s="28"/>
      <c r="C164" s="148" t="s">
        <v>317</v>
      </c>
      <c r="D164" s="148" t="s">
        <v>194</v>
      </c>
      <c r="E164" s="149" t="s">
        <v>529</v>
      </c>
      <c r="F164" s="150" t="s">
        <v>530</v>
      </c>
      <c r="G164" s="151" t="s">
        <v>192</v>
      </c>
      <c r="H164" s="152">
        <v>2</v>
      </c>
      <c r="I164" s="153"/>
      <c r="J164" s="154">
        <f t="shared" si="20"/>
        <v>0</v>
      </c>
      <c r="K164" s="155"/>
      <c r="L164" s="156"/>
      <c r="M164" s="157" t="s">
        <v>1</v>
      </c>
      <c r="N164" s="158" t="s">
        <v>38</v>
      </c>
      <c r="P164" s="144">
        <f t="shared" si="21"/>
        <v>0</v>
      </c>
      <c r="Q164" s="144">
        <v>3.5000000000000003E-2</v>
      </c>
      <c r="R164" s="144">
        <f t="shared" si="22"/>
        <v>7.0000000000000007E-2</v>
      </c>
      <c r="S164" s="144">
        <v>0</v>
      </c>
      <c r="T164" s="145">
        <f t="shared" si="23"/>
        <v>0</v>
      </c>
      <c r="AR164" s="146" t="s">
        <v>205</v>
      </c>
      <c r="AT164" s="146" t="s">
        <v>194</v>
      </c>
      <c r="AU164" s="146" t="s">
        <v>186</v>
      </c>
      <c r="AY164" s="13" t="s">
        <v>179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186</v>
      </c>
      <c r="BK164" s="147">
        <f t="shared" si="29"/>
        <v>0</v>
      </c>
      <c r="BL164" s="13" t="s">
        <v>205</v>
      </c>
      <c r="BM164" s="146" t="s">
        <v>531</v>
      </c>
    </row>
    <row r="165" spans="2:65" s="1" customFormat="1" ht="16.5" customHeight="1" x14ac:dyDescent="0.2">
      <c r="B165" s="28"/>
      <c r="C165" s="134" t="s">
        <v>321</v>
      </c>
      <c r="D165" s="134" t="s">
        <v>181</v>
      </c>
      <c r="E165" s="135" t="s">
        <v>1039</v>
      </c>
      <c r="F165" s="136" t="s">
        <v>1040</v>
      </c>
      <c r="G165" s="137" t="s">
        <v>192</v>
      </c>
      <c r="H165" s="138">
        <v>4</v>
      </c>
      <c r="I165" s="139"/>
      <c r="J165" s="140">
        <f t="shared" si="20"/>
        <v>0</v>
      </c>
      <c r="K165" s="141"/>
      <c r="L165" s="28"/>
      <c r="M165" s="142" t="s">
        <v>1</v>
      </c>
      <c r="N165" s="143" t="s">
        <v>38</v>
      </c>
      <c r="P165" s="144">
        <f t="shared" si="21"/>
        <v>0</v>
      </c>
      <c r="Q165" s="144">
        <v>0</v>
      </c>
      <c r="R165" s="144">
        <f t="shared" si="22"/>
        <v>0</v>
      </c>
      <c r="S165" s="144">
        <v>0</v>
      </c>
      <c r="T165" s="145">
        <f t="shared" si="23"/>
        <v>0</v>
      </c>
      <c r="AR165" s="146" t="s">
        <v>201</v>
      </c>
      <c r="AT165" s="146" t="s">
        <v>181</v>
      </c>
      <c r="AU165" s="146" t="s">
        <v>186</v>
      </c>
      <c r="AY165" s="13" t="s">
        <v>179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186</v>
      </c>
      <c r="BK165" s="147">
        <f t="shared" si="29"/>
        <v>0</v>
      </c>
      <c r="BL165" s="13" t="s">
        <v>201</v>
      </c>
      <c r="BM165" s="146" t="s">
        <v>1041</v>
      </c>
    </row>
    <row r="166" spans="2:65" s="1" customFormat="1" ht="16.5" customHeight="1" x14ac:dyDescent="0.2">
      <c r="B166" s="28"/>
      <c r="C166" s="148" t="s">
        <v>325</v>
      </c>
      <c r="D166" s="148" t="s">
        <v>194</v>
      </c>
      <c r="E166" s="149" t="s">
        <v>1042</v>
      </c>
      <c r="F166" s="150" t="s">
        <v>1043</v>
      </c>
      <c r="G166" s="151" t="s">
        <v>192</v>
      </c>
      <c r="H166" s="152">
        <v>4</v>
      </c>
      <c r="I166" s="153"/>
      <c r="J166" s="154">
        <f t="shared" si="20"/>
        <v>0</v>
      </c>
      <c r="K166" s="155"/>
      <c r="L166" s="156"/>
      <c r="M166" s="157" t="s">
        <v>1</v>
      </c>
      <c r="N166" s="158" t="s">
        <v>38</v>
      </c>
      <c r="P166" s="144">
        <f t="shared" si="21"/>
        <v>0</v>
      </c>
      <c r="Q166" s="144">
        <v>0.04</v>
      </c>
      <c r="R166" s="144">
        <f t="shared" si="22"/>
        <v>0.16</v>
      </c>
      <c r="S166" s="144">
        <v>0</v>
      </c>
      <c r="T166" s="145">
        <f t="shared" si="23"/>
        <v>0</v>
      </c>
      <c r="AR166" s="146" t="s">
        <v>205</v>
      </c>
      <c r="AT166" s="146" t="s">
        <v>194</v>
      </c>
      <c r="AU166" s="146" t="s">
        <v>186</v>
      </c>
      <c r="AY166" s="13" t="s">
        <v>179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186</v>
      </c>
      <c r="BK166" s="147">
        <f t="shared" si="29"/>
        <v>0</v>
      </c>
      <c r="BL166" s="13" t="s">
        <v>205</v>
      </c>
      <c r="BM166" s="146" t="s">
        <v>1044</v>
      </c>
    </row>
    <row r="167" spans="2:65" s="1" customFormat="1" ht="16.5" customHeight="1" x14ac:dyDescent="0.2">
      <c r="B167" s="28"/>
      <c r="C167" s="134" t="s">
        <v>329</v>
      </c>
      <c r="D167" s="134" t="s">
        <v>181</v>
      </c>
      <c r="E167" s="135" t="s">
        <v>1045</v>
      </c>
      <c r="F167" s="136" t="s">
        <v>1046</v>
      </c>
      <c r="G167" s="137" t="s">
        <v>192</v>
      </c>
      <c r="H167" s="138">
        <v>6</v>
      </c>
      <c r="I167" s="139"/>
      <c r="J167" s="140">
        <f t="shared" si="20"/>
        <v>0</v>
      </c>
      <c r="K167" s="141"/>
      <c r="L167" s="28"/>
      <c r="M167" s="142" t="s">
        <v>1</v>
      </c>
      <c r="N167" s="143" t="s">
        <v>38</v>
      </c>
      <c r="P167" s="144">
        <f t="shared" si="21"/>
        <v>0</v>
      </c>
      <c r="Q167" s="144">
        <v>0</v>
      </c>
      <c r="R167" s="144">
        <f t="shared" si="22"/>
        <v>0</v>
      </c>
      <c r="S167" s="144">
        <v>0</v>
      </c>
      <c r="T167" s="145">
        <f t="shared" si="23"/>
        <v>0</v>
      </c>
      <c r="AR167" s="146" t="s">
        <v>201</v>
      </c>
      <c r="AT167" s="146" t="s">
        <v>181</v>
      </c>
      <c r="AU167" s="146" t="s">
        <v>186</v>
      </c>
      <c r="AY167" s="13" t="s">
        <v>179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186</v>
      </c>
      <c r="BK167" s="147">
        <f t="shared" si="29"/>
        <v>0</v>
      </c>
      <c r="BL167" s="13" t="s">
        <v>201</v>
      </c>
      <c r="BM167" s="146" t="s">
        <v>1047</v>
      </c>
    </row>
    <row r="168" spans="2:65" s="1" customFormat="1" ht="16.5" customHeight="1" x14ac:dyDescent="0.2">
      <c r="B168" s="28"/>
      <c r="C168" s="148" t="s">
        <v>333</v>
      </c>
      <c r="D168" s="148" t="s">
        <v>194</v>
      </c>
      <c r="E168" s="149" t="s">
        <v>1048</v>
      </c>
      <c r="F168" s="150" t="s">
        <v>1049</v>
      </c>
      <c r="G168" s="151" t="s">
        <v>192</v>
      </c>
      <c r="H168" s="152">
        <v>6</v>
      </c>
      <c r="I168" s="153"/>
      <c r="J168" s="154">
        <f t="shared" si="20"/>
        <v>0</v>
      </c>
      <c r="K168" s="155"/>
      <c r="L168" s="156"/>
      <c r="M168" s="157" t="s">
        <v>1</v>
      </c>
      <c r="N168" s="158" t="s">
        <v>38</v>
      </c>
      <c r="P168" s="144">
        <f t="shared" si="21"/>
        <v>0</v>
      </c>
      <c r="Q168" s="144">
        <v>4.4999999999999998E-2</v>
      </c>
      <c r="R168" s="144">
        <f t="shared" si="22"/>
        <v>0.27</v>
      </c>
      <c r="S168" s="144">
        <v>0</v>
      </c>
      <c r="T168" s="145">
        <f t="shared" si="23"/>
        <v>0</v>
      </c>
      <c r="AR168" s="146" t="s">
        <v>205</v>
      </c>
      <c r="AT168" s="146" t="s">
        <v>194</v>
      </c>
      <c r="AU168" s="146" t="s">
        <v>186</v>
      </c>
      <c r="AY168" s="13" t="s">
        <v>179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186</v>
      </c>
      <c r="BK168" s="147">
        <f t="shared" si="29"/>
        <v>0</v>
      </c>
      <c r="BL168" s="13" t="s">
        <v>205</v>
      </c>
      <c r="BM168" s="146" t="s">
        <v>1050</v>
      </c>
    </row>
    <row r="169" spans="2:65" s="1" customFormat="1" ht="21.75" customHeight="1" x14ac:dyDescent="0.2">
      <c r="B169" s="28"/>
      <c r="C169" s="134" t="s">
        <v>337</v>
      </c>
      <c r="D169" s="134" t="s">
        <v>181</v>
      </c>
      <c r="E169" s="135" t="s">
        <v>535</v>
      </c>
      <c r="F169" s="136" t="s">
        <v>536</v>
      </c>
      <c r="G169" s="137" t="s">
        <v>192</v>
      </c>
      <c r="H169" s="138">
        <v>12</v>
      </c>
      <c r="I169" s="139"/>
      <c r="J169" s="140">
        <f t="shared" si="20"/>
        <v>0</v>
      </c>
      <c r="K169" s="141"/>
      <c r="L169" s="28"/>
      <c r="M169" s="142" t="s">
        <v>1</v>
      </c>
      <c r="N169" s="143" t="s">
        <v>38</v>
      </c>
      <c r="P169" s="144">
        <f t="shared" si="21"/>
        <v>0</v>
      </c>
      <c r="Q169" s="144">
        <v>0</v>
      </c>
      <c r="R169" s="144">
        <f t="shared" si="22"/>
        <v>0</v>
      </c>
      <c r="S169" s="144">
        <v>0</v>
      </c>
      <c r="T169" s="145">
        <f t="shared" si="23"/>
        <v>0</v>
      </c>
      <c r="AR169" s="146" t="s">
        <v>201</v>
      </c>
      <c r="AT169" s="146" t="s">
        <v>181</v>
      </c>
      <c r="AU169" s="146" t="s">
        <v>186</v>
      </c>
      <c r="AY169" s="13" t="s">
        <v>179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186</v>
      </c>
      <c r="BK169" s="147">
        <f t="shared" si="29"/>
        <v>0</v>
      </c>
      <c r="BL169" s="13" t="s">
        <v>201</v>
      </c>
      <c r="BM169" s="146" t="s">
        <v>537</v>
      </c>
    </row>
    <row r="170" spans="2:65" s="1" customFormat="1" ht="16.5" customHeight="1" x14ac:dyDescent="0.2">
      <c r="B170" s="28"/>
      <c r="C170" s="148" t="s">
        <v>341</v>
      </c>
      <c r="D170" s="148" t="s">
        <v>194</v>
      </c>
      <c r="E170" s="149" t="s">
        <v>538</v>
      </c>
      <c r="F170" s="150" t="s">
        <v>539</v>
      </c>
      <c r="G170" s="151" t="s">
        <v>235</v>
      </c>
      <c r="H170" s="152">
        <v>12</v>
      </c>
      <c r="I170" s="153"/>
      <c r="J170" s="154">
        <f t="shared" si="20"/>
        <v>0</v>
      </c>
      <c r="K170" s="155"/>
      <c r="L170" s="156"/>
      <c r="M170" s="157" t="s">
        <v>1</v>
      </c>
      <c r="N170" s="158" t="s">
        <v>38</v>
      </c>
      <c r="P170" s="144">
        <f t="shared" si="21"/>
        <v>0</v>
      </c>
      <c r="Q170" s="144">
        <v>7.0899999999999999E-3</v>
      </c>
      <c r="R170" s="144">
        <f t="shared" si="22"/>
        <v>8.5080000000000003E-2</v>
      </c>
      <c r="S170" s="144">
        <v>0</v>
      </c>
      <c r="T170" s="145">
        <f t="shared" si="23"/>
        <v>0</v>
      </c>
      <c r="AR170" s="146" t="s">
        <v>205</v>
      </c>
      <c r="AT170" s="146" t="s">
        <v>194</v>
      </c>
      <c r="AU170" s="146" t="s">
        <v>186</v>
      </c>
      <c r="AY170" s="13" t="s">
        <v>179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186</v>
      </c>
      <c r="BK170" s="147">
        <f t="shared" si="29"/>
        <v>0</v>
      </c>
      <c r="BL170" s="13" t="s">
        <v>205</v>
      </c>
      <c r="BM170" s="146" t="s">
        <v>540</v>
      </c>
    </row>
    <row r="171" spans="2:65" s="1" customFormat="1" ht="21.75" customHeight="1" x14ac:dyDescent="0.2">
      <c r="B171" s="28"/>
      <c r="C171" s="134" t="s">
        <v>343</v>
      </c>
      <c r="D171" s="134" t="s">
        <v>181</v>
      </c>
      <c r="E171" s="135" t="s">
        <v>550</v>
      </c>
      <c r="F171" s="136" t="s">
        <v>551</v>
      </c>
      <c r="G171" s="137" t="s">
        <v>192</v>
      </c>
      <c r="H171" s="138">
        <v>12</v>
      </c>
      <c r="I171" s="139"/>
      <c r="J171" s="140">
        <f t="shared" si="20"/>
        <v>0</v>
      </c>
      <c r="K171" s="141"/>
      <c r="L171" s="28"/>
      <c r="M171" s="142" t="s">
        <v>1</v>
      </c>
      <c r="N171" s="143" t="s">
        <v>38</v>
      </c>
      <c r="P171" s="144">
        <f t="shared" si="21"/>
        <v>0</v>
      </c>
      <c r="Q171" s="144">
        <v>0</v>
      </c>
      <c r="R171" s="144">
        <f t="shared" si="22"/>
        <v>0</v>
      </c>
      <c r="S171" s="144">
        <v>0</v>
      </c>
      <c r="T171" s="145">
        <f t="shared" si="23"/>
        <v>0</v>
      </c>
      <c r="AR171" s="146" t="s">
        <v>201</v>
      </c>
      <c r="AT171" s="146" t="s">
        <v>181</v>
      </c>
      <c r="AU171" s="146" t="s">
        <v>186</v>
      </c>
      <c r="AY171" s="13" t="s">
        <v>179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186</v>
      </c>
      <c r="BK171" s="147">
        <f t="shared" si="29"/>
        <v>0</v>
      </c>
      <c r="BL171" s="13" t="s">
        <v>201</v>
      </c>
      <c r="BM171" s="146" t="s">
        <v>552</v>
      </c>
    </row>
    <row r="172" spans="2:65" s="1" customFormat="1" ht="16.5" customHeight="1" x14ac:dyDescent="0.2">
      <c r="B172" s="28"/>
      <c r="C172" s="148" t="s">
        <v>347</v>
      </c>
      <c r="D172" s="148" t="s">
        <v>194</v>
      </c>
      <c r="E172" s="149" t="s">
        <v>553</v>
      </c>
      <c r="F172" s="150" t="s">
        <v>554</v>
      </c>
      <c r="G172" s="151" t="s">
        <v>192</v>
      </c>
      <c r="H172" s="152">
        <v>12</v>
      </c>
      <c r="I172" s="153"/>
      <c r="J172" s="154">
        <f t="shared" si="20"/>
        <v>0</v>
      </c>
      <c r="K172" s="155"/>
      <c r="L172" s="156"/>
      <c r="M172" s="157" t="s">
        <v>1</v>
      </c>
      <c r="N172" s="158" t="s">
        <v>38</v>
      </c>
      <c r="P172" s="144">
        <f t="shared" si="21"/>
        <v>0</v>
      </c>
      <c r="Q172" s="144">
        <v>3.7920000000000002E-2</v>
      </c>
      <c r="R172" s="144">
        <f t="shared" si="22"/>
        <v>0.45504</v>
      </c>
      <c r="S172" s="144">
        <v>0</v>
      </c>
      <c r="T172" s="145">
        <f t="shared" si="23"/>
        <v>0</v>
      </c>
      <c r="AR172" s="146" t="s">
        <v>205</v>
      </c>
      <c r="AT172" s="146" t="s">
        <v>194</v>
      </c>
      <c r="AU172" s="146" t="s">
        <v>186</v>
      </c>
      <c r="AY172" s="13" t="s">
        <v>179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186</v>
      </c>
      <c r="BK172" s="147">
        <f t="shared" si="29"/>
        <v>0</v>
      </c>
      <c r="BL172" s="13" t="s">
        <v>205</v>
      </c>
      <c r="BM172" s="146" t="s">
        <v>555</v>
      </c>
    </row>
    <row r="173" spans="2:65" s="1" customFormat="1" ht="16.5" customHeight="1" x14ac:dyDescent="0.2">
      <c r="B173" s="28"/>
      <c r="C173" s="134" t="s">
        <v>351</v>
      </c>
      <c r="D173" s="134" t="s">
        <v>181</v>
      </c>
      <c r="E173" s="135" t="s">
        <v>568</v>
      </c>
      <c r="F173" s="136" t="s">
        <v>569</v>
      </c>
      <c r="G173" s="137" t="s">
        <v>192</v>
      </c>
      <c r="H173" s="138">
        <v>14</v>
      </c>
      <c r="I173" s="139"/>
      <c r="J173" s="140">
        <f t="shared" si="20"/>
        <v>0</v>
      </c>
      <c r="K173" s="141"/>
      <c r="L173" s="28"/>
      <c r="M173" s="142" t="s">
        <v>1</v>
      </c>
      <c r="N173" s="143" t="s">
        <v>38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201</v>
      </c>
      <c r="AT173" s="146" t="s">
        <v>181</v>
      </c>
      <c r="AU173" s="146" t="s">
        <v>186</v>
      </c>
      <c r="AY173" s="13" t="s">
        <v>179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186</v>
      </c>
      <c r="BK173" s="147">
        <f t="shared" si="29"/>
        <v>0</v>
      </c>
      <c r="BL173" s="13" t="s">
        <v>201</v>
      </c>
      <c r="BM173" s="146" t="s">
        <v>570</v>
      </c>
    </row>
    <row r="174" spans="2:65" s="1" customFormat="1" ht="16.5" customHeight="1" x14ac:dyDescent="0.2">
      <c r="B174" s="28"/>
      <c r="C174" s="148" t="s">
        <v>355</v>
      </c>
      <c r="D174" s="148" t="s">
        <v>194</v>
      </c>
      <c r="E174" s="149" t="s">
        <v>571</v>
      </c>
      <c r="F174" s="150" t="s">
        <v>569</v>
      </c>
      <c r="G174" s="151" t="s">
        <v>192</v>
      </c>
      <c r="H174" s="152">
        <v>14</v>
      </c>
      <c r="I174" s="153"/>
      <c r="J174" s="154">
        <f t="shared" si="20"/>
        <v>0</v>
      </c>
      <c r="K174" s="155"/>
      <c r="L174" s="156"/>
      <c r="M174" s="157" t="s">
        <v>1</v>
      </c>
      <c r="N174" s="158" t="s">
        <v>38</v>
      </c>
      <c r="P174" s="144">
        <f t="shared" si="21"/>
        <v>0</v>
      </c>
      <c r="Q174" s="144">
        <v>1.7700000000000001E-3</v>
      </c>
      <c r="R174" s="144">
        <f t="shared" si="22"/>
        <v>2.478E-2</v>
      </c>
      <c r="S174" s="144">
        <v>0</v>
      </c>
      <c r="T174" s="145">
        <f t="shared" si="23"/>
        <v>0</v>
      </c>
      <c r="AR174" s="146" t="s">
        <v>205</v>
      </c>
      <c r="AT174" s="146" t="s">
        <v>194</v>
      </c>
      <c r="AU174" s="146" t="s">
        <v>186</v>
      </c>
      <c r="AY174" s="13" t="s">
        <v>179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186</v>
      </c>
      <c r="BK174" s="147">
        <f t="shared" si="29"/>
        <v>0</v>
      </c>
      <c r="BL174" s="13" t="s">
        <v>205</v>
      </c>
      <c r="BM174" s="146" t="s">
        <v>572</v>
      </c>
    </row>
    <row r="175" spans="2:65" s="1" customFormat="1" ht="24.15" customHeight="1" x14ac:dyDescent="0.2">
      <c r="B175" s="28"/>
      <c r="C175" s="134" t="s">
        <v>359</v>
      </c>
      <c r="D175" s="134" t="s">
        <v>181</v>
      </c>
      <c r="E175" s="135" t="s">
        <v>588</v>
      </c>
      <c r="F175" s="136" t="s">
        <v>589</v>
      </c>
      <c r="G175" s="137" t="s">
        <v>192</v>
      </c>
      <c r="H175" s="138">
        <v>17</v>
      </c>
      <c r="I175" s="139"/>
      <c r="J175" s="140">
        <f t="shared" si="20"/>
        <v>0</v>
      </c>
      <c r="K175" s="141"/>
      <c r="L175" s="28"/>
      <c r="M175" s="142" t="s">
        <v>1</v>
      </c>
      <c r="N175" s="143" t="s">
        <v>38</v>
      </c>
      <c r="P175" s="144">
        <f t="shared" si="21"/>
        <v>0</v>
      </c>
      <c r="Q175" s="144">
        <v>0</v>
      </c>
      <c r="R175" s="144">
        <f t="shared" si="22"/>
        <v>0</v>
      </c>
      <c r="S175" s="144">
        <v>0</v>
      </c>
      <c r="T175" s="145">
        <f t="shared" si="23"/>
        <v>0</v>
      </c>
      <c r="AR175" s="146" t="s">
        <v>201</v>
      </c>
      <c r="AT175" s="146" t="s">
        <v>181</v>
      </c>
      <c r="AU175" s="146" t="s">
        <v>186</v>
      </c>
      <c r="AY175" s="13" t="s">
        <v>179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186</v>
      </c>
      <c r="BK175" s="147">
        <f t="shared" si="29"/>
        <v>0</v>
      </c>
      <c r="BL175" s="13" t="s">
        <v>201</v>
      </c>
      <c r="BM175" s="146" t="s">
        <v>590</v>
      </c>
    </row>
    <row r="176" spans="2:65" s="1" customFormat="1" ht="24.15" customHeight="1" x14ac:dyDescent="0.2">
      <c r="B176" s="28"/>
      <c r="C176" s="148" t="s">
        <v>363</v>
      </c>
      <c r="D176" s="148" t="s">
        <v>194</v>
      </c>
      <c r="E176" s="149" t="s">
        <v>591</v>
      </c>
      <c r="F176" s="150" t="s">
        <v>592</v>
      </c>
      <c r="G176" s="151" t="s">
        <v>192</v>
      </c>
      <c r="H176" s="152">
        <v>17</v>
      </c>
      <c r="I176" s="153"/>
      <c r="J176" s="154">
        <f t="shared" si="20"/>
        <v>0</v>
      </c>
      <c r="K176" s="155"/>
      <c r="L176" s="156"/>
      <c r="M176" s="157" t="s">
        <v>1</v>
      </c>
      <c r="N176" s="158" t="s">
        <v>38</v>
      </c>
      <c r="P176" s="144">
        <f t="shared" si="21"/>
        <v>0</v>
      </c>
      <c r="Q176" s="144">
        <v>6.9199999999999999E-3</v>
      </c>
      <c r="R176" s="144">
        <f t="shared" si="22"/>
        <v>0.11763999999999999</v>
      </c>
      <c r="S176" s="144">
        <v>0</v>
      </c>
      <c r="T176" s="145">
        <f t="shared" si="23"/>
        <v>0</v>
      </c>
      <c r="AR176" s="146" t="s">
        <v>205</v>
      </c>
      <c r="AT176" s="146" t="s">
        <v>194</v>
      </c>
      <c r="AU176" s="146" t="s">
        <v>186</v>
      </c>
      <c r="AY176" s="13" t="s">
        <v>179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186</v>
      </c>
      <c r="BK176" s="147">
        <f t="shared" si="29"/>
        <v>0</v>
      </c>
      <c r="BL176" s="13" t="s">
        <v>205</v>
      </c>
      <c r="BM176" s="146" t="s">
        <v>593</v>
      </c>
    </row>
    <row r="177" spans="2:65" s="1" customFormat="1" ht="24.15" customHeight="1" x14ac:dyDescent="0.2">
      <c r="B177" s="28"/>
      <c r="C177" s="134" t="s">
        <v>369</v>
      </c>
      <c r="D177" s="134" t="s">
        <v>181</v>
      </c>
      <c r="E177" s="135" t="s">
        <v>594</v>
      </c>
      <c r="F177" s="136" t="s">
        <v>595</v>
      </c>
      <c r="G177" s="137" t="s">
        <v>192</v>
      </c>
      <c r="H177" s="138">
        <v>13</v>
      </c>
      <c r="I177" s="139"/>
      <c r="J177" s="140">
        <f t="shared" si="20"/>
        <v>0</v>
      </c>
      <c r="K177" s="141"/>
      <c r="L177" s="28"/>
      <c r="M177" s="142" t="s">
        <v>1</v>
      </c>
      <c r="N177" s="143" t="s">
        <v>38</v>
      </c>
      <c r="P177" s="144">
        <f t="shared" si="21"/>
        <v>0</v>
      </c>
      <c r="Q177" s="144">
        <v>0</v>
      </c>
      <c r="R177" s="144">
        <f t="shared" si="22"/>
        <v>0</v>
      </c>
      <c r="S177" s="144">
        <v>0</v>
      </c>
      <c r="T177" s="145">
        <f t="shared" si="23"/>
        <v>0</v>
      </c>
      <c r="AR177" s="146" t="s">
        <v>201</v>
      </c>
      <c r="AT177" s="146" t="s">
        <v>181</v>
      </c>
      <c r="AU177" s="146" t="s">
        <v>186</v>
      </c>
      <c r="AY177" s="13" t="s">
        <v>179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186</v>
      </c>
      <c r="BK177" s="147">
        <f t="shared" si="29"/>
        <v>0</v>
      </c>
      <c r="BL177" s="13" t="s">
        <v>201</v>
      </c>
      <c r="BM177" s="146" t="s">
        <v>596</v>
      </c>
    </row>
    <row r="178" spans="2:65" s="1" customFormat="1" ht="24.15" customHeight="1" x14ac:dyDescent="0.2">
      <c r="B178" s="28"/>
      <c r="C178" s="148" t="s">
        <v>373</v>
      </c>
      <c r="D178" s="148" t="s">
        <v>194</v>
      </c>
      <c r="E178" s="149" t="s">
        <v>597</v>
      </c>
      <c r="F178" s="150" t="s">
        <v>598</v>
      </c>
      <c r="G178" s="151" t="s">
        <v>192</v>
      </c>
      <c r="H178" s="152">
        <v>13</v>
      </c>
      <c r="I178" s="153"/>
      <c r="J178" s="154">
        <f t="shared" si="20"/>
        <v>0</v>
      </c>
      <c r="K178" s="155"/>
      <c r="L178" s="156"/>
      <c r="M178" s="157" t="s">
        <v>1</v>
      </c>
      <c r="N178" s="158" t="s">
        <v>38</v>
      </c>
      <c r="P178" s="144">
        <f t="shared" si="21"/>
        <v>0</v>
      </c>
      <c r="Q178" s="144">
        <v>4.8999999999999998E-3</v>
      </c>
      <c r="R178" s="144">
        <f t="shared" si="22"/>
        <v>6.3699999999999993E-2</v>
      </c>
      <c r="S178" s="144">
        <v>0</v>
      </c>
      <c r="T178" s="145">
        <f t="shared" si="23"/>
        <v>0</v>
      </c>
      <c r="AR178" s="146" t="s">
        <v>205</v>
      </c>
      <c r="AT178" s="146" t="s">
        <v>194</v>
      </c>
      <c r="AU178" s="146" t="s">
        <v>186</v>
      </c>
      <c r="AY178" s="13" t="s">
        <v>179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186</v>
      </c>
      <c r="BK178" s="147">
        <f t="shared" si="29"/>
        <v>0</v>
      </c>
      <c r="BL178" s="13" t="s">
        <v>205</v>
      </c>
      <c r="BM178" s="146" t="s">
        <v>599</v>
      </c>
    </row>
    <row r="179" spans="2:65" s="1" customFormat="1" ht="24.15" customHeight="1" x14ac:dyDescent="0.2">
      <c r="B179" s="28"/>
      <c r="C179" s="134" t="s">
        <v>377</v>
      </c>
      <c r="D179" s="134" t="s">
        <v>181</v>
      </c>
      <c r="E179" s="135" t="s">
        <v>600</v>
      </c>
      <c r="F179" s="136" t="s">
        <v>601</v>
      </c>
      <c r="G179" s="137" t="s">
        <v>192</v>
      </c>
      <c r="H179" s="138">
        <v>5</v>
      </c>
      <c r="I179" s="139"/>
      <c r="J179" s="140">
        <f t="shared" si="20"/>
        <v>0</v>
      </c>
      <c r="K179" s="141"/>
      <c r="L179" s="28"/>
      <c r="M179" s="142" t="s">
        <v>1</v>
      </c>
      <c r="N179" s="143" t="s">
        <v>38</v>
      </c>
      <c r="P179" s="144">
        <f t="shared" si="21"/>
        <v>0</v>
      </c>
      <c r="Q179" s="144">
        <v>0</v>
      </c>
      <c r="R179" s="144">
        <f t="shared" si="22"/>
        <v>0</v>
      </c>
      <c r="S179" s="144">
        <v>0</v>
      </c>
      <c r="T179" s="145">
        <f t="shared" si="23"/>
        <v>0</v>
      </c>
      <c r="AR179" s="146" t="s">
        <v>201</v>
      </c>
      <c r="AT179" s="146" t="s">
        <v>181</v>
      </c>
      <c r="AU179" s="146" t="s">
        <v>186</v>
      </c>
      <c r="AY179" s="13" t="s">
        <v>179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186</v>
      </c>
      <c r="BK179" s="147">
        <f t="shared" si="29"/>
        <v>0</v>
      </c>
      <c r="BL179" s="13" t="s">
        <v>201</v>
      </c>
      <c r="BM179" s="146" t="s">
        <v>602</v>
      </c>
    </row>
    <row r="180" spans="2:65" s="1" customFormat="1" ht="24.15" customHeight="1" x14ac:dyDescent="0.2">
      <c r="B180" s="28"/>
      <c r="C180" s="148" t="s">
        <v>381</v>
      </c>
      <c r="D180" s="148" t="s">
        <v>194</v>
      </c>
      <c r="E180" s="149" t="s">
        <v>603</v>
      </c>
      <c r="F180" s="150" t="s">
        <v>604</v>
      </c>
      <c r="G180" s="151" t="s">
        <v>192</v>
      </c>
      <c r="H180" s="152">
        <v>5</v>
      </c>
      <c r="I180" s="153"/>
      <c r="J180" s="154">
        <f t="shared" si="20"/>
        <v>0</v>
      </c>
      <c r="K180" s="155"/>
      <c r="L180" s="156"/>
      <c r="M180" s="157" t="s">
        <v>1</v>
      </c>
      <c r="N180" s="158" t="s">
        <v>38</v>
      </c>
      <c r="P180" s="144">
        <f t="shared" si="21"/>
        <v>0</v>
      </c>
      <c r="Q180" s="144">
        <v>7.5799999999999999E-3</v>
      </c>
      <c r="R180" s="144">
        <f t="shared" si="22"/>
        <v>3.7900000000000003E-2</v>
      </c>
      <c r="S180" s="144">
        <v>0</v>
      </c>
      <c r="T180" s="145">
        <f t="shared" si="23"/>
        <v>0</v>
      </c>
      <c r="AR180" s="146" t="s">
        <v>205</v>
      </c>
      <c r="AT180" s="146" t="s">
        <v>194</v>
      </c>
      <c r="AU180" s="146" t="s">
        <v>186</v>
      </c>
      <c r="AY180" s="13" t="s">
        <v>179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186</v>
      </c>
      <c r="BK180" s="147">
        <f t="shared" si="29"/>
        <v>0</v>
      </c>
      <c r="BL180" s="13" t="s">
        <v>205</v>
      </c>
      <c r="BM180" s="146" t="s">
        <v>605</v>
      </c>
    </row>
    <row r="181" spans="2:65" s="1" customFormat="1" ht="24.15" customHeight="1" x14ac:dyDescent="0.2">
      <c r="B181" s="28"/>
      <c r="C181" s="134" t="s">
        <v>385</v>
      </c>
      <c r="D181" s="134" t="s">
        <v>181</v>
      </c>
      <c r="E181" s="135" t="s">
        <v>606</v>
      </c>
      <c r="F181" s="136" t="s">
        <v>607</v>
      </c>
      <c r="G181" s="137" t="s">
        <v>192</v>
      </c>
      <c r="H181" s="138">
        <v>3</v>
      </c>
      <c r="I181" s="139"/>
      <c r="J181" s="140">
        <f t="shared" si="20"/>
        <v>0</v>
      </c>
      <c r="K181" s="141"/>
      <c r="L181" s="28"/>
      <c r="M181" s="142" t="s">
        <v>1</v>
      </c>
      <c r="N181" s="143" t="s">
        <v>38</v>
      </c>
      <c r="P181" s="144">
        <f t="shared" si="21"/>
        <v>0</v>
      </c>
      <c r="Q181" s="144">
        <v>0</v>
      </c>
      <c r="R181" s="144">
        <f t="shared" si="22"/>
        <v>0</v>
      </c>
      <c r="S181" s="144">
        <v>0</v>
      </c>
      <c r="T181" s="145">
        <f t="shared" si="23"/>
        <v>0</v>
      </c>
      <c r="AR181" s="146" t="s">
        <v>201</v>
      </c>
      <c r="AT181" s="146" t="s">
        <v>181</v>
      </c>
      <c r="AU181" s="146" t="s">
        <v>186</v>
      </c>
      <c r="AY181" s="13" t="s">
        <v>179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186</v>
      </c>
      <c r="BK181" s="147">
        <f t="shared" si="29"/>
        <v>0</v>
      </c>
      <c r="BL181" s="13" t="s">
        <v>201</v>
      </c>
      <c r="BM181" s="146" t="s">
        <v>608</v>
      </c>
    </row>
    <row r="182" spans="2:65" s="1" customFormat="1" ht="24.15" customHeight="1" x14ac:dyDescent="0.2">
      <c r="B182" s="28"/>
      <c r="C182" s="148" t="s">
        <v>390</v>
      </c>
      <c r="D182" s="148" t="s">
        <v>194</v>
      </c>
      <c r="E182" s="149" t="s">
        <v>609</v>
      </c>
      <c r="F182" s="150" t="s">
        <v>610</v>
      </c>
      <c r="G182" s="151" t="s">
        <v>192</v>
      </c>
      <c r="H182" s="152">
        <v>3</v>
      </c>
      <c r="I182" s="153"/>
      <c r="J182" s="154">
        <f t="shared" si="20"/>
        <v>0</v>
      </c>
      <c r="K182" s="155"/>
      <c r="L182" s="156"/>
      <c r="M182" s="157" t="s">
        <v>1</v>
      </c>
      <c r="N182" s="158" t="s">
        <v>38</v>
      </c>
      <c r="P182" s="144">
        <f t="shared" si="21"/>
        <v>0</v>
      </c>
      <c r="Q182" s="144">
        <v>5.5599999999999998E-3</v>
      </c>
      <c r="R182" s="144">
        <f t="shared" si="22"/>
        <v>1.668E-2</v>
      </c>
      <c r="S182" s="144">
        <v>0</v>
      </c>
      <c r="T182" s="145">
        <f t="shared" si="23"/>
        <v>0</v>
      </c>
      <c r="AR182" s="146" t="s">
        <v>205</v>
      </c>
      <c r="AT182" s="146" t="s">
        <v>194</v>
      </c>
      <c r="AU182" s="146" t="s">
        <v>186</v>
      </c>
      <c r="AY182" s="13" t="s">
        <v>179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186</v>
      </c>
      <c r="BK182" s="147">
        <f t="shared" si="29"/>
        <v>0</v>
      </c>
      <c r="BL182" s="13" t="s">
        <v>205</v>
      </c>
      <c r="BM182" s="146" t="s">
        <v>611</v>
      </c>
    </row>
    <row r="183" spans="2:65" s="1" customFormat="1" ht="16.5" customHeight="1" x14ac:dyDescent="0.2">
      <c r="B183" s="28"/>
      <c r="C183" s="134" t="s">
        <v>394</v>
      </c>
      <c r="D183" s="134" t="s">
        <v>181</v>
      </c>
      <c r="E183" s="135" t="s">
        <v>612</v>
      </c>
      <c r="F183" s="136" t="s">
        <v>613</v>
      </c>
      <c r="G183" s="137" t="s">
        <v>192</v>
      </c>
      <c r="H183" s="138">
        <v>38</v>
      </c>
      <c r="I183" s="139"/>
      <c r="J183" s="140">
        <f t="shared" si="20"/>
        <v>0</v>
      </c>
      <c r="K183" s="141"/>
      <c r="L183" s="28"/>
      <c r="M183" s="142" t="s">
        <v>1</v>
      </c>
      <c r="N183" s="143" t="s">
        <v>38</v>
      </c>
      <c r="P183" s="144">
        <f t="shared" si="21"/>
        <v>0</v>
      </c>
      <c r="Q183" s="144">
        <v>0</v>
      </c>
      <c r="R183" s="144">
        <f t="shared" si="22"/>
        <v>0</v>
      </c>
      <c r="S183" s="144">
        <v>0</v>
      </c>
      <c r="T183" s="145">
        <f t="shared" si="23"/>
        <v>0</v>
      </c>
      <c r="AR183" s="146" t="s">
        <v>201</v>
      </c>
      <c r="AT183" s="146" t="s">
        <v>181</v>
      </c>
      <c r="AU183" s="146" t="s">
        <v>186</v>
      </c>
      <c r="AY183" s="13" t="s">
        <v>179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186</v>
      </c>
      <c r="BK183" s="147">
        <f t="shared" si="29"/>
        <v>0</v>
      </c>
      <c r="BL183" s="13" t="s">
        <v>201</v>
      </c>
      <c r="BM183" s="146" t="s">
        <v>614</v>
      </c>
    </row>
    <row r="184" spans="2:65" s="1" customFormat="1" ht="16.5" customHeight="1" x14ac:dyDescent="0.2">
      <c r="B184" s="28"/>
      <c r="C184" s="148" t="s">
        <v>398</v>
      </c>
      <c r="D184" s="148" t="s">
        <v>194</v>
      </c>
      <c r="E184" s="149" t="s">
        <v>615</v>
      </c>
      <c r="F184" s="150" t="s">
        <v>616</v>
      </c>
      <c r="G184" s="151" t="s">
        <v>192</v>
      </c>
      <c r="H184" s="152">
        <v>38</v>
      </c>
      <c r="I184" s="153"/>
      <c r="J184" s="154">
        <f t="shared" si="20"/>
        <v>0</v>
      </c>
      <c r="K184" s="155"/>
      <c r="L184" s="156"/>
      <c r="M184" s="157" t="s">
        <v>1</v>
      </c>
      <c r="N184" s="158" t="s">
        <v>38</v>
      </c>
      <c r="P184" s="144">
        <f t="shared" si="21"/>
        <v>0</v>
      </c>
      <c r="Q184" s="144">
        <v>3.3600000000000001E-3</v>
      </c>
      <c r="R184" s="144">
        <f t="shared" si="22"/>
        <v>0.12768000000000002</v>
      </c>
      <c r="S184" s="144">
        <v>0</v>
      </c>
      <c r="T184" s="145">
        <f t="shared" si="23"/>
        <v>0</v>
      </c>
      <c r="AR184" s="146" t="s">
        <v>205</v>
      </c>
      <c r="AT184" s="146" t="s">
        <v>194</v>
      </c>
      <c r="AU184" s="146" t="s">
        <v>186</v>
      </c>
      <c r="AY184" s="13" t="s">
        <v>179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186</v>
      </c>
      <c r="BK184" s="147">
        <f t="shared" si="29"/>
        <v>0</v>
      </c>
      <c r="BL184" s="13" t="s">
        <v>205</v>
      </c>
      <c r="BM184" s="146" t="s">
        <v>617</v>
      </c>
    </row>
    <row r="185" spans="2:65" s="1" customFormat="1" ht="24.15" customHeight="1" x14ac:dyDescent="0.2">
      <c r="B185" s="28"/>
      <c r="C185" s="134" t="s">
        <v>402</v>
      </c>
      <c r="D185" s="134" t="s">
        <v>181</v>
      </c>
      <c r="E185" s="135" t="s">
        <v>621</v>
      </c>
      <c r="F185" s="136" t="s">
        <v>622</v>
      </c>
      <c r="G185" s="137" t="s">
        <v>192</v>
      </c>
      <c r="H185" s="138">
        <v>1</v>
      </c>
      <c r="I185" s="139"/>
      <c r="J185" s="140">
        <f t="shared" ref="J185:J216" si="30">ROUND(I185*H185,2)</f>
        <v>0</v>
      </c>
      <c r="K185" s="141"/>
      <c r="L185" s="28"/>
      <c r="M185" s="142" t="s">
        <v>1</v>
      </c>
      <c r="N185" s="143" t="s">
        <v>38</v>
      </c>
      <c r="P185" s="144">
        <f t="shared" ref="P185:P216" si="31">O185*H185</f>
        <v>0</v>
      </c>
      <c r="Q185" s="144">
        <v>0</v>
      </c>
      <c r="R185" s="144">
        <f t="shared" ref="R185:R216" si="32">Q185*H185</f>
        <v>0</v>
      </c>
      <c r="S185" s="144">
        <v>0</v>
      </c>
      <c r="T185" s="145">
        <f t="shared" ref="T185:T216" si="33">S185*H185</f>
        <v>0</v>
      </c>
      <c r="AR185" s="146" t="s">
        <v>201</v>
      </c>
      <c r="AT185" s="146" t="s">
        <v>181</v>
      </c>
      <c r="AU185" s="146" t="s">
        <v>186</v>
      </c>
      <c r="AY185" s="13" t="s">
        <v>179</v>
      </c>
      <c r="BE185" s="147">
        <f t="shared" ref="BE185:BE216" si="34">IF(N185="základná",J185,0)</f>
        <v>0</v>
      </c>
      <c r="BF185" s="147">
        <f t="shared" ref="BF185:BF216" si="35">IF(N185="znížená",J185,0)</f>
        <v>0</v>
      </c>
      <c r="BG185" s="147">
        <f t="shared" ref="BG185:BG216" si="36">IF(N185="zákl. prenesená",J185,0)</f>
        <v>0</v>
      </c>
      <c r="BH185" s="147">
        <f t="shared" ref="BH185:BH216" si="37">IF(N185="zníž. prenesená",J185,0)</f>
        <v>0</v>
      </c>
      <c r="BI185" s="147">
        <f t="shared" ref="BI185:BI216" si="38">IF(N185="nulová",J185,0)</f>
        <v>0</v>
      </c>
      <c r="BJ185" s="13" t="s">
        <v>186</v>
      </c>
      <c r="BK185" s="147">
        <f t="shared" ref="BK185:BK216" si="39">ROUND(I185*H185,2)</f>
        <v>0</v>
      </c>
      <c r="BL185" s="13" t="s">
        <v>201</v>
      </c>
      <c r="BM185" s="146" t="s">
        <v>623</v>
      </c>
    </row>
    <row r="186" spans="2:65" s="1" customFormat="1" ht="24.15" customHeight="1" x14ac:dyDescent="0.2">
      <c r="B186" s="28"/>
      <c r="C186" s="148" t="s">
        <v>406</v>
      </c>
      <c r="D186" s="148" t="s">
        <v>194</v>
      </c>
      <c r="E186" s="149" t="s">
        <v>624</v>
      </c>
      <c r="F186" s="150" t="s">
        <v>625</v>
      </c>
      <c r="G186" s="151" t="s">
        <v>192</v>
      </c>
      <c r="H186" s="152">
        <v>1</v>
      </c>
      <c r="I186" s="153"/>
      <c r="J186" s="154">
        <f t="shared" si="30"/>
        <v>0</v>
      </c>
      <c r="K186" s="155"/>
      <c r="L186" s="156"/>
      <c r="M186" s="157" t="s">
        <v>1</v>
      </c>
      <c r="N186" s="158" t="s">
        <v>38</v>
      </c>
      <c r="P186" s="144">
        <f t="shared" si="31"/>
        <v>0</v>
      </c>
      <c r="Q186" s="144">
        <v>1.4E-2</v>
      </c>
      <c r="R186" s="144">
        <f t="shared" si="32"/>
        <v>1.4E-2</v>
      </c>
      <c r="S186" s="144">
        <v>0</v>
      </c>
      <c r="T186" s="145">
        <f t="shared" si="33"/>
        <v>0</v>
      </c>
      <c r="AR186" s="146" t="s">
        <v>205</v>
      </c>
      <c r="AT186" s="146" t="s">
        <v>194</v>
      </c>
      <c r="AU186" s="146" t="s">
        <v>186</v>
      </c>
      <c r="AY186" s="13" t="s">
        <v>179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186</v>
      </c>
      <c r="BK186" s="147">
        <f t="shared" si="39"/>
        <v>0</v>
      </c>
      <c r="BL186" s="13" t="s">
        <v>205</v>
      </c>
      <c r="BM186" s="146" t="s">
        <v>626</v>
      </c>
    </row>
    <row r="187" spans="2:65" s="1" customFormat="1" ht="24.15" customHeight="1" x14ac:dyDescent="0.2">
      <c r="B187" s="28"/>
      <c r="C187" s="134" t="s">
        <v>410</v>
      </c>
      <c r="D187" s="134" t="s">
        <v>181</v>
      </c>
      <c r="E187" s="135" t="s">
        <v>630</v>
      </c>
      <c r="F187" s="136" t="s">
        <v>631</v>
      </c>
      <c r="G187" s="137" t="s">
        <v>192</v>
      </c>
      <c r="H187" s="138">
        <v>1</v>
      </c>
      <c r="I187" s="139"/>
      <c r="J187" s="140">
        <f t="shared" si="30"/>
        <v>0</v>
      </c>
      <c r="K187" s="141"/>
      <c r="L187" s="28"/>
      <c r="M187" s="142" t="s">
        <v>1</v>
      </c>
      <c r="N187" s="143" t="s">
        <v>38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201</v>
      </c>
      <c r="AT187" s="146" t="s">
        <v>181</v>
      </c>
      <c r="AU187" s="146" t="s">
        <v>186</v>
      </c>
      <c r="AY187" s="13" t="s">
        <v>179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186</v>
      </c>
      <c r="BK187" s="147">
        <f t="shared" si="39"/>
        <v>0</v>
      </c>
      <c r="BL187" s="13" t="s">
        <v>201</v>
      </c>
      <c r="BM187" s="146" t="s">
        <v>632</v>
      </c>
    </row>
    <row r="188" spans="2:65" s="1" customFormat="1" ht="24.15" customHeight="1" x14ac:dyDescent="0.2">
      <c r="B188" s="28"/>
      <c r="C188" s="148" t="s">
        <v>414</v>
      </c>
      <c r="D188" s="148" t="s">
        <v>194</v>
      </c>
      <c r="E188" s="149" t="s">
        <v>633</v>
      </c>
      <c r="F188" s="150" t="s">
        <v>634</v>
      </c>
      <c r="G188" s="151" t="s">
        <v>192</v>
      </c>
      <c r="H188" s="152">
        <v>1</v>
      </c>
      <c r="I188" s="153"/>
      <c r="J188" s="154">
        <f t="shared" si="30"/>
        <v>0</v>
      </c>
      <c r="K188" s="155"/>
      <c r="L188" s="156"/>
      <c r="M188" s="157" t="s">
        <v>1</v>
      </c>
      <c r="N188" s="158" t="s">
        <v>38</v>
      </c>
      <c r="P188" s="144">
        <f t="shared" si="31"/>
        <v>0</v>
      </c>
      <c r="Q188" s="144">
        <v>3.3000000000000002E-2</v>
      </c>
      <c r="R188" s="144">
        <f t="shared" si="32"/>
        <v>3.3000000000000002E-2</v>
      </c>
      <c r="S188" s="144">
        <v>0</v>
      </c>
      <c r="T188" s="145">
        <f t="shared" si="33"/>
        <v>0</v>
      </c>
      <c r="AR188" s="146" t="s">
        <v>205</v>
      </c>
      <c r="AT188" s="146" t="s">
        <v>194</v>
      </c>
      <c r="AU188" s="146" t="s">
        <v>186</v>
      </c>
      <c r="AY188" s="13" t="s">
        <v>179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186</v>
      </c>
      <c r="BK188" s="147">
        <f t="shared" si="39"/>
        <v>0</v>
      </c>
      <c r="BL188" s="13" t="s">
        <v>205</v>
      </c>
      <c r="BM188" s="146" t="s">
        <v>635</v>
      </c>
    </row>
    <row r="189" spans="2:65" s="1" customFormat="1" ht="21.75" customHeight="1" x14ac:dyDescent="0.2">
      <c r="B189" s="28"/>
      <c r="C189" s="134" t="s">
        <v>420</v>
      </c>
      <c r="D189" s="134" t="s">
        <v>181</v>
      </c>
      <c r="E189" s="135" t="s">
        <v>639</v>
      </c>
      <c r="F189" s="136" t="s">
        <v>640</v>
      </c>
      <c r="G189" s="137" t="s">
        <v>192</v>
      </c>
      <c r="H189" s="138">
        <v>1</v>
      </c>
      <c r="I189" s="139"/>
      <c r="J189" s="140">
        <f t="shared" si="30"/>
        <v>0</v>
      </c>
      <c r="K189" s="141"/>
      <c r="L189" s="28"/>
      <c r="M189" s="142" t="s">
        <v>1</v>
      </c>
      <c r="N189" s="143" t="s">
        <v>38</v>
      </c>
      <c r="P189" s="144">
        <f t="shared" si="31"/>
        <v>0</v>
      </c>
      <c r="Q189" s="144">
        <v>0</v>
      </c>
      <c r="R189" s="144">
        <f t="shared" si="32"/>
        <v>0</v>
      </c>
      <c r="S189" s="144">
        <v>0</v>
      </c>
      <c r="T189" s="145">
        <f t="shared" si="33"/>
        <v>0</v>
      </c>
      <c r="AR189" s="146" t="s">
        <v>201</v>
      </c>
      <c r="AT189" s="146" t="s">
        <v>181</v>
      </c>
      <c r="AU189" s="146" t="s">
        <v>186</v>
      </c>
      <c r="AY189" s="13" t="s">
        <v>179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186</v>
      </c>
      <c r="BK189" s="147">
        <f t="shared" si="39"/>
        <v>0</v>
      </c>
      <c r="BL189" s="13" t="s">
        <v>201</v>
      </c>
      <c r="BM189" s="146" t="s">
        <v>641</v>
      </c>
    </row>
    <row r="190" spans="2:65" s="1" customFormat="1" ht="16.5" customHeight="1" x14ac:dyDescent="0.2">
      <c r="B190" s="28"/>
      <c r="C190" s="148" t="s">
        <v>426</v>
      </c>
      <c r="D190" s="148" t="s">
        <v>194</v>
      </c>
      <c r="E190" s="149" t="s">
        <v>642</v>
      </c>
      <c r="F190" s="150" t="s">
        <v>643</v>
      </c>
      <c r="G190" s="151" t="s">
        <v>192</v>
      </c>
      <c r="H190" s="152">
        <v>1</v>
      </c>
      <c r="I190" s="153"/>
      <c r="J190" s="154">
        <f t="shared" si="30"/>
        <v>0</v>
      </c>
      <c r="K190" s="155"/>
      <c r="L190" s="156"/>
      <c r="M190" s="157" t="s">
        <v>1</v>
      </c>
      <c r="N190" s="158" t="s">
        <v>38</v>
      </c>
      <c r="P190" s="144">
        <f t="shared" si="31"/>
        <v>0</v>
      </c>
      <c r="Q190" s="144">
        <v>1.6969999999999999E-2</v>
      </c>
      <c r="R190" s="144">
        <f t="shared" si="32"/>
        <v>1.6969999999999999E-2</v>
      </c>
      <c r="S190" s="144">
        <v>0</v>
      </c>
      <c r="T190" s="145">
        <f t="shared" si="33"/>
        <v>0</v>
      </c>
      <c r="AR190" s="146" t="s">
        <v>205</v>
      </c>
      <c r="AT190" s="146" t="s">
        <v>194</v>
      </c>
      <c r="AU190" s="146" t="s">
        <v>186</v>
      </c>
      <c r="AY190" s="13" t="s">
        <v>179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186</v>
      </c>
      <c r="BK190" s="147">
        <f t="shared" si="39"/>
        <v>0</v>
      </c>
      <c r="BL190" s="13" t="s">
        <v>205</v>
      </c>
      <c r="BM190" s="146" t="s">
        <v>644</v>
      </c>
    </row>
    <row r="191" spans="2:65" s="1" customFormat="1" ht="16.5" customHeight="1" x14ac:dyDescent="0.2">
      <c r="B191" s="28"/>
      <c r="C191" s="134" t="s">
        <v>430</v>
      </c>
      <c r="D191" s="134" t="s">
        <v>181</v>
      </c>
      <c r="E191" s="135" t="s">
        <v>652</v>
      </c>
      <c r="F191" s="136" t="s">
        <v>653</v>
      </c>
      <c r="G191" s="137" t="s">
        <v>192</v>
      </c>
      <c r="H191" s="138">
        <v>2</v>
      </c>
      <c r="I191" s="139"/>
      <c r="J191" s="140">
        <f t="shared" si="30"/>
        <v>0</v>
      </c>
      <c r="K191" s="141"/>
      <c r="L191" s="28"/>
      <c r="M191" s="142" t="s">
        <v>1</v>
      </c>
      <c r="N191" s="143" t="s">
        <v>38</v>
      </c>
      <c r="P191" s="144">
        <f t="shared" si="31"/>
        <v>0</v>
      </c>
      <c r="Q191" s="144">
        <v>0</v>
      </c>
      <c r="R191" s="144">
        <f t="shared" si="32"/>
        <v>0</v>
      </c>
      <c r="S191" s="144">
        <v>0</v>
      </c>
      <c r="T191" s="145">
        <f t="shared" si="33"/>
        <v>0</v>
      </c>
      <c r="AR191" s="146" t="s">
        <v>201</v>
      </c>
      <c r="AT191" s="146" t="s">
        <v>181</v>
      </c>
      <c r="AU191" s="146" t="s">
        <v>186</v>
      </c>
      <c r="AY191" s="13" t="s">
        <v>179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186</v>
      </c>
      <c r="BK191" s="147">
        <f t="shared" si="39"/>
        <v>0</v>
      </c>
      <c r="BL191" s="13" t="s">
        <v>201</v>
      </c>
      <c r="BM191" s="146" t="s">
        <v>654</v>
      </c>
    </row>
    <row r="192" spans="2:65" s="1" customFormat="1" ht="16.5" customHeight="1" x14ac:dyDescent="0.2">
      <c r="B192" s="28"/>
      <c r="C192" s="148" t="s">
        <v>434</v>
      </c>
      <c r="D192" s="148" t="s">
        <v>194</v>
      </c>
      <c r="E192" s="149" t="s">
        <v>656</v>
      </c>
      <c r="F192" s="150" t="s">
        <v>653</v>
      </c>
      <c r="G192" s="151" t="s">
        <v>192</v>
      </c>
      <c r="H192" s="152">
        <v>2</v>
      </c>
      <c r="I192" s="153"/>
      <c r="J192" s="154">
        <f t="shared" si="30"/>
        <v>0</v>
      </c>
      <c r="K192" s="155"/>
      <c r="L192" s="156"/>
      <c r="M192" s="157" t="s">
        <v>1</v>
      </c>
      <c r="N192" s="158" t="s">
        <v>38</v>
      </c>
      <c r="P192" s="144">
        <f t="shared" si="31"/>
        <v>0</v>
      </c>
      <c r="Q192" s="144">
        <v>5.9000000000000003E-4</v>
      </c>
      <c r="R192" s="144">
        <f t="shared" si="32"/>
        <v>1.1800000000000001E-3</v>
      </c>
      <c r="S192" s="144">
        <v>0</v>
      </c>
      <c r="T192" s="145">
        <f t="shared" si="33"/>
        <v>0</v>
      </c>
      <c r="AR192" s="146" t="s">
        <v>205</v>
      </c>
      <c r="AT192" s="146" t="s">
        <v>194</v>
      </c>
      <c r="AU192" s="146" t="s">
        <v>186</v>
      </c>
      <c r="AY192" s="13" t="s">
        <v>179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186</v>
      </c>
      <c r="BK192" s="147">
        <f t="shared" si="39"/>
        <v>0</v>
      </c>
      <c r="BL192" s="13" t="s">
        <v>205</v>
      </c>
      <c r="BM192" s="146" t="s">
        <v>657</v>
      </c>
    </row>
    <row r="193" spans="2:65" s="1" customFormat="1" ht="16.5" customHeight="1" x14ac:dyDescent="0.2">
      <c r="B193" s="28"/>
      <c r="C193" s="134" t="s">
        <v>651</v>
      </c>
      <c r="D193" s="134" t="s">
        <v>181</v>
      </c>
      <c r="E193" s="135" t="s">
        <v>662</v>
      </c>
      <c r="F193" s="136" t="s">
        <v>663</v>
      </c>
      <c r="G193" s="137" t="s">
        <v>192</v>
      </c>
      <c r="H193" s="138">
        <v>1</v>
      </c>
      <c r="I193" s="139"/>
      <c r="J193" s="140">
        <f t="shared" si="30"/>
        <v>0</v>
      </c>
      <c r="K193" s="141"/>
      <c r="L193" s="28"/>
      <c r="M193" s="142" t="s">
        <v>1</v>
      </c>
      <c r="N193" s="143" t="s">
        <v>38</v>
      </c>
      <c r="P193" s="144">
        <f t="shared" si="31"/>
        <v>0</v>
      </c>
      <c r="Q193" s="144">
        <v>0</v>
      </c>
      <c r="R193" s="144">
        <f t="shared" si="32"/>
        <v>0</v>
      </c>
      <c r="S193" s="144">
        <v>0</v>
      </c>
      <c r="T193" s="145">
        <f t="shared" si="33"/>
        <v>0</v>
      </c>
      <c r="AR193" s="146" t="s">
        <v>201</v>
      </c>
      <c r="AT193" s="146" t="s">
        <v>181</v>
      </c>
      <c r="AU193" s="146" t="s">
        <v>186</v>
      </c>
      <c r="AY193" s="13" t="s">
        <v>179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186</v>
      </c>
      <c r="BK193" s="147">
        <f t="shared" si="39"/>
        <v>0</v>
      </c>
      <c r="BL193" s="13" t="s">
        <v>201</v>
      </c>
      <c r="BM193" s="146" t="s">
        <v>664</v>
      </c>
    </row>
    <row r="194" spans="2:65" s="1" customFormat="1" ht="16.5" customHeight="1" x14ac:dyDescent="0.2">
      <c r="B194" s="28"/>
      <c r="C194" s="148" t="s">
        <v>655</v>
      </c>
      <c r="D194" s="148" t="s">
        <v>194</v>
      </c>
      <c r="E194" s="149" t="s">
        <v>666</v>
      </c>
      <c r="F194" s="150" t="s">
        <v>663</v>
      </c>
      <c r="G194" s="151" t="s">
        <v>192</v>
      </c>
      <c r="H194" s="152">
        <v>1</v>
      </c>
      <c r="I194" s="153"/>
      <c r="J194" s="154">
        <f t="shared" si="30"/>
        <v>0</v>
      </c>
      <c r="K194" s="155"/>
      <c r="L194" s="156"/>
      <c r="M194" s="157" t="s">
        <v>1</v>
      </c>
      <c r="N194" s="158" t="s">
        <v>38</v>
      </c>
      <c r="P194" s="144">
        <f t="shared" si="31"/>
        <v>0</v>
      </c>
      <c r="Q194" s="144">
        <v>3.8000000000000002E-4</v>
      </c>
      <c r="R194" s="144">
        <f t="shared" si="32"/>
        <v>3.8000000000000002E-4</v>
      </c>
      <c r="S194" s="144">
        <v>0</v>
      </c>
      <c r="T194" s="145">
        <f t="shared" si="33"/>
        <v>0</v>
      </c>
      <c r="AR194" s="146" t="s">
        <v>205</v>
      </c>
      <c r="AT194" s="146" t="s">
        <v>194</v>
      </c>
      <c r="AU194" s="146" t="s">
        <v>186</v>
      </c>
      <c r="AY194" s="13" t="s">
        <v>179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186</v>
      </c>
      <c r="BK194" s="147">
        <f t="shared" si="39"/>
        <v>0</v>
      </c>
      <c r="BL194" s="13" t="s">
        <v>205</v>
      </c>
      <c r="BM194" s="146" t="s">
        <v>667</v>
      </c>
    </row>
    <row r="195" spans="2:65" s="1" customFormat="1" ht="16.5" customHeight="1" x14ac:dyDescent="0.2">
      <c r="B195" s="28"/>
      <c r="C195" s="134" t="s">
        <v>201</v>
      </c>
      <c r="D195" s="134" t="s">
        <v>181</v>
      </c>
      <c r="E195" s="135" t="s">
        <v>673</v>
      </c>
      <c r="F195" s="136" t="s">
        <v>674</v>
      </c>
      <c r="G195" s="137" t="s">
        <v>192</v>
      </c>
      <c r="H195" s="138">
        <v>2</v>
      </c>
      <c r="I195" s="139"/>
      <c r="J195" s="140">
        <f t="shared" si="30"/>
        <v>0</v>
      </c>
      <c r="K195" s="141"/>
      <c r="L195" s="28"/>
      <c r="M195" s="142" t="s">
        <v>1</v>
      </c>
      <c r="N195" s="143" t="s">
        <v>38</v>
      </c>
      <c r="P195" s="144">
        <f t="shared" si="31"/>
        <v>0</v>
      </c>
      <c r="Q195" s="144">
        <v>0</v>
      </c>
      <c r="R195" s="144">
        <f t="shared" si="32"/>
        <v>0</v>
      </c>
      <c r="S195" s="144">
        <v>0</v>
      </c>
      <c r="T195" s="145">
        <f t="shared" si="33"/>
        <v>0</v>
      </c>
      <c r="AR195" s="146" t="s">
        <v>201</v>
      </c>
      <c r="AT195" s="146" t="s">
        <v>181</v>
      </c>
      <c r="AU195" s="146" t="s">
        <v>186</v>
      </c>
      <c r="AY195" s="13" t="s">
        <v>179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186</v>
      </c>
      <c r="BK195" s="147">
        <f t="shared" si="39"/>
        <v>0</v>
      </c>
      <c r="BL195" s="13" t="s">
        <v>201</v>
      </c>
      <c r="BM195" s="146" t="s">
        <v>675</v>
      </c>
    </row>
    <row r="196" spans="2:65" s="1" customFormat="1" ht="16.5" customHeight="1" x14ac:dyDescent="0.2">
      <c r="B196" s="28"/>
      <c r="C196" s="148" t="s">
        <v>661</v>
      </c>
      <c r="D196" s="148" t="s">
        <v>194</v>
      </c>
      <c r="E196" s="149" t="s">
        <v>677</v>
      </c>
      <c r="F196" s="150" t="s">
        <v>678</v>
      </c>
      <c r="G196" s="151" t="s">
        <v>192</v>
      </c>
      <c r="H196" s="152">
        <v>2</v>
      </c>
      <c r="I196" s="153"/>
      <c r="J196" s="154">
        <f t="shared" si="30"/>
        <v>0</v>
      </c>
      <c r="K196" s="155"/>
      <c r="L196" s="156"/>
      <c r="M196" s="157" t="s">
        <v>1</v>
      </c>
      <c r="N196" s="158" t="s">
        <v>38</v>
      </c>
      <c r="P196" s="144">
        <f t="shared" si="31"/>
        <v>0</v>
      </c>
      <c r="Q196" s="144">
        <v>1.9000000000000001E-4</v>
      </c>
      <c r="R196" s="144">
        <f t="shared" si="32"/>
        <v>3.8000000000000002E-4</v>
      </c>
      <c r="S196" s="144">
        <v>0</v>
      </c>
      <c r="T196" s="145">
        <f t="shared" si="33"/>
        <v>0</v>
      </c>
      <c r="AR196" s="146" t="s">
        <v>205</v>
      </c>
      <c r="AT196" s="146" t="s">
        <v>194</v>
      </c>
      <c r="AU196" s="146" t="s">
        <v>186</v>
      </c>
      <c r="AY196" s="13" t="s">
        <v>179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186</v>
      </c>
      <c r="BK196" s="147">
        <f t="shared" si="39"/>
        <v>0</v>
      </c>
      <c r="BL196" s="13" t="s">
        <v>205</v>
      </c>
      <c r="BM196" s="146" t="s">
        <v>679</v>
      </c>
    </row>
    <row r="197" spans="2:65" s="1" customFormat="1" ht="16.5" customHeight="1" x14ac:dyDescent="0.2">
      <c r="B197" s="28"/>
      <c r="C197" s="134" t="s">
        <v>665</v>
      </c>
      <c r="D197" s="134" t="s">
        <v>181</v>
      </c>
      <c r="E197" s="135" t="s">
        <v>689</v>
      </c>
      <c r="F197" s="136" t="s">
        <v>690</v>
      </c>
      <c r="G197" s="137" t="s">
        <v>192</v>
      </c>
      <c r="H197" s="138">
        <v>35</v>
      </c>
      <c r="I197" s="139"/>
      <c r="J197" s="140">
        <f t="shared" si="30"/>
        <v>0</v>
      </c>
      <c r="K197" s="141"/>
      <c r="L197" s="28"/>
      <c r="M197" s="142" t="s">
        <v>1</v>
      </c>
      <c r="N197" s="143" t="s">
        <v>38</v>
      </c>
      <c r="P197" s="144">
        <f t="shared" si="31"/>
        <v>0</v>
      </c>
      <c r="Q197" s="144">
        <v>0</v>
      </c>
      <c r="R197" s="144">
        <f t="shared" si="32"/>
        <v>0</v>
      </c>
      <c r="S197" s="144">
        <v>0</v>
      </c>
      <c r="T197" s="145">
        <f t="shared" si="33"/>
        <v>0</v>
      </c>
      <c r="AR197" s="146" t="s">
        <v>201</v>
      </c>
      <c r="AT197" s="146" t="s">
        <v>181</v>
      </c>
      <c r="AU197" s="146" t="s">
        <v>186</v>
      </c>
      <c r="AY197" s="13" t="s">
        <v>179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186</v>
      </c>
      <c r="BK197" s="147">
        <f t="shared" si="39"/>
        <v>0</v>
      </c>
      <c r="BL197" s="13" t="s">
        <v>201</v>
      </c>
      <c r="BM197" s="146" t="s">
        <v>691</v>
      </c>
    </row>
    <row r="198" spans="2:65" s="1" customFormat="1" ht="24.15" customHeight="1" x14ac:dyDescent="0.2">
      <c r="B198" s="28"/>
      <c r="C198" s="134" t="s">
        <v>668</v>
      </c>
      <c r="D198" s="134" t="s">
        <v>181</v>
      </c>
      <c r="E198" s="135" t="s">
        <v>693</v>
      </c>
      <c r="F198" s="136" t="s">
        <v>694</v>
      </c>
      <c r="G198" s="137" t="s">
        <v>192</v>
      </c>
      <c r="H198" s="138">
        <v>16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201</v>
      </c>
      <c r="AT198" s="146" t="s">
        <v>181</v>
      </c>
      <c r="AU198" s="146" t="s">
        <v>186</v>
      </c>
      <c r="AY198" s="13" t="s">
        <v>179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186</v>
      </c>
      <c r="BK198" s="147">
        <f t="shared" si="39"/>
        <v>0</v>
      </c>
      <c r="BL198" s="13" t="s">
        <v>201</v>
      </c>
      <c r="BM198" s="146" t="s">
        <v>695</v>
      </c>
    </row>
    <row r="199" spans="2:65" s="1" customFormat="1" ht="21.75" customHeight="1" x14ac:dyDescent="0.2">
      <c r="B199" s="28"/>
      <c r="C199" s="148" t="s">
        <v>672</v>
      </c>
      <c r="D199" s="148" t="s">
        <v>194</v>
      </c>
      <c r="E199" s="149" t="s">
        <v>697</v>
      </c>
      <c r="F199" s="150" t="s">
        <v>698</v>
      </c>
      <c r="G199" s="151" t="s">
        <v>192</v>
      </c>
      <c r="H199" s="152">
        <v>16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7.8300000000000002E-3</v>
      </c>
      <c r="R199" s="144">
        <f t="shared" si="32"/>
        <v>0.12528</v>
      </c>
      <c r="S199" s="144">
        <v>0</v>
      </c>
      <c r="T199" s="145">
        <f t="shared" si="33"/>
        <v>0</v>
      </c>
      <c r="AR199" s="146" t="s">
        <v>205</v>
      </c>
      <c r="AT199" s="146" t="s">
        <v>194</v>
      </c>
      <c r="AU199" s="146" t="s">
        <v>186</v>
      </c>
      <c r="AY199" s="13" t="s">
        <v>179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186</v>
      </c>
      <c r="BK199" s="147">
        <f t="shared" si="39"/>
        <v>0</v>
      </c>
      <c r="BL199" s="13" t="s">
        <v>205</v>
      </c>
      <c r="BM199" s="146" t="s">
        <v>699</v>
      </c>
    </row>
    <row r="200" spans="2:65" s="1" customFormat="1" ht="24.15" customHeight="1" x14ac:dyDescent="0.2">
      <c r="B200" s="28"/>
      <c r="C200" s="134" t="s">
        <v>676</v>
      </c>
      <c r="D200" s="134" t="s">
        <v>181</v>
      </c>
      <c r="E200" s="135" t="s">
        <v>701</v>
      </c>
      <c r="F200" s="136" t="s">
        <v>702</v>
      </c>
      <c r="G200" s="137" t="s">
        <v>192</v>
      </c>
      <c r="H200" s="138">
        <v>1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201</v>
      </c>
      <c r="AT200" s="146" t="s">
        <v>181</v>
      </c>
      <c r="AU200" s="146" t="s">
        <v>186</v>
      </c>
      <c r="AY200" s="13" t="s">
        <v>179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186</v>
      </c>
      <c r="BK200" s="147">
        <f t="shared" si="39"/>
        <v>0</v>
      </c>
      <c r="BL200" s="13" t="s">
        <v>201</v>
      </c>
      <c r="BM200" s="146" t="s">
        <v>703</v>
      </c>
    </row>
    <row r="201" spans="2:65" s="1" customFormat="1" ht="21.75" customHeight="1" x14ac:dyDescent="0.2">
      <c r="B201" s="28"/>
      <c r="C201" s="148" t="s">
        <v>680</v>
      </c>
      <c r="D201" s="148" t="s">
        <v>194</v>
      </c>
      <c r="E201" s="149" t="s">
        <v>705</v>
      </c>
      <c r="F201" s="150" t="s">
        <v>706</v>
      </c>
      <c r="G201" s="151" t="s">
        <v>192</v>
      </c>
      <c r="H201" s="152">
        <v>1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7.1700000000000002E-3</v>
      </c>
      <c r="R201" s="144">
        <f t="shared" si="32"/>
        <v>7.1700000000000002E-3</v>
      </c>
      <c r="S201" s="144">
        <v>0</v>
      </c>
      <c r="T201" s="145">
        <f t="shared" si="33"/>
        <v>0</v>
      </c>
      <c r="AR201" s="146" t="s">
        <v>205</v>
      </c>
      <c r="AT201" s="146" t="s">
        <v>194</v>
      </c>
      <c r="AU201" s="146" t="s">
        <v>186</v>
      </c>
      <c r="AY201" s="13" t="s">
        <v>179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186</v>
      </c>
      <c r="BK201" s="147">
        <f t="shared" si="39"/>
        <v>0</v>
      </c>
      <c r="BL201" s="13" t="s">
        <v>205</v>
      </c>
      <c r="BM201" s="146" t="s">
        <v>707</v>
      </c>
    </row>
    <row r="202" spans="2:65" s="1" customFormat="1" ht="24.15" customHeight="1" x14ac:dyDescent="0.2">
      <c r="B202" s="28"/>
      <c r="C202" s="134" t="s">
        <v>684</v>
      </c>
      <c r="D202" s="134" t="s">
        <v>181</v>
      </c>
      <c r="E202" s="135" t="s">
        <v>1051</v>
      </c>
      <c r="F202" s="136" t="s">
        <v>1052</v>
      </c>
      <c r="G202" s="137" t="s">
        <v>192</v>
      </c>
      <c r="H202" s="138">
        <v>6</v>
      </c>
      <c r="I202" s="139"/>
      <c r="J202" s="140">
        <f t="shared" si="30"/>
        <v>0</v>
      </c>
      <c r="K202" s="141"/>
      <c r="L202" s="28"/>
      <c r="M202" s="142" t="s">
        <v>1</v>
      </c>
      <c r="N202" s="143" t="s">
        <v>38</v>
      </c>
      <c r="P202" s="144">
        <f t="shared" si="31"/>
        <v>0</v>
      </c>
      <c r="Q202" s="144">
        <v>0</v>
      </c>
      <c r="R202" s="144">
        <f t="shared" si="32"/>
        <v>0</v>
      </c>
      <c r="S202" s="144">
        <v>0</v>
      </c>
      <c r="T202" s="145">
        <f t="shared" si="33"/>
        <v>0</v>
      </c>
      <c r="AR202" s="146" t="s">
        <v>201</v>
      </c>
      <c r="AT202" s="146" t="s">
        <v>181</v>
      </c>
      <c r="AU202" s="146" t="s">
        <v>186</v>
      </c>
      <c r="AY202" s="13" t="s">
        <v>179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186</v>
      </c>
      <c r="BK202" s="147">
        <f t="shared" si="39"/>
        <v>0</v>
      </c>
      <c r="BL202" s="13" t="s">
        <v>201</v>
      </c>
      <c r="BM202" s="146" t="s">
        <v>1053</v>
      </c>
    </row>
    <row r="203" spans="2:65" s="1" customFormat="1" ht="16.5" customHeight="1" x14ac:dyDescent="0.2">
      <c r="B203" s="28"/>
      <c r="C203" s="148" t="s">
        <v>688</v>
      </c>
      <c r="D203" s="148" t="s">
        <v>194</v>
      </c>
      <c r="E203" s="149" t="s">
        <v>1054</v>
      </c>
      <c r="F203" s="150" t="s">
        <v>1055</v>
      </c>
      <c r="G203" s="151" t="s">
        <v>192</v>
      </c>
      <c r="H203" s="152">
        <v>6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9.3500000000000007E-3</v>
      </c>
      <c r="R203" s="144">
        <f t="shared" si="32"/>
        <v>5.6100000000000004E-2</v>
      </c>
      <c r="S203" s="144">
        <v>0</v>
      </c>
      <c r="T203" s="145">
        <f t="shared" si="33"/>
        <v>0</v>
      </c>
      <c r="AR203" s="146" t="s">
        <v>205</v>
      </c>
      <c r="AT203" s="146" t="s">
        <v>194</v>
      </c>
      <c r="AU203" s="146" t="s">
        <v>186</v>
      </c>
      <c r="AY203" s="13" t="s">
        <v>179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186</v>
      </c>
      <c r="BK203" s="147">
        <f t="shared" si="39"/>
        <v>0</v>
      </c>
      <c r="BL203" s="13" t="s">
        <v>205</v>
      </c>
      <c r="BM203" s="146" t="s">
        <v>1056</v>
      </c>
    </row>
    <row r="204" spans="2:65" s="1" customFormat="1" ht="24.15" customHeight="1" x14ac:dyDescent="0.2">
      <c r="B204" s="28"/>
      <c r="C204" s="134" t="s">
        <v>692</v>
      </c>
      <c r="D204" s="134" t="s">
        <v>181</v>
      </c>
      <c r="E204" s="135" t="s">
        <v>1057</v>
      </c>
      <c r="F204" s="136" t="s">
        <v>1058</v>
      </c>
      <c r="G204" s="137" t="s">
        <v>192</v>
      </c>
      <c r="H204" s="138">
        <v>1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201</v>
      </c>
      <c r="AT204" s="146" t="s">
        <v>181</v>
      </c>
      <c r="AU204" s="146" t="s">
        <v>186</v>
      </c>
      <c r="AY204" s="13" t="s">
        <v>179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186</v>
      </c>
      <c r="BK204" s="147">
        <f t="shared" si="39"/>
        <v>0</v>
      </c>
      <c r="BL204" s="13" t="s">
        <v>201</v>
      </c>
      <c r="BM204" s="146" t="s">
        <v>1059</v>
      </c>
    </row>
    <row r="205" spans="2:65" s="1" customFormat="1" ht="16.5" customHeight="1" x14ac:dyDescent="0.2">
      <c r="B205" s="28"/>
      <c r="C205" s="148" t="s">
        <v>696</v>
      </c>
      <c r="D205" s="148" t="s">
        <v>194</v>
      </c>
      <c r="E205" s="149" t="s">
        <v>1060</v>
      </c>
      <c r="F205" s="150" t="s">
        <v>1061</v>
      </c>
      <c r="G205" s="151" t="s">
        <v>192</v>
      </c>
      <c r="H205" s="152">
        <v>1</v>
      </c>
      <c r="I205" s="153"/>
      <c r="J205" s="154">
        <f t="shared" si="30"/>
        <v>0</v>
      </c>
      <c r="K205" s="155"/>
      <c r="L205" s="156"/>
      <c r="M205" s="157" t="s">
        <v>1</v>
      </c>
      <c r="N205" s="158" t="s">
        <v>38</v>
      </c>
      <c r="P205" s="144">
        <f t="shared" si="31"/>
        <v>0</v>
      </c>
      <c r="Q205" s="144">
        <v>8.8000000000000005E-3</v>
      </c>
      <c r="R205" s="144">
        <f t="shared" si="32"/>
        <v>8.8000000000000005E-3</v>
      </c>
      <c r="S205" s="144">
        <v>0</v>
      </c>
      <c r="T205" s="145">
        <f t="shared" si="33"/>
        <v>0</v>
      </c>
      <c r="AR205" s="146" t="s">
        <v>205</v>
      </c>
      <c r="AT205" s="146" t="s">
        <v>194</v>
      </c>
      <c r="AU205" s="146" t="s">
        <v>186</v>
      </c>
      <c r="AY205" s="13" t="s">
        <v>179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186</v>
      </c>
      <c r="BK205" s="147">
        <f t="shared" si="39"/>
        <v>0</v>
      </c>
      <c r="BL205" s="13" t="s">
        <v>205</v>
      </c>
      <c r="BM205" s="146" t="s">
        <v>1062</v>
      </c>
    </row>
    <row r="206" spans="2:65" s="1" customFormat="1" ht="24.15" customHeight="1" x14ac:dyDescent="0.2">
      <c r="B206" s="28"/>
      <c r="C206" s="134" t="s">
        <v>700</v>
      </c>
      <c r="D206" s="134" t="s">
        <v>181</v>
      </c>
      <c r="E206" s="135" t="s">
        <v>725</v>
      </c>
      <c r="F206" s="136" t="s">
        <v>726</v>
      </c>
      <c r="G206" s="137" t="s">
        <v>192</v>
      </c>
      <c r="H206" s="138">
        <v>1</v>
      </c>
      <c r="I206" s="139"/>
      <c r="J206" s="140">
        <f t="shared" si="30"/>
        <v>0</v>
      </c>
      <c r="K206" s="141"/>
      <c r="L206" s="28"/>
      <c r="M206" s="142" t="s">
        <v>1</v>
      </c>
      <c r="N206" s="143" t="s">
        <v>38</v>
      </c>
      <c r="P206" s="144">
        <f t="shared" si="31"/>
        <v>0</v>
      </c>
      <c r="Q206" s="144">
        <v>0</v>
      </c>
      <c r="R206" s="144">
        <f t="shared" si="32"/>
        <v>0</v>
      </c>
      <c r="S206" s="144">
        <v>0</v>
      </c>
      <c r="T206" s="145">
        <f t="shared" si="33"/>
        <v>0</v>
      </c>
      <c r="AR206" s="146" t="s">
        <v>201</v>
      </c>
      <c r="AT206" s="146" t="s">
        <v>181</v>
      </c>
      <c r="AU206" s="146" t="s">
        <v>186</v>
      </c>
      <c r="AY206" s="13" t="s">
        <v>179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186</v>
      </c>
      <c r="BK206" s="147">
        <f t="shared" si="39"/>
        <v>0</v>
      </c>
      <c r="BL206" s="13" t="s">
        <v>201</v>
      </c>
      <c r="BM206" s="146" t="s">
        <v>727</v>
      </c>
    </row>
    <row r="207" spans="2:65" s="1" customFormat="1" ht="16.5" customHeight="1" x14ac:dyDescent="0.2">
      <c r="B207" s="28"/>
      <c r="C207" s="148" t="s">
        <v>704</v>
      </c>
      <c r="D207" s="148" t="s">
        <v>194</v>
      </c>
      <c r="E207" s="149" t="s">
        <v>729</v>
      </c>
      <c r="F207" s="150" t="s">
        <v>730</v>
      </c>
      <c r="G207" s="151" t="s">
        <v>192</v>
      </c>
      <c r="H207" s="152">
        <v>1</v>
      </c>
      <c r="I207" s="153"/>
      <c r="J207" s="154">
        <f t="shared" si="30"/>
        <v>0</v>
      </c>
      <c r="K207" s="155"/>
      <c r="L207" s="156"/>
      <c r="M207" s="157" t="s">
        <v>1</v>
      </c>
      <c r="N207" s="158" t="s">
        <v>38</v>
      </c>
      <c r="P207" s="144">
        <f t="shared" si="31"/>
        <v>0</v>
      </c>
      <c r="Q207" s="144">
        <v>1.0880000000000001E-2</v>
      </c>
      <c r="R207" s="144">
        <f t="shared" si="32"/>
        <v>1.0880000000000001E-2</v>
      </c>
      <c r="S207" s="144">
        <v>0</v>
      </c>
      <c r="T207" s="145">
        <f t="shared" si="33"/>
        <v>0</v>
      </c>
      <c r="AR207" s="146" t="s">
        <v>205</v>
      </c>
      <c r="AT207" s="146" t="s">
        <v>194</v>
      </c>
      <c r="AU207" s="146" t="s">
        <v>186</v>
      </c>
      <c r="AY207" s="13" t="s">
        <v>179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186</v>
      </c>
      <c r="BK207" s="147">
        <f t="shared" si="39"/>
        <v>0</v>
      </c>
      <c r="BL207" s="13" t="s">
        <v>205</v>
      </c>
      <c r="BM207" s="146" t="s">
        <v>731</v>
      </c>
    </row>
    <row r="208" spans="2:65" s="1" customFormat="1" ht="24.15" customHeight="1" x14ac:dyDescent="0.2">
      <c r="B208" s="28"/>
      <c r="C208" s="134" t="s">
        <v>708</v>
      </c>
      <c r="D208" s="134" t="s">
        <v>181</v>
      </c>
      <c r="E208" s="135" t="s">
        <v>737</v>
      </c>
      <c r="F208" s="136" t="s">
        <v>738</v>
      </c>
      <c r="G208" s="137" t="s">
        <v>192</v>
      </c>
      <c r="H208" s="138">
        <v>2</v>
      </c>
      <c r="I208" s="139"/>
      <c r="J208" s="140">
        <f t="shared" si="30"/>
        <v>0</v>
      </c>
      <c r="K208" s="141"/>
      <c r="L208" s="28"/>
      <c r="M208" s="142" t="s">
        <v>1</v>
      </c>
      <c r="N208" s="143" t="s">
        <v>38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201</v>
      </c>
      <c r="AT208" s="146" t="s">
        <v>181</v>
      </c>
      <c r="AU208" s="146" t="s">
        <v>186</v>
      </c>
      <c r="AY208" s="13" t="s">
        <v>179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186</v>
      </c>
      <c r="BK208" s="147">
        <f t="shared" si="39"/>
        <v>0</v>
      </c>
      <c r="BL208" s="13" t="s">
        <v>201</v>
      </c>
      <c r="BM208" s="146" t="s">
        <v>739</v>
      </c>
    </row>
    <row r="209" spans="2:65" s="1" customFormat="1" ht="16.5" customHeight="1" x14ac:dyDescent="0.2">
      <c r="B209" s="28"/>
      <c r="C209" s="148" t="s">
        <v>712</v>
      </c>
      <c r="D209" s="148" t="s">
        <v>194</v>
      </c>
      <c r="E209" s="149" t="s">
        <v>741</v>
      </c>
      <c r="F209" s="150" t="s">
        <v>742</v>
      </c>
      <c r="G209" s="151" t="s">
        <v>192</v>
      </c>
      <c r="H209" s="152">
        <v>2</v>
      </c>
      <c r="I209" s="153"/>
      <c r="J209" s="154">
        <f t="shared" si="30"/>
        <v>0</v>
      </c>
      <c r="K209" s="155"/>
      <c r="L209" s="156"/>
      <c r="M209" s="157" t="s">
        <v>1</v>
      </c>
      <c r="N209" s="158" t="s">
        <v>38</v>
      </c>
      <c r="P209" s="144">
        <f t="shared" si="31"/>
        <v>0</v>
      </c>
      <c r="Q209" s="144">
        <v>1.387E-2</v>
      </c>
      <c r="R209" s="144">
        <f t="shared" si="32"/>
        <v>2.7740000000000001E-2</v>
      </c>
      <c r="S209" s="144">
        <v>0</v>
      </c>
      <c r="T209" s="145">
        <f t="shared" si="33"/>
        <v>0</v>
      </c>
      <c r="AR209" s="146" t="s">
        <v>205</v>
      </c>
      <c r="AT209" s="146" t="s">
        <v>194</v>
      </c>
      <c r="AU209" s="146" t="s">
        <v>186</v>
      </c>
      <c r="AY209" s="13" t="s">
        <v>179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186</v>
      </c>
      <c r="BK209" s="147">
        <f t="shared" si="39"/>
        <v>0</v>
      </c>
      <c r="BL209" s="13" t="s">
        <v>205</v>
      </c>
      <c r="BM209" s="146" t="s">
        <v>743</v>
      </c>
    </row>
    <row r="210" spans="2:65" s="1" customFormat="1" ht="24.15" customHeight="1" x14ac:dyDescent="0.2">
      <c r="B210" s="28"/>
      <c r="C210" s="134" t="s">
        <v>716</v>
      </c>
      <c r="D210" s="134" t="s">
        <v>181</v>
      </c>
      <c r="E210" s="135" t="s">
        <v>757</v>
      </c>
      <c r="F210" s="136" t="s">
        <v>758</v>
      </c>
      <c r="G210" s="137" t="s">
        <v>192</v>
      </c>
      <c r="H210" s="138">
        <v>2</v>
      </c>
      <c r="I210" s="139"/>
      <c r="J210" s="140">
        <f t="shared" si="30"/>
        <v>0</v>
      </c>
      <c r="K210" s="141"/>
      <c r="L210" s="28"/>
      <c r="M210" s="142" t="s">
        <v>1</v>
      </c>
      <c r="N210" s="143" t="s">
        <v>38</v>
      </c>
      <c r="P210" s="144">
        <f t="shared" si="31"/>
        <v>0</v>
      </c>
      <c r="Q210" s="144">
        <v>0</v>
      </c>
      <c r="R210" s="144">
        <f t="shared" si="32"/>
        <v>0</v>
      </c>
      <c r="S210" s="144">
        <v>0</v>
      </c>
      <c r="T210" s="145">
        <f t="shared" si="33"/>
        <v>0</v>
      </c>
      <c r="AR210" s="146" t="s">
        <v>201</v>
      </c>
      <c r="AT210" s="146" t="s">
        <v>181</v>
      </c>
      <c r="AU210" s="146" t="s">
        <v>186</v>
      </c>
      <c r="AY210" s="13" t="s">
        <v>179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186</v>
      </c>
      <c r="BK210" s="147">
        <f t="shared" si="39"/>
        <v>0</v>
      </c>
      <c r="BL210" s="13" t="s">
        <v>201</v>
      </c>
      <c r="BM210" s="146" t="s">
        <v>759</v>
      </c>
    </row>
    <row r="211" spans="2:65" s="1" customFormat="1" ht="16.5" customHeight="1" x14ac:dyDescent="0.2">
      <c r="B211" s="28"/>
      <c r="C211" s="148" t="s">
        <v>720</v>
      </c>
      <c r="D211" s="148" t="s">
        <v>194</v>
      </c>
      <c r="E211" s="149" t="s">
        <v>761</v>
      </c>
      <c r="F211" s="150" t="s">
        <v>762</v>
      </c>
      <c r="G211" s="151" t="s">
        <v>192</v>
      </c>
      <c r="H211" s="152">
        <v>2</v>
      </c>
      <c r="I211" s="153"/>
      <c r="J211" s="154">
        <f t="shared" si="30"/>
        <v>0</v>
      </c>
      <c r="K211" s="155"/>
      <c r="L211" s="156"/>
      <c r="M211" s="157" t="s">
        <v>1</v>
      </c>
      <c r="N211" s="158" t="s">
        <v>38</v>
      </c>
      <c r="P211" s="144">
        <f t="shared" si="31"/>
        <v>0</v>
      </c>
      <c r="Q211" s="144">
        <v>1.9730000000000001E-2</v>
      </c>
      <c r="R211" s="144">
        <f t="shared" si="32"/>
        <v>3.9460000000000002E-2</v>
      </c>
      <c r="S211" s="144">
        <v>0</v>
      </c>
      <c r="T211" s="145">
        <f t="shared" si="33"/>
        <v>0</v>
      </c>
      <c r="AR211" s="146" t="s">
        <v>205</v>
      </c>
      <c r="AT211" s="146" t="s">
        <v>194</v>
      </c>
      <c r="AU211" s="146" t="s">
        <v>186</v>
      </c>
      <c r="AY211" s="13" t="s">
        <v>179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186</v>
      </c>
      <c r="BK211" s="147">
        <f t="shared" si="39"/>
        <v>0</v>
      </c>
      <c r="BL211" s="13" t="s">
        <v>205</v>
      </c>
      <c r="BM211" s="146" t="s">
        <v>763</v>
      </c>
    </row>
    <row r="212" spans="2:65" s="1" customFormat="1" ht="24.15" customHeight="1" x14ac:dyDescent="0.2">
      <c r="B212" s="28"/>
      <c r="C212" s="134" t="s">
        <v>724</v>
      </c>
      <c r="D212" s="134" t="s">
        <v>181</v>
      </c>
      <c r="E212" s="135" t="s">
        <v>769</v>
      </c>
      <c r="F212" s="136" t="s">
        <v>770</v>
      </c>
      <c r="G212" s="137" t="s">
        <v>192</v>
      </c>
      <c r="H212" s="138">
        <v>6</v>
      </c>
      <c r="I212" s="139"/>
      <c r="J212" s="140">
        <f t="shared" si="30"/>
        <v>0</v>
      </c>
      <c r="K212" s="141"/>
      <c r="L212" s="28"/>
      <c r="M212" s="142" t="s">
        <v>1</v>
      </c>
      <c r="N212" s="143" t="s">
        <v>38</v>
      </c>
      <c r="P212" s="144">
        <f t="shared" si="31"/>
        <v>0</v>
      </c>
      <c r="Q212" s="144">
        <v>0</v>
      </c>
      <c r="R212" s="144">
        <f t="shared" si="32"/>
        <v>0</v>
      </c>
      <c r="S212" s="144">
        <v>0</v>
      </c>
      <c r="T212" s="145">
        <f t="shared" si="33"/>
        <v>0</v>
      </c>
      <c r="AR212" s="146" t="s">
        <v>201</v>
      </c>
      <c r="AT212" s="146" t="s">
        <v>181</v>
      </c>
      <c r="AU212" s="146" t="s">
        <v>186</v>
      </c>
      <c r="AY212" s="13" t="s">
        <v>179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186</v>
      </c>
      <c r="BK212" s="147">
        <f t="shared" si="39"/>
        <v>0</v>
      </c>
      <c r="BL212" s="13" t="s">
        <v>201</v>
      </c>
      <c r="BM212" s="146" t="s">
        <v>771</v>
      </c>
    </row>
    <row r="213" spans="2:65" s="1" customFormat="1" ht="16.5" customHeight="1" x14ac:dyDescent="0.2">
      <c r="B213" s="28"/>
      <c r="C213" s="148" t="s">
        <v>728</v>
      </c>
      <c r="D213" s="148" t="s">
        <v>194</v>
      </c>
      <c r="E213" s="149" t="s">
        <v>773</v>
      </c>
      <c r="F213" s="150" t="s">
        <v>774</v>
      </c>
      <c r="G213" s="151" t="s">
        <v>192</v>
      </c>
      <c r="H213" s="152">
        <v>6</v>
      </c>
      <c r="I213" s="153"/>
      <c r="J213" s="154">
        <f t="shared" si="30"/>
        <v>0</v>
      </c>
      <c r="K213" s="155"/>
      <c r="L213" s="156"/>
      <c r="M213" s="157" t="s">
        <v>1</v>
      </c>
      <c r="N213" s="158" t="s">
        <v>38</v>
      </c>
      <c r="P213" s="144">
        <f t="shared" si="31"/>
        <v>0</v>
      </c>
      <c r="Q213" s="144">
        <v>1.9179999999999999E-2</v>
      </c>
      <c r="R213" s="144">
        <f t="shared" si="32"/>
        <v>0.11507999999999999</v>
      </c>
      <c r="S213" s="144">
        <v>0</v>
      </c>
      <c r="T213" s="145">
        <f t="shared" si="33"/>
        <v>0</v>
      </c>
      <c r="AR213" s="146" t="s">
        <v>205</v>
      </c>
      <c r="AT213" s="146" t="s">
        <v>194</v>
      </c>
      <c r="AU213" s="146" t="s">
        <v>186</v>
      </c>
      <c r="AY213" s="13" t="s">
        <v>179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186</v>
      </c>
      <c r="BK213" s="147">
        <f t="shared" si="39"/>
        <v>0</v>
      </c>
      <c r="BL213" s="13" t="s">
        <v>205</v>
      </c>
      <c r="BM213" s="146" t="s">
        <v>775</v>
      </c>
    </row>
    <row r="214" spans="2:65" s="1" customFormat="1" ht="24.15" customHeight="1" x14ac:dyDescent="0.2">
      <c r="B214" s="28"/>
      <c r="C214" s="134" t="s">
        <v>732</v>
      </c>
      <c r="D214" s="134" t="s">
        <v>181</v>
      </c>
      <c r="E214" s="135" t="s">
        <v>781</v>
      </c>
      <c r="F214" s="136" t="s">
        <v>782</v>
      </c>
      <c r="G214" s="137" t="s">
        <v>192</v>
      </c>
      <c r="H214" s="138">
        <v>2</v>
      </c>
      <c r="I214" s="139"/>
      <c r="J214" s="140">
        <f t="shared" si="30"/>
        <v>0</v>
      </c>
      <c r="K214" s="141"/>
      <c r="L214" s="28"/>
      <c r="M214" s="142" t="s">
        <v>1</v>
      </c>
      <c r="N214" s="143" t="s">
        <v>38</v>
      </c>
      <c r="P214" s="144">
        <f t="shared" si="31"/>
        <v>0</v>
      </c>
      <c r="Q214" s="144">
        <v>0</v>
      </c>
      <c r="R214" s="144">
        <f t="shared" si="32"/>
        <v>0</v>
      </c>
      <c r="S214" s="144">
        <v>0</v>
      </c>
      <c r="T214" s="145">
        <f t="shared" si="33"/>
        <v>0</v>
      </c>
      <c r="AR214" s="146" t="s">
        <v>201</v>
      </c>
      <c r="AT214" s="146" t="s">
        <v>181</v>
      </c>
      <c r="AU214" s="146" t="s">
        <v>186</v>
      </c>
      <c r="AY214" s="13" t="s">
        <v>179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186</v>
      </c>
      <c r="BK214" s="147">
        <f t="shared" si="39"/>
        <v>0</v>
      </c>
      <c r="BL214" s="13" t="s">
        <v>201</v>
      </c>
      <c r="BM214" s="146" t="s">
        <v>783</v>
      </c>
    </row>
    <row r="215" spans="2:65" s="1" customFormat="1" ht="16.5" customHeight="1" x14ac:dyDescent="0.2">
      <c r="B215" s="28"/>
      <c r="C215" s="148" t="s">
        <v>736</v>
      </c>
      <c r="D215" s="148" t="s">
        <v>194</v>
      </c>
      <c r="E215" s="149" t="s">
        <v>785</v>
      </c>
      <c r="F215" s="150" t="s">
        <v>786</v>
      </c>
      <c r="G215" s="151" t="s">
        <v>192</v>
      </c>
      <c r="H215" s="152">
        <v>2</v>
      </c>
      <c r="I215" s="153"/>
      <c r="J215" s="154">
        <f t="shared" si="30"/>
        <v>0</v>
      </c>
      <c r="K215" s="155"/>
      <c r="L215" s="156"/>
      <c r="M215" s="157" t="s">
        <v>1</v>
      </c>
      <c r="N215" s="158" t="s">
        <v>38</v>
      </c>
      <c r="P215" s="144">
        <f t="shared" si="31"/>
        <v>0</v>
      </c>
      <c r="Q215" s="144">
        <v>8.0000000000000002E-3</v>
      </c>
      <c r="R215" s="144">
        <f t="shared" si="32"/>
        <v>1.6E-2</v>
      </c>
      <c r="S215" s="144">
        <v>0</v>
      </c>
      <c r="T215" s="145">
        <f t="shared" si="33"/>
        <v>0</v>
      </c>
      <c r="AR215" s="146" t="s">
        <v>205</v>
      </c>
      <c r="AT215" s="146" t="s">
        <v>194</v>
      </c>
      <c r="AU215" s="146" t="s">
        <v>186</v>
      </c>
      <c r="AY215" s="13" t="s">
        <v>179</v>
      </c>
      <c r="BE215" s="147">
        <f t="shared" si="34"/>
        <v>0</v>
      </c>
      <c r="BF215" s="147">
        <f t="shared" si="35"/>
        <v>0</v>
      </c>
      <c r="BG215" s="147">
        <f t="shared" si="36"/>
        <v>0</v>
      </c>
      <c r="BH215" s="147">
        <f t="shared" si="37"/>
        <v>0</v>
      </c>
      <c r="BI215" s="147">
        <f t="shared" si="38"/>
        <v>0</v>
      </c>
      <c r="BJ215" s="13" t="s">
        <v>186</v>
      </c>
      <c r="BK215" s="147">
        <f t="shared" si="39"/>
        <v>0</v>
      </c>
      <c r="BL215" s="13" t="s">
        <v>205</v>
      </c>
      <c r="BM215" s="146" t="s">
        <v>787</v>
      </c>
    </row>
    <row r="216" spans="2:65" s="1" customFormat="1" ht="16.5" customHeight="1" x14ac:dyDescent="0.2">
      <c r="B216" s="28"/>
      <c r="C216" s="134" t="s">
        <v>740</v>
      </c>
      <c r="D216" s="134" t="s">
        <v>181</v>
      </c>
      <c r="E216" s="135" t="s">
        <v>793</v>
      </c>
      <c r="F216" s="136" t="s">
        <v>794</v>
      </c>
      <c r="G216" s="137" t="s">
        <v>192</v>
      </c>
      <c r="H216" s="138">
        <v>6</v>
      </c>
      <c r="I216" s="139"/>
      <c r="J216" s="140">
        <f t="shared" si="30"/>
        <v>0</v>
      </c>
      <c r="K216" s="141"/>
      <c r="L216" s="28"/>
      <c r="M216" s="142" t="s">
        <v>1</v>
      </c>
      <c r="N216" s="143" t="s">
        <v>38</v>
      </c>
      <c r="P216" s="144">
        <f t="shared" si="31"/>
        <v>0</v>
      </c>
      <c r="Q216" s="144">
        <v>0</v>
      </c>
      <c r="R216" s="144">
        <f t="shared" si="32"/>
        <v>0</v>
      </c>
      <c r="S216" s="144">
        <v>0</v>
      </c>
      <c r="T216" s="145">
        <f t="shared" si="33"/>
        <v>0</v>
      </c>
      <c r="AR216" s="146" t="s">
        <v>201</v>
      </c>
      <c r="AT216" s="146" t="s">
        <v>181</v>
      </c>
      <c r="AU216" s="146" t="s">
        <v>186</v>
      </c>
      <c r="AY216" s="13" t="s">
        <v>179</v>
      </c>
      <c r="BE216" s="147">
        <f t="shared" si="34"/>
        <v>0</v>
      </c>
      <c r="BF216" s="147">
        <f t="shared" si="35"/>
        <v>0</v>
      </c>
      <c r="BG216" s="147">
        <f t="shared" si="36"/>
        <v>0</v>
      </c>
      <c r="BH216" s="147">
        <f t="shared" si="37"/>
        <v>0</v>
      </c>
      <c r="BI216" s="147">
        <f t="shared" si="38"/>
        <v>0</v>
      </c>
      <c r="BJ216" s="13" t="s">
        <v>186</v>
      </c>
      <c r="BK216" s="147">
        <f t="shared" si="39"/>
        <v>0</v>
      </c>
      <c r="BL216" s="13" t="s">
        <v>201</v>
      </c>
      <c r="BM216" s="146" t="s">
        <v>795</v>
      </c>
    </row>
    <row r="217" spans="2:65" s="1" customFormat="1" ht="16.5" customHeight="1" x14ac:dyDescent="0.2">
      <c r="B217" s="28"/>
      <c r="C217" s="148" t="s">
        <v>744</v>
      </c>
      <c r="D217" s="148" t="s">
        <v>194</v>
      </c>
      <c r="E217" s="149" t="s">
        <v>797</v>
      </c>
      <c r="F217" s="150" t="s">
        <v>798</v>
      </c>
      <c r="G217" s="151" t="s">
        <v>192</v>
      </c>
      <c r="H217" s="152">
        <v>6</v>
      </c>
      <c r="I217" s="153"/>
      <c r="J217" s="154">
        <f t="shared" ref="J217:J248" si="40">ROUND(I217*H217,2)</f>
        <v>0</v>
      </c>
      <c r="K217" s="155"/>
      <c r="L217" s="156"/>
      <c r="M217" s="157" t="s">
        <v>1</v>
      </c>
      <c r="N217" s="158" t="s">
        <v>38</v>
      </c>
      <c r="P217" s="144">
        <f t="shared" ref="P217:P248" si="41">O217*H217</f>
        <v>0</v>
      </c>
      <c r="Q217" s="144">
        <v>7.6000000000000004E-4</v>
      </c>
      <c r="R217" s="144">
        <f t="shared" ref="R217:R248" si="42">Q217*H217</f>
        <v>4.5599999999999998E-3</v>
      </c>
      <c r="S217" s="144">
        <v>0</v>
      </c>
      <c r="T217" s="145">
        <f t="shared" ref="T217:T248" si="43">S217*H217</f>
        <v>0</v>
      </c>
      <c r="AR217" s="146" t="s">
        <v>205</v>
      </c>
      <c r="AT217" s="146" t="s">
        <v>194</v>
      </c>
      <c r="AU217" s="146" t="s">
        <v>186</v>
      </c>
      <c r="AY217" s="13" t="s">
        <v>179</v>
      </c>
      <c r="BE217" s="147">
        <f t="shared" ref="BE217:BE248" si="44">IF(N217="základná",J217,0)</f>
        <v>0</v>
      </c>
      <c r="BF217" s="147">
        <f t="shared" ref="BF217:BF248" si="45">IF(N217="znížená",J217,0)</f>
        <v>0</v>
      </c>
      <c r="BG217" s="147">
        <f t="shared" ref="BG217:BG248" si="46">IF(N217="zákl. prenesená",J217,0)</f>
        <v>0</v>
      </c>
      <c r="BH217" s="147">
        <f t="shared" ref="BH217:BH248" si="47">IF(N217="zníž. prenesená",J217,0)</f>
        <v>0</v>
      </c>
      <c r="BI217" s="147">
        <f t="shared" ref="BI217:BI248" si="48">IF(N217="nulová",J217,0)</f>
        <v>0</v>
      </c>
      <c r="BJ217" s="13" t="s">
        <v>186</v>
      </c>
      <c r="BK217" s="147">
        <f t="shared" ref="BK217:BK248" si="49">ROUND(I217*H217,2)</f>
        <v>0</v>
      </c>
      <c r="BL217" s="13" t="s">
        <v>205</v>
      </c>
      <c r="BM217" s="146" t="s">
        <v>799</v>
      </c>
    </row>
    <row r="218" spans="2:65" s="1" customFormat="1" ht="16.5" customHeight="1" x14ac:dyDescent="0.2">
      <c r="B218" s="28"/>
      <c r="C218" s="134" t="s">
        <v>748</v>
      </c>
      <c r="D218" s="134" t="s">
        <v>181</v>
      </c>
      <c r="E218" s="135" t="s">
        <v>805</v>
      </c>
      <c r="F218" s="136" t="s">
        <v>806</v>
      </c>
      <c r="G218" s="137" t="s">
        <v>235</v>
      </c>
      <c r="H218" s="138">
        <v>364</v>
      </c>
      <c r="I218" s="139"/>
      <c r="J218" s="140">
        <f t="shared" si="40"/>
        <v>0</v>
      </c>
      <c r="K218" s="141"/>
      <c r="L218" s="28"/>
      <c r="M218" s="142" t="s">
        <v>1</v>
      </c>
      <c r="N218" s="143" t="s">
        <v>38</v>
      </c>
      <c r="P218" s="144">
        <f t="shared" si="41"/>
        <v>0</v>
      </c>
      <c r="Q218" s="144">
        <v>0</v>
      </c>
      <c r="R218" s="144">
        <f t="shared" si="42"/>
        <v>0</v>
      </c>
      <c r="S218" s="144">
        <v>0</v>
      </c>
      <c r="T218" s="145">
        <f t="shared" si="43"/>
        <v>0</v>
      </c>
      <c r="AR218" s="146" t="s">
        <v>201</v>
      </c>
      <c r="AT218" s="146" t="s">
        <v>181</v>
      </c>
      <c r="AU218" s="146" t="s">
        <v>186</v>
      </c>
      <c r="AY218" s="13" t="s">
        <v>179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186</v>
      </c>
      <c r="BK218" s="147">
        <f t="shared" si="49"/>
        <v>0</v>
      </c>
      <c r="BL218" s="13" t="s">
        <v>201</v>
      </c>
      <c r="BM218" s="146" t="s">
        <v>807</v>
      </c>
    </row>
    <row r="219" spans="2:65" s="1" customFormat="1" ht="16.5" customHeight="1" x14ac:dyDescent="0.2">
      <c r="B219" s="28"/>
      <c r="C219" s="148" t="s">
        <v>752</v>
      </c>
      <c r="D219" s="148" t="s">
        <v>194</v>
      </c>
      <c r="E219" s="149" t="s">
        <v>809</v>
      </c>
      <c r="F219" s="150" t="s">
        <v>810</v>
      </c>
      <c r="G219" s="151" t="s">
        <v>235</v>
      </c>
      <c r="H219" s="152">
        <v>364</v>
      </c>
      <c r="I219" s="153"/>
      <c r="J219" s="154">
        <f t="shared" si="40"/>
        <v>0</v>
      </c>
      <c r="K219" s="155"/>
      <c r="L219" s="156"/>
      <c r="M219" s="157" t="s">
        <v>1</v>
      </c>
      <c r="N219" s="158" t="s">
        <v>38</v>
      </c>
      <c r="P219" s="144">
        <f t="shared" si="41"/>
        <v>0</v>
      </c>
      <c r="Q219" s="144">
        <v>2.7999999999999998E-4</v>
      </c>
      <c r="R219" s="144">
        <f t="shared" si="42"/>
        <v>0.10192</v>
      </c>
      <c r="S219" s="144">
        <v>0</v>
      </c>
      <c r="T219" s="145">
        <f t="shared" si="43"/>
        <v>0</v>
      </c>
      <c r="AR219" s="146" t="s">
        <v>205</v>
      </c>
      <c r="AT219" s="146" t="s">
        <v>194</v>
      </c>
      <c r="AU219" s="146" t="s">
        <v>186</v>
      </c>
      <c r="AY219" s="13" t="s">
        <v>179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186</v>
      </c>
      <c r="BK219" s="147">
        <f t="shared" si="49"/>
        <v>0</v>
      </c>
      <c r="BL219" s="13" t="s">
        <v>205</v>
      </c>
      <c r="BM219" s="146" t="s">
        <v>811</v>
      </c>
    </row>
    <row r="220" spans="2:65" s="1" customFormat="1" ht="16.5" customHeight="1" x14ac:dyDescent="0.2">
      <c r="B220" s="28"/>
      <c r="C220" s="134" t="s">
        <v>756</v>
      </c>
      <c r="D220" s="134" t="s">
        <v>181</v>
      </c>
      <c r="E220" s="135" t="s">
        <v>817</v>
      </c>
      <c r="F220" s="136" t="s">
        <v>818</v>
      </c>
      <c r="G220" s="137" t="s">
        <v>235</v>
      </c>
      <c r="H220" s="138">
        <v>124</v>
      </c>
      <c r="I220" s="139"/>
      <c r="J220" s="140">
        <f t="shared" si="40"/>
        <v>0</v>
      </c>
      <c r="K220" s="141"/>
      <c r="L220" s="28"/>
      <c r="M220" s="142" t="s">
        <v>1</v>
      </c>
      <c r="N220" s="143" t="s">
        <v>38</v>
      </c>
      <c r="P220" s="144">
        <f t="shared" si="41"/>
        <v>0</v>
      </c>
      <c r="Q220" s="144">
        <v>0</v>
      </c>
      <c r="R220" s="144">
        <f t="shared" si="42"/>
        <v>0</v>
      </c>
      <c r="S220" s="144">
        <v>0</v>
      </c>
      <c r="T220" s="145">
        <f t="shared" si="43"/>
        <v>0</v>
      </c>
      <c r="AR220" s="146" t="s">
        <v>201</v>
      </c>
      <c r="AT220" s="146" t="s">
        <v>181</v>
      </c>
      <c r="AU220" s="146" t="s">
        <v>186</v>
      </c>
      <c r="AY220" s="13" t="s">
        <v>179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186</v>
      </c>
      <c r="BK220" s="147">
        <f t="shared" si="49"/>
        <v>0</v>
      </c>
      <c r="BL220" s="13" t="s">
        <v>201</v>
      </c>
      <c r="BM220" s="146" t="s">
        <v>819</v>
      </c>
    </row>
    <row r="221" spans="2:65" s="1" customFormat="1" ht="16.5" customHeight="1" x14ac:dyDescent="0.2">
      <c r="B221" s="28"/>
      <c r="C221" s="148" t="s">
        <v>760</v>
      </c>
      <c r="D221" s="148" t="s">
        <v>194</v>
      </c>
      <c r="E221" s="149" t="s">
        <v>821</v>
      </c>
      <c r="F221" s="150" t="s">
        <v>822</v>
      </c>
      <c r="G221" s="151" t="s">
        <v>235</v>
      </c>
      <c r="H221" s="152">
        <v>124</v>
      </c>
      <c r="I221" s="153"/>
      <c r="J221" s="154">
        <f t="shared" si="40"/>
        <v>0</v>
      </c>
      <c r="K221" s="155"/>
      <c r="L221" s="156"/>
      <c r="M221" s="157" t="s">
        <v>1</v>
      </c>
      <c r="N221" s="158" t="s">
        <v>38</v>
      </c>
      <c r="P221" s="144">
        <f t="shared" si="41"/>
        <v>0</v>
      </c>
      <c r="Q221" s="144">
        <v>4.0000000000000002E-4</v>
      </c>
      <c r="R221" s="144">
        <f t="shared" si="42"/>
        <v>4.9600000000000005E-2</v>
      </c>
      <c r="S221" s="144">
        <v>0</v>
      </c>
      <c r="T221" s="145">
        <f t="shared" si="43"/>
        <v>0</v>
      </c>
      <c r="AR221" s="146" t="s">
        <v>205</v>
      </c>
      <c r="AT221" s="146" t="s">
        <v>194</v>
      </c>
      <c r="AU221" s="146" t="s">
        <v>186</v>
      </c>
      <c r="AY221" s="13" t="s">
        <v>179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186</v>
      </c>
      <c r="BK221" s="147">
        <f t="shared" si="49"/>
        <v>0</v>
      </c>
      <c r="BL221" s="13" t="s">
        <v>205</v>
      </c>
      <c r="BM221" s="146" t="s">
        <v>823</v>
      </c>
    </row>
    <row r="222" spans="2:65" s="1" customFormat="1" ht="16.5" customHeight="1" x14ac:dyDescent="0.2">
      <c r="B222" s="28"/>
      <c r="C222" s="134" t="s">
        <v>764</v>
      </c>
      <c r="D222" s="134" t="s">
        <v>181</v>
      </c>
      <c r="E222" s="135" t="s">
        <v>825</v>
      </c>
      <c r="F222" s="136" t="s">
        <v>826</v>
      </c>
      <c r="G222" s="137" t="s">
        <v>235</v>
      </c>
      <c r="H222" s="138">
        <v>70</v>
      </c>
      <c r="I222" s="139"/>
      <c r="J222" s="140">
        <f t="shared" si="40"/>
        <v>0</v>
      </c>
      <c r="K222" s="141"/>
      <c r="L222" s="28"/>
      <c r="M222" s="142" t="s">
        <v>1</v>
      </c>
      <c r="N222" s="143" t="s">
        <v>38</v>
      </c>
      <c r="P222" s="144">
        <f t="shared" si="41"/>
        <v>0</v>
      </c>
      <c r="Q222" s="144">
        <v>0</v>
      </c>
      <c r="R222" s="144">
        <f t="shared" si="42"/>
        <v>0</v>
      </c>
      <c r="S222" s="144">
        <v>0</v>
      </c>
      <c r="T222" s="145">
        <f t="shared" si="43"/>
        <v>0</v>
      </c>
      <c r="AR222" s="146" t="s">
        <v>201</v>
      </c>
      <c r="AT222" s="146" t="s">
        <v>181</v>
      </c>
      <c r="AU222" s="146" t="s">
        <v>186</v>
      </c>
      <c r="AY222" s="13" t="s">
        <v>179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186</v>
      </c>
      <c r="BK222" s="147">
        <f t="shared" si="49"/>
        <v>0</v>
      </c>
      <c r="BL222" s="13" t="s">
        <v>201</v>
      </c>
      <c r="BM222" s="146" t="s">
        <v>827</v>
      </c>
    </row>
    <row r="223" spans="2:65" s="1" customFormat="1" ht="16.5" customHeight="1" x14ac:dyDescent="0.2">
      <c r="B223" s="28"/>
      <c r="C223" s="148" t="s">
        <v>768</v>
      </c>
      <c r="D223" s="148" t="s">
        <v>194</v>
      </c>
      <c r="E223" s="149" t="s">
        <v>829</v>
      </c>
      <c r="F223" s="150" t="s">
        <v>830</v>
      </c>
      <c r="G223" s="151" t="s">
        <v>235</v>
      </c>
      <c r="H223" s="152">
        <v>70</v>
      </c>
      <c r="I223" s="153"/>
      <c r="J223" s="154">
        <f t="shared" si="40"/>
        <v>0</v>
      </c>
      <c r="K223" s="155"/>
      <c r="L223" s="156"/>
      <c r="M223" s="157" t="s">
        <v>1</v>
      </c>
      <c r="N223" s="158" t="s">
        <v>38</v>
      </c>
      <c r="P223" s="144">
        <f t="shared" si="41"/>
        <v>0</v>
      </c>
      <c r="Q223" s="144">
        <v>6.2E-4</v>
      </c>
      <c r="R223" s="144">
        <f t="shared" si="42"/>
        <v>4.3400000000000001E-2</v>
      </c>
      <c r="S223" s="144">
        <v>0</v>
      </c>
      <c r="T223" s="145">
        <f t="shared" si="43"/>
        <v>0</v>
      </c>
      <c r="AR223" s="146" t="s">
        <v>205</v>
      </c>
      <c r="AT223" s="146" t="s">
        <v>194</v>
      </c>
      <c r="AU223" s="146" t="s">
        <v>186</v>
      </c>
      <c r="AY223" s="13" t="s">
        <v>179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186</v>
      </c>
      <c r="BK223" s="147">
        <f t="shared" si="49"/>
        <v>0</v>
      </c>
      <c r="BL223" s="13" t="s">
        <v>205</v>
      </c>
      <c r="BM223" s="146" t="s">
        <v>831</v>
      </c>
    </row>
    <row r="224" spans="2:65" s="1" customFormat="1" ht="16.5" customHeight="1" x14ac:dyDescent="0.2">
      <c r="B224" s="28"/>
      <c r="C224" s="134" t="s">
        <v>772</v>
      </c>
      <c r="D224" s="134" t="s">
        <v>181</v>
      </c>
      <c r="E224" s="135" t="s">
        <v>833</v>
      </c>
      <c r="F224" s="136" t="s">
        <v>834</v>
      </c>
      <c r="G224" s="137" t="s">
        <v>235</v>
      </c>
      <c r="H224" s="138">
        <v>1500</v>
      </c>
      <c r="I224" s="139"/>
      <c r="J224" s="140">
        <f t="shared" si="40"/>
        <v>0</v>
      </c>
      <c r="K224" s="141"/>
      <c r="L224" s="28"/>
      <c r="M224" s="142" t="s">
        <v>1</v>
      </c>
      <c r="N224" s="143" t="s">
        <v>38</v>
      </c>
      <c r="P224" s="144">
        <f t="shared" si="41"/>
        <v>0</v>
      </c>
      <c r="Q224" s="144">
        <v>0</v>
      </c>
      <c r="R224" s="144">
        <f t="shared" si="42"/>
        <v>0</v>
      </c>
      <c r="S224" s="144">
        <v>0</v>
      </c>
      <c r="T224" s="145">
        <f t="shared" si="43"/>
        <v>0</v>
      </c>
      <c r="AR224" s="146" t="s">
        <v>201</v>
      </c>
      <c r="AT224" s="146" t="s">
        <v>181</v>
      </c>
      <c r="AU224" s="146" t="s">
        <v>186</v>
      </c>
      <c r="AY224" s="13" t="s">
        <v>179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186</v>
      </c>
      <c r="BK224" s="147">
        <f t="shared" si="49"/>
        <v>0</v>
      </c>
      <c r="BL224" s="13" t="s">
        <v>201</v>
      </c>
      <c r="BM224" s="146" t="s">
        <v>835</v>
      </c>
    </row>
    <row r="225" spans="2:65" s="1" customFormat="1" ht="16.5" customHeight="1" x14ac:dyDescent="0.2">
      <c r="B225" s="28"/>
      <c r="C225" s="148" t="s">
        <v>776</v>
      </c>
      <c r="D225" s="148" t="s">
        <v>194</v>
      </c>
      <c r="E225" s="149" t="s">
        <v>837</v>
      </c>
      <c r="F225" s="150" t="s">
        <v>838</v>
      </c>
      <c r="G225" s="151" t="s">
        <v>235</v>
      </c>
      <c r="H225" s="152">
        <v>1500</v>
      </c>
      <c r="I225" s="153"/>
      <c r="J225" s="154">
        <f t="shared" si="40"/>
        <v>0</v>
      </c>
      <c r="K225" s="155"/>
      <c r="L225" s="156"/>
      <c r="M225" s="157" t="s">
        <v>1</v>
      </c>
      <c r="N225" s="158" t="s">
        <v>38</v>
      </c>
      <c r="P225" s="144">
        <f t="shared" si="41"/>
        <v>0</v>
      </c>
      <c r="Q225" s="144">
        <v>8.8999999999999995E-4</v>
      </c>
      <c r="R225" s="144">
        <f t="shared" si="42"/>
        <v>1.335</v>
      </c>
      <c r="S225" s="144">
        <v>0</v>
      </c>
      <c r="T225" s="145">
        <f t="shared" si="43"/>
        <v>0</v>
      </c>
      <c r="AR225" s="146" t="s">
        <v>205</v>
      </c>
      <c r="AT225" s="146" t="s">
        <v>194</v>
      </c>
      <c r="AU225" s="146" t="s">
        <v>186</v>
      </c>
      <c r="AY225" s="13" t="s">
        <v>179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186</v>
      </c>
      <c r="BK225" s="147">
        <f t="shared" si="49"/>
        <v>0</v>
      </c>
      <c r="BL225" s="13" t="s">
        <v>205</v>
      </c>
      <c r="BM225" s="146" t="s">
        <v>839</v>
      </c>
    </row>
    <row r="226" spans="2:65" s="1" customFormat="1" ht="16.5" customHeight="1" x14ac:dyDescent="0.2">
      <c r="B226" s="28"/>
      <c r="C226" s="134" t="s">
        <v>780</v>
      </c>
      <c r="D226" s="134" t="s">
        <v>181</v>
      </c>
      <c r="E226" s="135" t="s">
        <v>845</v>
      </c>
      <c r="F226" s="136" t="s">
        <v>846</v>
      </c>
      <c r="G226" s="137" t="s">
        <v>235</v>
      </c>
      <c r="H226" s="138">
        <v>70</v>
      </c>
      <c r="I226" s="139"/>
      <c r="J226" s="140">
        <f t="shared" si="40"/>
        <v>0</v>
      </c>
      <c r="K226" s="141"/>
      <c r="L226" s="28"/>
      <c r="M226" s="142" t="s">
        <v>1</v>
      </c>
      <c r="N226" s="143" t="s">
        <v>38</v>
      </c>
      <c r="P226" s="144">
        <f t="shared" si="41"/>
        <v>0</v>
      </c>
      <c r="Q226" s="144">
        <v>0</v>
      </c>
      <c r="R226" s="144">
        <f t="shared" si="42"/>
        <v>0</v>
      </c>
      <c r="S226" s="144">
        <v>0</v>
      </c>
      <c r="T226" s="145">
        <f t="shared" si="43"/>
        <v>0</v>
      </c>
      <c r="AR226" s="146" t="s">
        <v>201</v>
      </c>
      <c r="AT226" s="146" t="s">
        <v>181</v>
      </c>
      <c r="AU226" s="146" t="s">
        <v>186</v>
      </c>
      <c r="AY226" s="13" t="s">
        <v>179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186</v>
      </c>
      <c r="BK226" s="147">
        <f t="shared" si="49"/>
        <v>0</v>
      </c>
      <c r="BL226" s="13" t="s">
        <v>201</v>
      </c>
      <c r="BM226" s="146" t="s">
        <v>847</v>
      </c>
    </row>
    <row r="227" spans="2:65" s="1" customFormat="1" ht="21.75" customHeight="1" x14ac:dyDescent="0.2">
      <c r="B227" s="28"/>
      <c r="C227" s="148" t="s">
        <v>784</v>
      </c>
      <c r="D227" s="148" t="s">
        <v>194</v>
      </c>
      <c r="E227" s="149" t="s">
        <v>849</v>
      </c>
      <c r="F227" s="150" t="s">
        <v>850</v>
      </c>
      <c r="G227" s="151" t="s">
        <v>235</v>
      </c>
      <c r="H227" s="152">
        <v>70</v>
      </c>
      <c r="I227" s="153"/>
      <c r="J227" s="154">
        <f t="shared" si="40"/>
        <v>0</v>
      </c>
      <c r="K227" s="155"/>
      <c r="L227" s="156"/>
      <c r="M227" s="157" t="s">
        <v>1</v>
      </c>
      <c r="N227" s="158" t="s">
        <v>38</v>
      </c>
      <c r="P227" s="144">
        <f t="shared" si="41"/>
        <v>0</v>
      </c>
      <c r="Q227" s="144">
        <v>1.2999999999999999E-3</v>
      </c>
      <c r="R227" s="144">
        <f t="shared" si="42"/>
        <v>9.0999999999999998E-2</v>
      </c>
      <c r="S227" s="144">
        <v>0</v>
      </c>
      <c r="T227" s="145">
        <f t="shared" si="43"/>
        <v>0</v>
      </c>
      <c r="AR227" s="146" t="s">
        <v>205</v>
      </c>
      <c r="AT227" s="146" t="s">
        <v>194</v>
      </c>
      <c r="AU227" s="146" t="s">
        <v>186</v>
      </c>
      <c r="AY227" s="13" t="s">
        <v>179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186</v>
      </c>
      <c r="BK227" s="147">
        <f t="shared" si="49"/>
        <v>0</v>
      </c>
      <c r="BL227" s="13" t="s">
        <v>205</v>
      </c>
      <c r="BM227" s="146" t="s">
        <v>851</v>
      </c>
    </row>
    <row r="228" spans="2:65" s="1" customFormat="1" ht="16.5" customHeight="1" x14ac:dyDescent="0.2">
      <c r="B228" s="28"/>
      <c r="C228" s="134" t="s">
        <v>788</v>
      </c>
      <c r="D228" s="134" t="s">
        <v>181</v>
      </c>
      <c r="E228" s="135" t="s">
        <v>857</v>
      </c>
      <c r="F228" s="136" t="s">
        <v>858</v>
      </c>
      <c r="G228" s="137" t="s">
        <v>192</v>
      </c>
      <c r="H228" s="138">
        <v>6</v>
      </c>
      <c r="I228" s="139"/>
      <c r="J228" s="140">
        <f t="shared" si="40"/>
        <v>0</v>
      </c>
      <c r="K228" s="141"/>
      <c r="L228" s="28"/>
      <c r="M228" s="142" t="s">
        <v>1</v>
      </c>
      <c r="N228" s="143" t="s">
        <v>38</v>
      </c>
      <c r="P228" s="144">
        <f t="shared" si="41"/>
        <v>0</v>
      </c>
      <c r="Q228" s="144">
        <v>0</v>
      </c>
      <c r="R228" s="144">
        <f t="shared" si="42"/>
        <v>0</v>
      </c>
      <c r="S228" s="144">
        <v>0</v>
      </c>
      <c r="T228" s="145">
        <f t="shared" si="43"/>
        <v>0</v>
      </c>
      <c r="AR228" s="146" t="s">
        <v>201</v>
      </c>
      <c r="AT228" s="146" t="s">
        <v>181</v>
      </c>
      <c r="AU228" s="146" t="s">
        <v>186</v>
      </c>
      <c r="AY228" s="13" t="s">
        <v>179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186</v>
      </c>
      <c r="BK228" s="147">
        <f t="shared" si="49"/>
        <v>0</v>
      </c>
      <c r="BL228" s="13" t="s">
        <v>201</v>
      </c>
      <c r="BM228" s="146" t="s">
        <v>859</v>
      </c>
    </row>
    <row r="229" spans="2:65" s="1" customFormat="1" ht="16.5" customHeight="1" x14ac:dyDescent="0.2">
      <c r="B229" s="28"/>
      <c r="C229" s="148" t="s">
        <v>792</v>
      </c>
      <c r="D229" s="148" t="s">
        <v>194</v>
      </c>
      <c r="E229" s="149" t="s">
        <v>861</v>
      </c>
      <c r="F229" s="150" t="s">
        <v>862</v>
      </c>
      <c r="G229" s="151" t="s">
        <v>192</v>
      </c>
      <c r="H229" s="152">
        <v>6</v>
      </c>
      <c r="I229" s="153"/>
      <c r="J229" s="154">
        <f t="shared" si="40"/>
        <v>0</v>
      </c>
      <c r="K229" s="155"/>
      <c r="L229" s="156"/>
      <c r="M229" s="157" t="s">
        <v>1</v>
      </c>
      <c r="N229" s="158" t="s">
        <v>38</v>
      </c>
      <c r="P229" s="144">
        <f t="shared" si="41"/>
        <v>0</v>
      </c>
      <c r="Q229" s="144">
        <v>1.2999999999999999E-4</v>
      </c>
      <c r="R229" s="144">
        <f t="shared" si="42"/>
        <v>7.7999999999999988E-4</v>
      </c>
      <c r="S229" s="144">
        <v>0</v>
      </c>
      <c r="T229" s="145">
        <f t="shared" si="43"/>
        <v>0</v>
      </c>
      <c r="AR229" s="146" t="s">
        <v>205</v>
      </c>
      <c r="AT229" s="146" t="s">
        <v>194</v>
      </c>
      <c r="AU229" s="146" t="s">
        <v>186</v>
      </c>
      <c r="AY229" s="13" t="s">
        <v>179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186</v>
      </c>
      <c r="BK229" s="147">
        <f t="shared" si="49"/>
        <v>0</v>
      </c>
      <c r="BL229" s="13" t="s">
        <v>205</v>
      </c>
      <c r="BM229" s="146" t="s">
        <v>863</v>
      </c>
    </row>
    <row r="230" spans="2:65" s="1" customFormat="1" ht="16.5" customHeight="1" x14ac:dyDescent="0.2">
      <c r="B230" s="28"/>
      <c r="C230" s="134" t="s">
        <v>796</v>
      </c>
      <c r="D230" s="134" t="s">
        <v>181</v>
      </c>
      <c r="E230" s="135" t="s">
        <v>1063</v>
      </c>
      <c r="F230" s="136" t="s">
        <v>1064</v>
      </c>
      <c r="G230" s="137" t="s">
        <v>192</v>
      </c>
      <c r="H230" s="138">
        <v>1</v>
      </c>
      <c r="I230" s="139"/>
      <c r="J230" s="140">
        <f t="shared" si="40"/>
        <v>0</v>
      </c>
      <c r="K230" s="141"/>
      <c r="L230" s="28"/>
      <c r="M230" s="142" t="s">
        <v>1</v>
      </c>
      <c r="N230" s="143" t="s">
        <v>38</v>
      </c>
      <c r="P230" s="144">
        <f t="shared" si="41"/>
        <v>0</v>
      </c>
      <c r="Q230" s="144">
        <v>0</v>
      </c>
      <c r="R230" s="144">
        <f t="shared" si="42"/>
        <v>0</v>
      </c>
      <c r="S230" s="144">
        <v>0</v>
      </c>
      <c r="T230" s="145">
        <f t="shared" si="43"/>
        <v>0</v>
      </c>
      <c r="AR230" s="146" t="s">
        <v>201</v>
      </c>
      <c r="AT230" s="146" t="s">
        <v>181</v>
      </c>
      <c r="AU230" s="146" t="s">
        <v>186</v>
      </c>
      <c r="AY230" s="13" t="s">
        <v>179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186</v>
      </c>
      <c r="BK230" s="147">
        <f t="shared" si="49"/>
        <v>0</v>
      </c>
      <c r="BL230" s="13" t="s">
        <v>201</v>
      </c>
      <c r="BM230" s="146" t="s">
        <v>1065</v>
      </c>
    </row>
    <row r="231" spans="2:65" s="1" customFormat="1" ht="16.5" customHeight="1" x14ac:dyDescent="0.2">
      <c r="B231" s="28"/>
      <c r="C231" s="148" t="s">
        <v>800</v>
      </c>
      <c r="D231" s="148" t="s">
        <v>194</v>
      </c>
      <c r="E231" s="149" t="s">
        <v>1066</v>
      </c>
      <c r="F231" s="150" t="s">
        <v>1067</v>
      </c>
      <c r="G231" s="151" t="s">
        <v>192</v>
      </c>
      <c r="H231" s="152">
        <v>1</v>
      </c>
      <c r="I231" s="153"/>
      <c r="J231" s="154">
        <f t="shared" si="40"/>
        <v>0</v>
      </c>
      <c r="K231" s="155"/>
      <c r="L231" s="156"/>
      <c r="M231" s="157" t="s">
        <v>1</v>
      </c>
      <c r="N231" s="158" t="s">
        <v>38</v>
      </c>
      <c r="P231" s="144">
        <f t="shared" si="41"/>
        <v>0</v>
      </c>
      <c r="Q231" s="144">
        <v>8.1999999999999998E-4</v>
      </c>
      <c r="R231" s="144">
        <f t="shared" si="42"/>
        <v>8.1999999999999998E-4</v>
      </c>
      <c r="S231" s="144">
        <v>0</v>
      </c>
      <c r="T231" s="145">
        <f t="shared" si="43"/>
        <v>0</v>
      </c>
      <c r="AR231" s="146" t="s">
        <v>205</v>
      </c>
      <c r="AT231" s="146" t="s">
        <v>194</v>
      </c>
      <c r="AU231" s="146" t="s">
        <v>186</v>
      </c>
      <c r="AY231" s="13" t="s">
        <v>179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186</v>
      </c>
      <c r="BK231" s="147">
        <f t="shared" si="49"/>
        <v>0</v>
      </c>
      <c r="BL231" s="13" t="s">
        <v>205</v>
      </c>
      <c r="BM231" s="146" t="s">
        <v>1068</v>
      </c>
    </row>
    <row r="232" spans="2:65" s="1" customFormat="1" ht="24.15" customHeight="1" x14ac:dyDescent="0.2">
      <c r="B232" s="28"/>
      <c r="C232" s="134" t="s">
        <v>804</v>
      </c>
      <c r="D232" s="134" t="s">
        <v>181</v>
      </c>
      <c r="E232" s="135" t="s">
        <v>873</v>
      </c>
      <c r="F232" s="136" t="s">
        <v>874</v>
      </c>
      <c r="G232" s="137" t="s">
        <v>192</v>
      </c>
      <c r="H232" s="138">
        <v>2</v>
      </c>
      <c r="I232" s="139"/>
      <c r="J232" s="140">
        <f t="shared" si="40"/>
        <v>0</v>
      </c>
      <c r="K232" s="141"/>
      <c r="L232" s="28"/>
      <c r="M232" s="142" t="s">
        <v>1</v>
      </c>
      <c r="N232" s="143" t="s">
        <v>38</v>
      </c>
      <c r="P232" s="144">
        <f t="shared" si="41"/>
        <v>0</v>
      </c>
      <c r="Q232" s="144">
        <v>0</v>
      </c>
      <c r="R232" s="144">
        <f t="shared" si="42"/>
        <v>0</v>
      </c>
      <c r="S232" s="144">
        <v>0</v>
      </c>
      <c r="T232" s="145">
        <f t="shared" si="43"/>
        <v>0</v>
      </c>
      <c r="AR232" s="146" t="s">
        <v>201</v>
      </c>
      <c r="AT232" s="146" t="s">
        <v>181</v>
      </c>
      <c r="AU232" s="146" t="s">
        <v>186</v>
      </c>
      <c r="AY232" s="13" t="s">
        <v>179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186</v>
      </c>
      <c r="BK232" s="147">
        <f t="shared" si="49"/>
        <v>0</v>
      </c>
      <c r="BL232" s="13" t="s">
        <v>201</v>
      </c>
      <c r="BM232" s="146" t="s">
        <v>875</v>
      </c>
    </row>
    <row r="233" spans="2:65" s="1" customFormat="1" ht="16.5" customHeight="1" x14ac:dyDescent="0.2">
      <c r="B233" s="28"/>
      <c r="C233" s="148" t="s">
        <v>808</v>
      </c>
      <c r="D233" s="148" t="s">
        <v>194</v>
      </c>
      <c r="E233" s="149" t="s">
        <v>877</v>
      </c>
      <c r="F233" s="150" t="s">
        <v>878</v>
      </c>
      <c r="G233" s="151" t="s">
        <v>192</v>
      </c>
      <c r="H233" s="152">
        <v>2</v>
      </c>
      <c r="I233" s="153"/>
      <c r="J233" s="154">
        <f t="shared" si="40"/>
        <v>0</v>
      </c>
      <c r="K233" s="155"/>
      <c r="L233" s="156"/>
      <c r="M233" s="157" t="s">
        <v>1</v>
      </c>
      <c r="N233" s="158" t="s">
        <v>38</v>
      </c>
      <c r="P233" s="144">
        <f t="shared" si="41"/>
        <v>0</v>
      </c>
      <c r="Q233" s="144">
        <v>3.1800000000000001E-3</v>
      </c>
      <c r="R233" s="144">
        <f t="shared" si="42"/>
        <v>6.3600000000000002E-3</v>
      </c>
      <c r="S233" s="144">
        <v>0</v>
      </c>
      <c r="T233" s="145">
        <f t="shared" si="43"/>
        <v>0</v>
      </c>
      <c r="AR233" s="146" t="s">
        <v>205</v>
      </c>
      <c r="AT233" s="146" t="s">
        <v>194</v>
      </c>
      <c r="AU233" s="146" t="s">
        <v>186</v>
      </c>
      <c r="AY233" s="13" t="s">
        <v>179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186</v>
      </c>
      <c r="BK233" s="147">
        <f t="shared" si="49"/>
        <v>0</v>
      </c>
      <c r="BL233" s="13" t="s">
        <v>205</v>
      </c>
      <c r="BM233" s="146" t="s">
        <v>879</v>
      </c>
    </row>
    <row r="234" spans="2:65" s="1" customFormat="1" ht="24.15" customHeight="1" x14ac:dyDescent="0.2">
      <c r="B234" s="28"/>
      <c r="C234" s="134" t="s">
        <v>812</v>
      </c>
      <c r="D234" s="134" t="s">
        <v>181</v>
      </c>
      <c r="E234" s="135" t="s">
        <v>885</v>
      </c>
      <c r="F234" s="136" t="s">
        <v>886</v>
      </c>
      <c r="G234" s="137" t="s">
        <v>192</v>
      </c>
      <c r="H234" s="138">
        <v>2</v>
      </c>
      <c r="I234" s="139"/>
      <c r="J234" s="140">
        <f t="shared" si="40"/>
        <v>0</v>
      </c>
      <c r="K234" s="141"/>
      <c r="L234" s="28"/>
      <c r="M234" s="142" t="s">
        <v>1</v>
      </c>
      <c r="N234" s="143" t="s">
        <v>38</v>
      </c>
      <c r="P234" s="144">
        <f t="shared" si="41"/>
        <v>0</v>
      </c>
      <c r="Q234" s="144">
        <v>0</v>
      </c>
      <c r="R234" s="144">
        <f t="shared" si="42"/>
        <v>0</v>
      </c>
      <c r="S234" s="144">
        <v>0</v>
      </c>
      <c r="T234" s="145">
        <f t="shared" si="43"/>
        <v>0</v>
      </c>
      <c r="AR234" s="146" t="s">
        <v>201</v>
      </c>
      <c r="AT234" s="146" t="s">
        <v>181</v>
      </c>
      <c r="AU234" s="146" t="s">
        <v>186</v>
      </c>
      <c r="AY234" s="13" t="s">
        <v>179</v>
      </c>
      <c r="BE234" s="147">
        <f t="shared" si="44"/>
        <v>0</v>
      </c>
      <c r="BF234" s="147">
        <f t="shared" si="45"/>
        <v>0</v>
      </c>
      <c r="BG234" s="147">
        <f t="shared" si="46"/>
        <v>0</v>
      </c>
      <c r="BH234" s="147">
        <f t="shared" si="47"/>
        <v>0</v>
      </c>
      <c r="BI234" s="147">
        <f t="shared" si="48"/>
        <v>0</v>
      </c>
      <c r="BJ234" s="13" t="s">
        <v>186</v>
      </c>
      <c r="BK234" s="147">
        <f t="shared" si="49"/>
        <v>0</v>
      </c>
      <c r="BL234" s="13" t="s">
        <v>201</v>
      </c>
      <c r="BM234" s="146" t="s">
        <v>887</v>
      </c>
    </row>
    <row r="235" spans="2:65" s="1" customFormat="1" ht="16.5" customHeight="1" x14ac:dyDescent="0.2">
      <c r="B235" s="28"/>
      <c r="C235" s="148" t="s">
        <v>816</v>
      </c>
      <c r="D235" s="148" t="s">
        <v>194</v>
      </c>
      <c r="E235" s="149" t="s">
        <v>889</v>
      </c>
      <c r="F235" s="150" t="s">
        <v>890</v>
      </c>
      <c r="G235" s="151" t="s">
        <v>192</v>
      </c>
      <c r="H235" s="152">
        <v>2</v>
      </c>
      <c r="I235" s="153"/>
      <c r="J235" s="154">
        <f t="shared" si="40"/>
        <v>0</v>
      </c>
      <c r="K235" s="155"/>
      <c r="L235" s="156"/>
      <c r="M235" s="157" t="s">
        <v>1</v>
      </c>
      <c r="N235" s="158" t="s">
        <v>38</v>
      </c>
      <c r="P235" s="144">
        <f t="shared" si="41"/>
        <v>0</v>
      </c>
      <c r="Q235" s="144">
        <v>1.41E-3</v>
      </c>
      <c r="R235" s="144">
        <f t="shared" si="42"/>
        <v>2.82E-3</v>
      </c>
      <c r="S235" s="144">
        <v>0</v>
      </c>
      <c r="T235" s="145">
        <f t="shared" si="43"/>
        <v>0</v>
      </c>
      <c r="AR235" s="146" t="s">
        <v>205</v>
      </c>
      <c r="AT235" s="146" t="s">
        <v>194</v>
      </c>
      <c r="AU235" s="146" t="s">
        <v>186</v>
      </c>
      <c r="AY235" s="13" t="s">
        <v>179</v>
      </c>
      <c r="BE235" s="147">
        <f t="shared" si="44"/>
        <v>0</v>
      </c>
      <c r="BF235" s="147">
        <f t="shared" si="45"/>
        <v>0</v>
      </c>
      <c r="BG235" s="147">
        <f t="shared" si="46"/>
        <v>0</v>
      </c>
      <c r="BH235" s="147">
        <f t="shared" si="47"/>
        <v>0</v>
      </c>
      <c r="BI235" s="147">
        <f t="shared" si="48"/>
        <v>0</v>
      </c>
      <c r="BJ235" s="13" t="s">
        <v>186</v>
      </c>
      <c r="BK235" s="147">
        <f t="shared" si="49"/>
        <v>0</v>
      </c>
      <c r="BL235" s="13" t="s">
        <v>205</v>
      </c>
      <c r="BM235" s="146" t="s">
        <v>891</v>
      </c>
    </row>
    <row r="236" spans="2:65" s="1" customFormat="1" ht="16.5" customHeight="1" x14ac:dyDescent="0.2">
      <c r="B236" s="28"/>
      <c r="C236" s="134" t="s">
        <v>820</v>
      </c>
      <c r="D236" s="134" t="s">
        <v>181</v>
      </c>
      <c r="E236" s="135" t="s">
        <v>1069</v>
      </c>
      <c r="F236" s="136" t="s">
        <v>1070</v>
      </c>
      <c r="G236" s="137" t="s">
        <v>192</v>
      </c>
      <c r="H236" s="138">
        <v>1</v>
      </c>
      <c r="I236" s="139"/>
      <c r="J236" s="140">
        <f t="shared" si="40"/>
        <v>0</v>
      </c>
      <c r="K236" s="141"/>
      <c r="L236" s="28"/>
      <c r="M236" s="142" t="s">
        <v>1</v>
      </c>
      <c r="N236" s="143" t="s">
        <v>38</v>
      </c>
      <c r="P236" s="144">
        <f t="shared" si="41"/>
        <v>0</v>
      </c>
      <c r="Q236" s="144">
        <v>0</v>
      </c>
      <c r="R236" s="144">
        <f t="shared" si="42"/>
        <v>0</v>
      </c>
      <c r="S236" s="144">
        <v>0</v>
      </c>
      <c r="T236" s="145">
        <f t="shared" si="43"/>
        <v>0</v>
      </c>
      <c r="AR236" s="146" t="s">
        <v>201</v>
      </c>
      <c r="AT236" s="146" t="s">
        <v>181</v>
      </c>
      <c r="AU236" s="146" t="s">
        <v>186</v>
      </c>
      <c r="AY236" s="13" t="s">
        <v>179</v>
      </c>
      <c r="BE236" s="147">
        <f t="shared" si="44"/>
        <v>0</v>
      </c>
      <c r="BF236" s="147">
        <f t="shared" si="45"/>
        <v>0</v>
      </c>
      <c r="BG236" s="147">
        <f t="shared" si="46"/>
        <v>0</v>
      </c>
      <c r="BH236" s="147">
        <f t="shared" si="47"/>
        <v>0</v>
      </c>
      <c r="BI236" s="147">
        <f t="shared" si="48"/>
        <v>0</v>
      </c>
      <c r="BJ236" s="13" t="s">
        <v>186</v>
      </c>
      <c r="BK236" s="147">
        <f t="shared" si="49"/>
        <v>0</v>
      </c>
      <c r="BL236" s="13" t="s">
        <v>201</v>
      </c>
      <c r="BM236" s="146" t="s">
        <v>1071</v>
      </c>
    </row>
    <row r="237" spans="2:65" s="1" customFormat="1" ht="16.5" customHeight="1" x14ac:dyDescent="0.2">
      <c r="B237" s="28"/>
      <c r="C237" s="148" t="s">
        <v>824</v>
      </c>
      <c r="D237" s="148" t="s">
        <v>194</v>
      </c>
      <c r="E237" s="149" t="s">
        <v>1072</v>
      </c>
      <c r="F237" s="150" t="s">
        <v>1070</v>
      </c>
      <c r="G237" s="151" t="s">
        <v>192</v>
      </c>
      <c r="H237" s="152">
        <v>1</v>
      </c>
      <c r="I237" s="153"/>
      <c r="J237" s="154">
        <f t="shared" si="40"/>
        <v>0</v>
      </c>
      <c r="K237" s="155"/>
      <c r="L237" s="156"/>
      <c r="M237" s="157" t="s">
        <v>1</v>
      </c>
      <c r="N237" s="158" t="s">
        <v>38</v>
      </c>
      <c r="P237" s="144">
        <f t="shared" si="41"/>
        <v>0</v>
      </c>
      <c r="Q237" s="144">
        <v>1.1100000000000001E-3</v>
      </c>
      <c r="R237" s="144">
        <f t="shared" si="42"/>
        <v>1.1100000000000001E-3</v>
      </c>
      <c r="S237" s="144">
        <v>0</v>
      </c>
      <c r="T237" s="145">
        <f t="shared" si="43"/>
        <v>0</v>
      </c>
      <c r="AR237" s="146" t="s">
        <v>205</v>
      </c>
      <c r="AT237" s="146" t="s">
        <v>194</v>
      </c>
      <c r="AU237" s="146" t="s">
        <v>186</v>
      </c>
      <c r="AY237" s="13" t="s">
        <v>179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186</v>
      </c>
      <c r="BK237" s="147">
        <f t="shared" si="49"/>
        <v>0</v>
      </c>
      <c r="BL237" s="13" t="s">
        <v>205</v>
      </c>
      <c r="BM237" s="146" t="s">
        <v>1073</v>
      </c>
    </row>
    <row r="238" spans="2:65" s="1" customFormat="1" ht="21.75" customHeight="1" x14ac:dyDescent="0.2">
      <c r="B238" s="28"/>
      <c r="C238" s="134" t="s">
        <v>828</v>
      </c>
      <c r="D238" s="134" t="s">
        <v>181</v>
      </c>
      <c r="E238" s="135" t="s">
        <v>901</v>
      </c>
      <c r="F238" s="136" t="s">
        <v>902</v>
      </c>
      <c r="G238" s="137" t="s">
        <v>192</v>
      </c>
      <c r="H238" s="138">
        <v>35</v>
      </c>
      <c r="I238" s="139"/>
      <c r="J238" s="140">
        <f t="shared" si="40"/>
        <v>0</v>
      </c>
      <c r="K238" s="141"/>
      <c r="L238" s="28"/>
      <c r="M238" s="142" t="s">
        <v>1</v>
      </c>
      <c r="N238" s="143" t="s">
        <v>38</v>
      </c>
      <c r="P238" s="144">
        <f t="shared" si="41"/>
        <v>0</v>
      </c>
      <c r="Q238" s="144">
        <v>0</v>
      </c>
      <c r="R238" s="144">
        <f t="shared" si="42"/>
        <v>0</v>
      </c>
      <c r="S238" s="144">
        <v>0</v>
      </c>
      <c r="T238" s="145">
        <f t="shared" si="43"/>
        <v>0</v>
      </c>
      <c r="AR238" s="146" t="s">
        <v>201</v>
      </c>
      <c r="AT238" s="146" t="s">
        <v>181</v>
      </c>
      <c r="AU238" s="146" t="s">
        <v>186</v>
      </c>
      <c r="AY238" s="13" t="s">
        <v>179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186</v>
      </c>
      <c r="BK238" s="147">
        <f t="shared" si="49"/>
        <v>0</v>
      </c>
      <c r="BL238" s="13" t="s">
        <v>201</v>
      </c>
      <c r="BM238" s="146" t="s">
        <v>903</v>
      </c>
    </row>
    <row r="239" spans="2:65" s="1" customFormat="1" ht="16.5" customHeight="1" x14ac:dyDescent="0.2">
      <c r="B239" s="28"/>
      <c r="C239" s="148" t="s">
        <v>832</v>
      </c>
      <c r="D239" s="148" t="s">
        <v>194</v>
      </c>
      <c r="E239" s="149" t="s">
        <v>905</v>
      </c>
      <c r="F239" s="150" t="s">
        <v>906</v>
      </c>
      <c r="G239" s="151" t="s">
        <v>192</v>
      </c>
      <c r="H239" s="152">
        <v>35</v>
      </c>
      <c r="I239" s="153"/>
      <c r="J239" s="154">
        <f t="shared" si="40"/>
        <v>0</v>
      </c>
      <c r="K239" s="155"/>
      <c r="L239" s="156"/>
      <c r="M239" s="157" t="s">
        <v>1</v>
      </c>
      <c r="N239" s="158" t="s">
        <v>38</v>
      </c>
      <c r="P239" s="144">
        <f t="shared" si="41"/>
        <v>0</v>
      </c>
      <c r="Q239" s="144">
        <v>1.0000000000000001E-5</v>
      </c>
      <c r="R239" s="144">
        <f t="shared" si="42"/>
        <v>3.5000000000000005E-4</v>
      </c>
      <c r="S239" s="144">
        <v>0</v>
      </c>
      <c r="T239" s="145">
        <f t="shared" si="43"/>
        <v>0</v>
      </c>
      <c r="AR239" s="146" t="s">
        <v>205</v>
      </c>
      <c r="AT239" s="146" t="s">
        <v>194</v>
      </c>
      <c r="AU239" s="146" t="s">
        <v>186</v>
      </c>
      <c r="AY239" s="13" t="s">
        <v>179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186</v>
      </c>
      <c r="BK239" s="147">
        <f t="shared" si="49"/>
        <v>0</v>
      </c>
      <c r="BL239" s="13" t="s">
        <v>205</v>
      </c>
      <c r="BM239" s="146" t="s">
        <v>907</v>
      </c>
    </row>
    <row r="240" spans="2:65" s="1" customFormat="1" ht="16.5" customHeight="1" x14ac:dyDescent="0.2">
      <c r="B240" s="28"/>
      <c r="C240" s="134" t="s">
        <v>836</v>
      </c>
      <c r="D240" s="134" t="s">
        <v>181</v>
      </c>
      <c r="E240" s="135" t="s">
        <v>909</v>
      </c>
      <c r="F240" s="136" t="s">
        <v>910</v>
      </c>
      <c r="G240" s="137" t="s">
        <v>192</v>
      </c>
      <c r="H240" s="138">
        <v>2</v>
      </c>
      <c r="I240" s="139"/>
      <c r="J240" s="140">
        <f t="shared" si="40"/>
        <v>0</v>
      </c>
      <c r="K240" s="141"/>
      <c r="L240" s="28"/>
      <c r="M240" s="142" t="s">
        <v>1</v>
      </c>
      <c r="N240" s="143" t="s">
        <v>38</v>
      </c>
      <c r="P240" s="144">
        <f t="shared" si="41"/>
        <v>0</v>
      </c>
      <c r="Q240" s="144">
        <v>0</v>
      </c>
      <c r="R240" s="144">
        <f t="shared" si="42"/>
        <v>0</v>
      </c>
      <c r="S240" s="144">
        <v>0</v>
      </c>
      <c r="T240" s="145">
        <f t="shared" si="43"/>
        <v>0</v>
      </c>
      <c r="AR240" s="146" t="s">
        <v>201</v>
      </c>
      <c r="AT240" s="146" t="s">
        <v>181</v>
      </c>
      <c r="AU240" s="146" t="s">
        <v>186</v>
      </c>
      <c r="AY240" s="13" t="s">
        <v>179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186</v>
      </c>
      <c r="BK240" s="147">
        <f t="shared" si="49"/>
        <v>0</v>
      </c>
      <c r="BL240" s="13" t="s">
        <v>201</v>
      </c>
      <c r="BM240" s="146" t="s">
        <v>911</v>
      </c>
    </row>
    <row r="241" spans="2:65" s="1" customFormat="1" ht="16.5" customHeight="1" x14ac:dyDescent="0.2">
      <c r="B241" s="28"/>
      <c r="C241" s="148" t="s">
        <v>840</v>
      </c>
      <c r="D241" s="148" t="s">
        <v>194</v>
      </c>
      <c r="E241" s="149" t="s">
        <v>912</v>
      </c>
      <c r="F241" s="150" t="s">
        <v>913</v>
      </c>
      <c r="G241" s="151" t="s">
        <v>192</v>
      </c>
      <c r="H241" s="152">
        <v>2</v>
      </c>
      <c r="I241" s="153"/>
      <c r="J241" s="154">
        <f t="shared" si="40"/>
        <v>0</v>
      </c>
      <c r="K241" s="155"/>
      <c r="L241" s="156"/>
      <c r="M241" s="157" t="s">
        <v>1</v>
      </c>
      <c r="N241" s="158" t="s">
        <v>38</v>
      </c>
      <c r="P241" s="144">
        <f t="shared" si="41"/>
        <v>0</v>
      </c>
      <c r="Q241" s="144">
        <v>2.9999999999999997E-4</v>
      </c>
      <c r="R241" s="144">
        <f t="shared" si="42"/>
        <v>5.9999999999999995E-4</v>
      </c>
      <c r="S241" s="144">
        <v>0</v>
      </c>
      <c r="T241" s="145">
        <f t="shared" si="43"/>
        <v>0</v>
      </c>
      <c r="AR241" s="146" t="s">
        <v>205</v>
      </c>
      <c r="AT241" s="146" t="s">
        <v>194</v>
      </c>
      <c r="AU241" s="146" t="s">
        <v>186</v>
      </c>
      <c r="AY241" s="13" t="s">
        <v>179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186</v>
      </c>
      <c r="BK241" s="147">
        <f t="shared" si="49"/>
        <v>0</v>
      </c>
      <c r="BL241" s="13" t="s">
        <v>205</v>
      </c>
      <c r="BM241" s="146" t="s">
        <v>914</v>
      </c>
    </row>
    <row r="242" spans="2:65" s="1" customFormat="1" ht="21.75" customHeight="1" x14ac:dyDescent="0.2">
      <c r="B242" s="28"/>
      <c r="C242" s="134" t="s">
        <v>844</v>
      </c>
      <c r="D242" s="134" t="s">
        <v>181</v>
      </c>
      <c r="E242" s="135" t="s">
        <v>920</v>
      </c>
      <c r="F242" s="136" t="s">
        <v>921</v>
      </c>
      <c r="G242" s="137" t="s">
        <v>192</v>
      </c>
      <c r="H242" s="138">
        <v>1</v>
      </c>
      <c r="I242" s="139"/>
      <c r="J242" s="140">
        <f t="shared" si="40"/>
        <v>0</v>
      </c>
      <c r="K242" s="141"/>
      <c r="L242" s="28"/>
      <c r="M242" s="142" t="s">
        <v>1</v>
      </c>
      <c r="N242" s="143" t="s">
        <v>38</v>
      </c>
      <c r="P242" s="144">
        <f t="shared" si="41"/>
        <v>0</v>
      </c>
      <c r="Q242" s="144">
        <v>0</v>
      </c>
      <c r="R242" s="144">
        <f t="shared" si="42"/>
        <v>0</v>
      </c>
      <c r="S242" s="144">
        <v>0</v>
      </c>
      <c r="T242" s="145">
        <f t="shared" si="43"/>
        <v>0</v>
      </c>
      <c r="AR242" s="146" t="s">
        <v>201</v>
      </c>
      <c r="AT242" s="146" t="s">
        <v>181</v>
      </c>
      <c r="AU242" s="146" t="s">
        <v>186</v>
      </c>
      <c r="AY242" s="13" t="s">
        <v>179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186</v>
      </c>
      <c r="BK242" s="147">
        <f t="shared" si="49"/>
        <v>0</v>
      </c>
      <c r="BL242" s="13" t="s">
        <v>201</v>
      </c>
      <c r="BM242" s="146" t="s">
        <v>922</v>
      </c>
    </row>
    <row r="243" spans="2:65" s="1" customFormat="1" ht="16.5" customHeight="1" x14ac:dyDescent="0.2">
      <c r="B243" s="28"/>
      <c r="C243" s="148" t="s">
        <v>848</v>
      </c>
      <c r="D243" s="148" t="s">
        <v>194</v>
      </c>
      <c r="E243" s="149" t="s">
        <v>924</v>
      </c>
      <c r="F243" s="150" t="s">
        <v>925</v>
      </c>
      <c r="G243" s="151" t="s">
        <v>192</v>
      </c>
      <c r="H243" s="152">
        <v>1</v>
      </c>
      <c r="I243" s="153"/>
      <c r="J243" s="154">
        <f t="shared" si="40"/>
        <v>0</v>
      </c>
      <c r="K243" s="155"/>
      <c r="L243" s="156"/>
      <c r="M243" s="157" t="s">
        <v>1</v>
      </c>
      <c r="N243" s="158" t="s">
        <v>38</v>
      </c>
      <c r="P243" s="144">
        <f t="shared" si="41"/>
        <v>0</v>
      </c>
      <c r="Q243" s="144">
        <v>2.9999999999999997E-4</v>
      </c>
      <c r="R243" s="144">
        <f t="shared" si="42"/>
        <v>2.9999999999999997E-4</v>
      </c>
      <c r="S243" s="144">
        <v>0</v>
      </c>
      <c r="T243" s="145">
        <f t="shared" si="43"/>
        <v>0</v>
      </c>
      <c r="AR243" s="146" t="s">
        <v>205</v>
      </c>
      <c r="AT243" s="146" t="s">
        <v>194</v>
      </c>
      <c r="AU243" s="146" t="s">
        <v>186</v>
      </c>
      <c r="AY243" s="13" t="s">
        <v>179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186</v>
      </c>
      <c r="BK243" s="147">
        <f t="shared" si="49"/>
        <v>0</v>
      </c>
      <c r="BL243" s="13" t="s">
        <v>205</v>
      </c>
      <c r="BM243" s="146" t="s">
        <v>926</v>
      </c>
    </row>
    <row r="244" spans="2:65" s="1" customFormat="1" ht="24.15" customHeight="1" x14ac:dyDescent="0.2">
      <c r="B244" s="28"/>
      <c r="C244" s="134" t="s">
        <v>852</v>
      </c>
      <c r="D244" s="134" t="s">
        <v>181</v>
      </c>
      <c r="E244" s="135" t="s">
        <v>932</v>
      </c>
      <c r="F244" s="136" t="s">
        <v>933</v>
      </c>
      <c r="G244" s="137" t="s">
        <v>192</v>
      </c>
      <c r="H244" s="138">
        <v>5</v>
      </c>
      <c r="I244" s="139"/>
      <c r="J244" s="140">
        <f t="shared" si="40"/>
        <v>0</v>
      </c>
      <c r="K244" s="141"/>
      <c r="L244" s="28"/>
      <c r="M244" s="142" t="s">
        <v>1</v>
      </c>
      <c r="N244" s="143" t="s">
        <v>38</v>
      </c>
      <c r="P244" s="144">
        <f t="shared" si="41"/>
        <v>0</v>
      </c>
      <c r="Q244" s="144">
        <v>0</v>
      </c>
      <c r="R244" s="144">
        <f t="shared" si="42"/>
        <v>0</v>
      </c>
      <c r="S244" s="144">
        <v>0</v>
      </c>
      <c r="T244" s="145">
        <f t="shared" si="43"/>
        <v>0</v>
      </c>
      <c r="AR244" s="146" t="s">
        <v>201</v>
      </c>
      <c r="AT244" s="146" t="s">
        <v>181</v>
      </c>
      <c r="AU244" s="146" t="s">
        <v>186</v>
      </c>
      <c r="AY244" s="13" t="s">
        <v>179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186</v>
      </c>
      <c r="BK244" s="147">
        <f t="shared" si="49"/>
        <v>0</v>
      </c>
      <c r="BL244" s="13" t="s">
        <v>201</v>
      </c>
      <c r="BM244" s="146" t="s">
        <v>934</v>
      </c>
    </row>
    <row r="245" spans="2:65" s="1" customFormat="1" ht="24.15" customHeight="1" x14ac:dyDescent="0.2">
      <c r="B245" s="28"/>
      <c r="C245" s="148" t="s">
        <v>856</v>
      </c>
      <c r="D245" s="148" t="s">
        <v>194</v>
      </c>
      <c r="E245" s="149" t="s">
        <v>936</v>
      </c>
      <c r="F245" s="150" t="s">
        <v>937</v>
      </c>
      <c r="G245" s="151" t="s">
        <v>192</v>
      </c>
      <c r="H245" s="152">
        <v>5</v>
      </c>
      <c r="I245" s="153"/>
      <c r="J245" s="154">
        <f t="shared" si="40"/>
        <v>0</v>
      </c>
      <c r="K245" s="155"/>
      <c r="L245" s="156"/>
      <c r="M245" s="157" t="s">
        <v>1</v>
      </c>
      <c r="N245" s="158" t="s">
        <v>38</v>
      </c>
      <c r="P245" s="144">
        <f t="shared" si="41"/>
        <v>0</v>
      </c>
      <c r="Q245" s="144">
        <v>2.9999999999999997E-4</v>
      </c>
      <c r="R245" s="144">
        <f t="shared" si="42"/>
        <v>1.4999999999999998E-3</v>
      </c>
      <c r="S245" s="144">
        <v>0</v>
      </c>
      <c r="T245" s="145">
        <f t="shared" si="43"/>
        <v>0</v>
      </c>
      <c r="AR245" s="146" t="s">
        <v>205</v>
      </c>
      <c r="AT245" s="146" t="s">
        <v>194</v>
      </c>
      <c r="AU245" s="146" t="s">
        <v>186</v>
      </c>
      <c r="AY245" s="13" t="s">
        <v>179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186</v>
      </c>
      <c r="BK245" s="147">
        <f t="shared" si="49"/>
        <v>0</v>
      </c>
      <c r="BL245" s="13" t="s">
        <v>205</v>
      </c>
      <c r="BM245" s="146" t="s">
        <v>938</v>
      </c>
    </row>
    <row r="246" spans="2:65" s="1" customFormat="1" ht="24.15" customHeight="1" x14ac:dyDescent="0.2">
      <c r="B246" s="28"/>
      <c r="C246" s="134" t="s">
        <v>860</v>
      </c>
      <c r="D246" s="134" t="s">
        <v>181</v>
      </c>
      <c r="E246" s="135" t="s">
        <v>940</v>
      </c>
      <c r="F246" s="136" t="s">
        <v>941</v>
      </c>
      <c r="G246" s="137" t="s">
        <v>192</v>
      </c>
      <c r="H246" s="138">
        <v>2</v>
      </c>
      <c r="I246" s="139"/>
      <c r="J246" s="140">
        <f t="shared" si="40"/>
        <v>0</v>
      </c>
      <c r="K246" s="141"/>
      <c r="L246" s="28"/>
      <c r="M246" s="142" t="s">
        <v>1</v>
      </c>
      <c r="N246" s="143" t="s">
        <v>38</v>
      </c>
      <c r="P246" s="144">
        <f t="shared" si="41"/>
        <v>0</v>
      </c>
      <c r="Q246" s="144">
        <v>0</v>
      </c>
      <c r="R246" s="144">
        <f t="shared" si="42"/>
        <v>0</v>
      </c>
      <c r="S246" s="144">
        <v>0</v>
      </c>
      <c r="T246" s="145">
        <f t="shared" si="43"/>
        <v>0</v>
      </c>
      <c r="AR246" s="146" t="s">
        <v>201</v>
      </c>
      <c r="AT246" s="146" t="s">
        <v>181</v>
      </c>
      <c r="AU246" s="146" t="s">
        <v>186</v>
      </c>
      <c r="AY246" s="13" t="s">
        <v>179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186</v>
      </c>
      <c r="BK246" s="147">
        <f t="shared" si="49"/>
        <v>0</v>
      </c>
      <c r="BL246" s="13" t="s">
        <v>201</v>
      </c>
      <c r="BM246" s="146" t="s">
        <v>942</v>
      </c>
    </row>
    <row r="247" spans="2:65" s="1" customFormat="1" ht="24.15" customHeight="1" x14ac:dyDescent="0.2">
      <c r="B247" s="28"/>
      <c r="C247" s="148" t="s">
        <v>864</v>
      </c>
      <c r="D247" s="148" t="s">
        <v>194</v>
      </c>
      <c r="E247" s="149" t="s">
        <v>944</v>
      </c>
      <c r="F247" s="150" t="s">
        <v>945</v>
      </c>
      <c r="G247" s="151" t="s">
        <v>192</v>
      </c>
      <c r="H247" s="152">
        <v>2</v>
      </c>
      <c r="I247" s="153"/>
      <c r="J247" s="154">
        <f t="shared" si="40"/>
        <v>0</v>
      </c>
      <c r="K247" s="155"/>
      <c r="L247" s="156"/>
      <c r="M247" s="157" t="s">
        <v>1</v>
      </c>
      <c r="N247" s="158" t="s">
        <v>38</v>
      </c>
      <c r="P247" s="144">
        <f t="shared" si="41"/>
        <v>0</v>
      </c>
      <c r="Q247" s="144">
        <v>2.9999999999999997E-4</v>
      </c>
      <c r="R247" s="144">
        <f t="shared" si="42"/>
        <v>5.9999999999999995E-4</v>
      </c>
      <c r="S247" s="144">
        <v>0</v>
      </c>
      <c r="T247" s="145">
        <f t="shared" si="43"/>
        <v>0</v>
      </c>
      <c r="AR247" s="146" t="s">
        <v>205</v>
      </c>
      <c r="AT247" s="146" t="s">
        <v>194</v>
      </c>
      <c r="AU247" s="146" t="s">
        <v>186</v>
      </c>
      <c r="AY247" s="13" t="s">
        <v>179</v>
      </c>
      <c r="BE247" s="147">
        <f t="shared" si="44"/>
        <v>0</v>
      </c>
      <c r="BF247" s="147">
        <f t="shared" si="45"/>
        <v>0</v>
      </c>
      <c r="BG247" s="147">
        <f t="shared" si="46"/>
        <v>0</v>
      </c>
      <c r="BH247" s="147">
        <f t="shared" si="47"/>
        <v>0</v>
      </c>
      <c r="BI247" s="147">
        <f t="shared" si="48"/>
        <v>0</v>
      </c>
      <c r="BJ247" s="13" t="s">
        <v>186</v>
      </c>
      <c r="BK247" s="147">
        <f t="shared" si="49"/>
        <v>0</v>
      </c>
      <c r="BL247" s="13" t="s">
        <v>205</v>
      </c>
      <c r="BM247" s="146" t="s">
        <v>946</v>
      </c>
    </row>
    <row r="248" spans="2:65" s="1" customFormat="1" ht="16.5" customHeight="1" x14ac:dyDescent="0.2">
      <c r="B248" s="28"/>
      <c r="C248" s="134" t="s">
        <v>868</v>
      </c>
      <c r="D248" s="134" t="s">
        <v>181</v>
      </c>
      <c r="E248" s="135" t="s">
        <v>1074</v>
      </c>
      <c r="F248" s="136" t="s">
        <v>1075</v>
      </c>
      <c r="G248" s="137" t="s">
        <v>235</v>
      </c>
      <c r="H248" s="138">
        <v>10</v>
      </c>
      <c r="I248" s="139"/>
      <c r="J248" s="140">
        <f t="shared" si="40"/>
        <v>0</v>
      </c>
      <c r="K248" s="141"/>
      <c r="L248" s="28"/>
      <c r="M248" s="142" t="s">
        <v>1</v>
      </c>
      <c r="N248" s="143" t="s">
        <v>38</v>
      </c>
      <c r="P248" s="144">
        <f t="shared" si="41"/>
        <v>0</v>
      </c>
      <c r="Q248" s="144">
        <v>0</v>
      </c>
      <c r="R248" s="144">
        <f t="shared" si="42"/>
        <v>0</v>
      </c>
      <c r="S248" s="144">
        <v>0</v>
      </c>
      <c r="T248" s="145">
        <f t="shared" si="43"/>
        <v>0</v>
      </c>
      <c r="AR248" s="146" t="s">
        <v>201</v>
      </c>
      <c r="AT248" s="146" t="s">
        <v>181</v>
      </c>
      <c r="AU248" s="146" t="s">
        <v>186</v>
      </c>
      <c r="AY248" s="13" t="s">
        <v>179</v>
      </c>
      <c r="BE248" s="147">
        <f t="shared" si="44"/>
        <v>0</v>
      </c>
      <c r="BF248" s="147">
        <f t="shared" si="45"/>
        <v>0</v>
      </c>
      <c r="BG248" s="147">
        <f t="shared" si="46"/>
        <v>0</v>
      </c>
      <c r="BH248" s="147">
        <f t="shared" si="47"/>
        <v>0</v>
      </c>
      <c r="BI248" s="147">
        <f t="shared" si="48"/>
        <v>0</v>
      </c>
      <c r="BJ248" s="13" t="s">
        <v>186</v>
      </c>
      <c r="BK248" s="147">
        <f t="shared" si="49"/>
        <v>0</v>
      </c>
      <c r="BL248" s="13" t="s">
        <v>201</v>
      </c>
      <c r="BM248" s="146" t="s">
        <v>1076</v>
      </c>
    </row>
    <row r="249" spans="2:65" s="1" customFormat="1" ht="24.15" customHeight="1" x14ac:dyDescent="0.2">
      <c r="B249" s="28"/>
      <c r="C249" s="148" t="s">
        <v>872</v>
      </c>
      <c r="D249" s="148" t="s">
        <v>194</v>
      </c>
      <c r="E249" s="149" t="s">
        <v>1077</v>
      </c>
      <c r="F249" s="150" t="s">
        <v>1078</v>
      </c>
      <c r="G249" s="151" t="s">
        <v>235</v>
      </c>
      <c r="H249" s="152">
        <v>10</v>
      </c>
      <c r="I249" s="153"/>
      <c r="J249" s="154">
        <f t="shared" ref="J249:J256" si="50">ROUND(I249*H249,2)</f>
        <v>0</v>
      </c>
      <c r="K249" s="155"/>
      <c r="L249" s="156"/>
      <c r="M249" s="157" t="s">
        <v>1</v>
      </c>
      <c r="N249" s="158" t="s">
        <v>38</v>
      </c>
      <c r="P249" s="144">
        <f t="shared" ref="P249:P256" si="51">O249*H249</f>
        <v>0</v>
      </c>
      <c r="Q249" s="144">
        <v>7.5799999999999999E-3</v>
      </c>
      <c r="R249" s="144">
        <f t="shared" ref="R249:R256" si="52">Q249*H249</f>
        <v>7.5800000000000006E-2</v>
      </c>
      <c r="S249" s="144">
        <v>0</v>
      </c>
      <c r="T249" s="145">
        <f t="shared" ref="T249:T256" si="53">S249*H249</f>
        <v>0</v>
      </c>
      <c r="AR249" s="146" t="s">
        <v>205</v>
      </c>
      <c r="AT249" s="146" t="s">
        <v>194</v>
      </c>
      <c r="AU249" s="146" t="s">
        <v>186</v>
      </c>
      <c r="AY249" s="13" t="s">
        <v>179</v>
      </c>
      <c r="BE249" s="147">
        <f t="shared" ref="BE249:BE256" si="54">IF(N249="základná",J249,0)</f>
        <v>0</v>
      </c>
      <c r="BF249" s="147">
        <f t="shared" ref="BF249:BF256" si="55">IF(N249="znížená",J249,0)</f>
        <v>0</v>
      </c>
      <c r="BG249" s="147">
        <f t="shared" ref="BG249:BG256" si="56">IF(N249="zákl. prenesená",J249,0)</f>
        <v>0</v>
      </c>
      <c r="BH249" s="147">
        <f t="shared" ref="BH249:BH256" si="57">IF(N249="zníž. prenesená",J249,0)</f>
        <v>0</v>
      </c>
      <c r="BI249" s="147">
        <f t="shared" ref="BI249:BI256" si="58">IF(N249="nulová",J249,0)</f>
        <v>0</v>
      </c>
      <c r="BJ249" s="13" t="s">
        <v>186</v>
      </c>
      <c r="BK249" s="147">
        <f t="shared" ref="BK249:BK256" si="59">ROUND(I249*H249,2)</f>
        <v>0</v>
      </c>
      <c r="BL249" s="13" t="s">
        <v>205</v>
      </c>
      <c r="BM249" s="146" t="s">
        <v>1079</v>
      </c>
    </row>
    <row r="250" spans="2:65" s="1" customFormat="1" ht="16.5" customHeight="1" x14ac:dyDescent="0.2">
      <c r="B250" s="28"/>
      <c r="C250" s="134" t="s">
        <v>876</v>
      </c>
      <c r="D250" s="134" t="s">
        <v>181</v>
      </c>
      <c r="E250" s="135" t="s">
        <v>948</v>
      </c>
      <c r="F250" s="136" t="s">
        <v>949</v>
      </c>
      <c r="G250" s="137" t="s">
        <v>192</v>
      </c>
      <c r="H250" s="138">
        <v>18</v>
      </c>
      <c r="I250" s="139"/>
      <c r="J250" s="140">
        <f t="shared" si="50"/>
        <v>0</v>
      </c>
      <c r="K250" s="141"/>
      <c r="L250" s="28"/>
      <c r="M250" s="142" t="s">
        <v>1</v>
      </c>
      <c r="N250" s="143" t="s">
        <v>38</v>
      </c>
      <c r="P250" s="144">
        <f t="shared" si="51"/>
        <v>0</v>
      </c>
      <c r="Q250" s="144">
        <v>0</v>
      </c>
      <c r="R250" s="144">
        <f t="shared" si="52"/>
        <v>0</v>
      </c>
      <c r="S250" s="144">
        <v>0</v>
      </c>
      <c r="T250" s="145">
        <f t="shared" si="53"/>
        <v>0</v>
      </c>
      <c r="AR250" s="146" t="s">
        <v>201</v>
      </c>
      <c r="AT250" s="146" t="s">
        <v>181</v>
      </c>
      <c r="AU250" s="146" t="s">
        <v>186</v>
      </c>
      <c r="AY250" s="13" t="s">
        <v>179</v>
      </c>
      <c r="BE250" s="147">
        <f t="shared" si="54"/>
        <v>0</v>
      </c>
      <c r="BF250" s="147">
        <f t="shared" si="55"/>
        <v>0</v>
      </c>
      <c r="BG250" s="147">
        <f t="shared" si="56"/>
        <v>0</v>
      </c>
      <c r="BH250" s="147">
        <f t="shared" si="57"/>
        <v>0</v>
      </c>
      <c r="BI250" s="147">
        <f t="shared" si="58"/>
        <v>0</v>
      </c>
      <c r="BJ250" s="13" t="s">
        <v>186</v>
      </c>
      <c r="BK250" s="147">
        <f t="shared" si="59"/>
        <v>0</v>
      </c>
      <c r="BL250" s="13" t="s">
        <v>201</v>
      </c>
      <c r="BM250" s="146" t="s">
        <v>950</v>
      </c>
    </row>
    <row r="251" spans="2:65" s="1" customFormat="1" ht="16.5" customHeight="1" x14ac:dyDescent="0.2">
      <c r="B251" s="28"/>
      <c r="C251" s="148" t="s">
        <v>880</v>
      </c>
      <c r="D251" s="148" t="s">
        <v>194</v>
      </c>
      <c r="E251" s="149" t="s">
        <v>952</v>
      </c>
      <c r="F251" s="150" t="s">
        <v>953</v>
      </c>
      <c r="G251" s="151" t="s">
        <v>192</v>
      </c>
      <c r="H251" s="152">
        <v>18</v>
      </c>
      <c r="I251" s="153"/>
      <c r="J251" s="154">
        <f t="shared" si="50"/>
        <v>0</v>
      </c>
      <c r="K251" s="155"/>
      <c r="L251" s="156"/>
      <c r="M251" s="157" t="s">
        <v>1</v>
      </c>
      <c r="N251" s="158" t="s">
        <v>38</v>
      </c>
      <c r="P251" s="144">
        <f t="shared" si="51"/>
        <v>0</v>
      </c>
      <c r="Q251" s="144">
        <v>6.9999999999999994E-5</v>
      </c>
      <c r="R251" s="144">
        <f t="shared" si="52"/>
        <v>1.2599999999999998E-3</v>
      </c>
      <c r="S251" s="144">
        <v>0</v>
      </c>
      <c r="T251" s="145">
        <f t="shared" si="53"/>
        <v>0</v>
      </c>
      <c r="AR251" s="146" t="s">
        <v>205</v>
      </c>
      <c r="AT251" s="146" t="s">
        <v>194</v>
      </c>
      <c r="AU251" s="146" t="s">
        <v>186</v>
      </c>
      <c r="AY251" s="13" t="s">
        <v>179</v>
      </c>
      <c r="BE251" s="147">
        <f t="shared" si="54"/>
        <v>0</v>
      </c>
      <c r="BF251" s="147">
        <f t="shared" si="55"/>
        <v>0</v>
      </c>
      <c r="BG251" s="147">
        <f t="shared" si="56"/>
        <v>0</v>
      </c>
      <c r="BH251" s="147">
        <f t="shared" si="57"/>
        <v>0</v>
      </c>
      <c r="BI251" s="147">
        <f t="shared" si="58"/>
        <v>0</v>
      </c>
      <c r="BJ251" s="13" t="s">
        <v>186</v>
      </c>
      <c r="BK251" s="147">
        <f t="shared" si="59"/>
        <v>0</v>
      </c>
      <c r="BL251" s="13" t="s">
        <v>205</v>
      </c>
      <c r="BM251" s="146" t="s">
        <v>954</v>
      </c>
    </row>
    <row r="252" spans="2:65" s="1" customFormat="1" ht="16.5" customHeight="1" x14ac:dyDescent="0.2">
      <c r="B252" s="28"/>
      <c r="C252" s="134" t="s">
        <v>884</v>
      </c>
      <c r="D252" s="134" t="s">
        <v>181</v>
      </c>
      <c r="E252" s="135" t="s">
        <v>956</v>
      </c>
      <c r="F252" s="136" t="s">
        <v>957</v>
      </c>
      <c r="G252" s="137" t="s">
        <v>423</v>
      </c>
      <c r="H252" s="138">
        <v>40</v>
      </c>
      <c r="I252" s="139"/>
      <c r="J252" s="140">
        <f t="shared" si="50"/>
        <v>0</v>
      </c>
      <c r="K252" s="141"/>
      <c r="L252" s="28"/>
      <c r="M252" s="142" t="s">
        <v>1</v>
      </c>
      <c r="N252" s="143" t="s">
        <v>38</v>
      </c>
      <c r="P252" s="144">
        <f t="shared" si="51"/>
        <v>0</v>
      </c>
      <c r="Q252" s="144">
        <v>0</v>
      </c>
      <c r="R252" s="144">
        <f t="shared" si="52"/>
        <v>0</v>
      </c>
      <c r="S252" s="144">
        <v>0</v>
      </c>
      <c r="T252" s="145">
        <f t="shared" si="53"/>
        <v>0</v>
      </c>
      <c r="AR252" s="146" t="s">
        <v>201</v>
      </c>
      <c r="AT252" s="146" t="s">
        <v>181</v>
      </c>
      <c r="AU252" s="146" t="s">
        <v>186</v>
      </c>
      <c r="AY252" s="13" t="s">
        <v>179</v>
      </c>
      <c r="BE252" s="147">
        <f t="shared" si="54"/>
        <v>0</v>
      </c>
      <c r="BF252" s="147">
        <f t="shared" si="55"/>
        <v>0</v>
      </c>
      <c r="BG252" s="147">
        <f t="shared" si="56"/>
        <v>0</v>
      </c>
      <c r="BH252" s="147">
        <f t="shared" si="57"/>
        <v>0</v>
      </c>
      <c r="BI252" s="147">
        <f t="shared" si="58"/>
        <v>0</v>
      </c>
      <c r="BJ252" s="13" t="s">
        <v>186</v>
      </c>
      <c r="BK252" s="147">
        <f t="shared" si="59"/>
        <v>0</v>
      </c>
      <c r="BL252" s="13" t="s">
        <v>201</v>
      </c>
      <c r="BM252" s="146" t="s">
        <v>958</v>
      </c>
    </row>
    <row r="253" spans="2:65" s="1" customFormat="1" ht="16.5" customHeight="1" x14ac:dyDescent="0.2">
      <c r="B253" s="28"/>
      <c r="C253" s="134" t="s">
        <v>888</v>
      </c>
      <c r="D253" s="134" t="s">
        <v>181</v>
      </c>
      <c r="E253" s="135" t="s">
        <v>960</v>
      </c>
      <c r="F253" s="136" t="s">
        <v>961</v>
      </c>
      <c r="G253" s="137" t="s">
        <v>423</v>
      </c>
      <c r="H253" s="138">
        <v>40</v>
      </c>
      <c r="I253" s="139"/>
      <c r="J253" s="140">
        <f t="shared" si="50"/>
        <v>0</v>
      </c>
      <c r="K253" s="141"/>
      <c r="L253" s="28"/>
      <c r="M253" s="142" t="s">
        <v>1</v>
      </c>
      <c r="N253" s="143" t="s">
        <v>38</v>
      </c>
      <c r="P253" s="144">
        <f t="shared" si="51"/>
        <v>0</v>
      </c>
      <c r="Q253" s="144">
        <v>0</v>
      </c>
      <c r="R253" s="144">
        <f t="shared" si="52"/>
        <v>0</v>
      </c>
      <c r="S253" s="144">
        <v>0</v>
      </c>
      <c r="T253" s="145">
        <f t="shared" si="53"/>
        <v>0</v>
      </c>
      <c r="AR253" s="146" t="s">
        <v>201</v>
      </c>
      <c r="AT253" s="146" t="s">
        <v>181</v>
      </c>
      <c r="AU253" s="146" t="s">
        <v>186</v>
      </c>
      <c r="AY253" s="13" t="s">
        <v>179</v>
      </c>
      <c r="BE253" s="147">
        <f t="shared" si="54"/>
        <v>0</v>
      </c>
      <c r="BF253" s="147">
        <f t="shared" si="55"/>
        <v>0</v>
      </c>
      <c r="BG253" s="147">
        <f t="shared" si="56"/>
        <v>0</v>
      </c>
      <c r="BH253" s="147">
        <f t="shared" si="57"/>
        <v>0</v>
      </c>
      <c r="BI253" s="147">
        <f t="shared" si="58"/>
        <v>0</v>
      </c>
      <c r="BJ253" s="13" t="s">
        <v>186</v>
      </c>
      <c r="BK253" s="147">
        <f t="shared" si="59"/>
        <v>0</v>
      </c>
      <c r="BL253" s="13" t="s">
        <v>201</v>
      </c>
      <c r="BM253" s="146" t="s">
        <v>962</v>
      </c>
    </row>
    <row r="254" spans="2:65" s="1" customFormat="1" ht="16.5" customHeight="1" x14ac:dyDescent="0.2">
      <c r="B254" s="28"/>
      <c r="C254" s="134" t="s">
        <v>892</v>
      </c>
      <c r="D254" s="134" t="s">
        <v>181</v>
      </c>
      <c r="E254" s="135" t="s">
        <v>964</v>
      </c>
      <c r="F254" s="136" t="s">
        <v>965</v>
      </c>
      <c r="G254" s="137" t="s">
        <v>423</v>
      </c>
      <c r="H254" s="138">
        <v>40</v>
      </c>
      <c r="I254" s="139"/>
      <c r="J254" s="140">
        <f t="shared" si="50"/>
        <v>0</v>
      </c>
      <c r="K254" s="141"/>
      <c r="L254" s="28"/>
      <c r="M254" s="142" t="s">
        <v>1</v>
      </c>
      <c r="N254" s="143" t="s">
        <v>38</v>
      </c>
      <c r="P254" s="144">
        <f t="shared" si="51"/>
        <v>0</v>
      </c>
      <c r="Q254" s="144">
        <v>0</v>
      </c>
      <c r="R254" s="144">
        <f t="shared" si="52"/>
        <v>0</v>
      </c>
      <c r="S254" s="144">
        <v>0</v>
      </c>
      <c r="T254" s="145">
        <f t="shared" si="53"/>
        <v>0</v>
      </c>
      <c r="AR254" s="146" t="s">
        <v>201</v>
      </c>
      <c r="AT254" s="146" t="s">
        <v>181</v>
      </c>
      <c r="AU254" s="146" t="s">
        <v>186</v>
      </c>
      <c r="AY254" s="13" t="s">
        <v>179</v>
      </c>
      <c r="BE254" s="147">
        <f t="shared" si="54"/>
        <v>0</v>
      </c>
      <c r="BF254" s="147">
        <f t="shared" si="55"/>
        <v>0</v>
      </c>
      <c r="BG254" s="147">
        <f t="shared" si="56"/>
        <v>0</v>
      </c>
      <c r="BH254" s="147">
        <f t="shared" si="57"/>
        <v>0</v>
      </c>
      <c r="BI254" s="147">
        <f t="shared" si="58"/>
        <v>0</v>
      </c>
      <c r="BJ254" s="13" t="s">
        <v>186</v>
      </c>
      <c r="BK254" s="147">
        <f t="shared" si="59"/>
        <v>0</v>
      </c>
      <c r="BL254" s="13" t="s">
        <v>201</v>
      </c>
      <c r="BM254" s="146" t="s">
        <v>966</v>
      </c>
    </row>
    <row r="255" spans="2:65" s="1" customFormat="1" ht="16.5" customHeight="1" x14ac:dyDescent="0.2">
      <c r="B255" s="28"/>
      <c r="C255" s="134" t="s">
        <v>896</v>
      </c>
      <c r="D255" s="134" t="s">
        <v>181</v>
      </c>
      <c r="E255" s="135" t="s">
        <v>968</v>
      </c>
      <c r="F255" s="136" t="s">
        <v>969</v>
      </c>
      <c r="G255" s="137" t="s">
        <v>423</v>
      </c>
      <c r="H255" s="138">
        <v>200</v>
      </c>
      <c r="I255" s="139"/>
      <c r="J255" s="140">
        <f t="shared" si="50"/>
        <v>0</v>
      </c>
      <c r="K255" s="141"/>
      <c r="L255" s="28"/>
      <c r="M255" s="142" t="s">
        <v>1</v>
      </c>
      <c r="N255" s="143" t="s">
        <v>38</v>
      </c>
      <c r="P255" s="144">
        <f t="shared" si="51"/>
        <v>0</v>
      </c>
      <c r="Q255" s="144">
        <v>0</v>
      </c>
      <c r="R255" s="144">
        <f t="shared" si="52"/>
        <v>0</v>
      </c>
      <c r="S255" s="144">
        <v>0</v>
      </c>
      <c r="T255" s="145">
        <f t="shared" si="53"/>
        <v>0</v>
      </c>
      <c r="AR255" s="146" t="s">
        <v>201</v>
      </c>
      <c r="AT255" s="146" t="s">
        <v>181</v>
      </c>
      <c r="AU255" s="146" t="s">
        <v>186</v>
      </c>
      <c r="AY255" s="13" t="s">
        <v>179</v>
      </c>
      <c r="BE255" s="147">
        <f t="shared" si="54"/>
        <v>0</v>
      </c>
      <c r="BF255" s="147">
        <f t="shared" si="55"/>
        <v>0</v>
      </c>
      <c r="BG255" s="147">
        <f t="shared" si="56"/>
        <v>0</v>
      </c>
      <c r="BH255" s="147">
        <f t="shared" si="57"/>
        <v>0</v>
      </c>
      <c r="BI255" s="147">
        <f t="shared" si="58"/>
        <v>0</v>
      </c>
      <c r="BJ255" s="13" t="s">
        <v>186</v>
      </c>
      <c r="BK255" s="147">
        <f t="shared" si="59"/>
        <v>0</v>
      </c>
      <c r="BL255" s="13" t="s">
        <v>201</v>
      </c>
      <c r="BM255" s="146" t="s">
        <v>970</v>
      </c>
    </row>
    <row r="256" spans="2:65" s="1" customFormat="1" ht="21.75" customHeight="1" x14ac:dyDescent="0.2">
      <c r="B256" s="28"/>
      <c r="C256" s="134" t="s">
        <v>900</v>
      </c>
      <c r="D256" s="134" t="s">
        <v>181</v>
      </c>
      <c r="E256" s="135" t="s">
        <v>972</v>
      </c>
      <c r="F256" s="136" t="s">
        <v>973</v>
      </c>
      <c r="G256" s="137" t="s">
        <v>423</v>
      </c>
      <c r="H256" s="138">
        <v>80</v>
      </c>
      <c r="I256" s="139"/>
      <c r="J256" s="140">
        <f t="shared" si="50"/>
        <v>0</v>
      </c>
      <c r="K256" s="141"/>
      <c r="L256" s="28"/>
      <c r="M256" s="142" t="s">
        <v>1</v>
      </c>
      <c r="N256" s="143" t="s">
        <v>38</v>
      </c>
      <c r="P256" s="144">
        <f t="shared" si="51"/>
        <v>0</v>
      </c>
      <c r="Q256" s="144">
        <v>0</v>
      </c>
      <c r="R256" s="144">
        <f t="shared" si="52"/>
        <v>0</v>
      </c>
      <c r="S256" s="144">
        <v>0</v>
      </c>
      <c r="T256" s="145">
        <f t="shared" si="53"/>
        <v>0</v>
      </c>
      <c r="AR256" s="146" t="s">
        <v>201</v>
      </c>
      <c r="AT256" s="146" t="s">
        <v>181</v>
      </c>
      <c r="AU256" s="146" t="s">
        <v>186</v>
      </c>
      <c r="AY256" s="13" t="s">
        <v>179</v>
      </c>
      <c r="BE256" s="147">
        <f t="shared" si="54"/>
        <v>0</v>
      </c>
      <c r="BF256" s="147">
        <f t="shared" si="55"/>
        <v>0</v>
      </c>
      <c r="BG256" s="147">
        <f t="shared" si="56"/>
        <v>0</v>
      </c>
      <c r="BH256" s="147">
        <f t="shared" si="57"/>
        <v>0</v>
      </c>
      <c r="BI256" s="147">
        <f t="shared" si="58"/>
        <v>0</v>
      </c>
      <c r="BJ256" s="13" t="s">
        <v>186</v>
      </c>
      <c r="BK256" s="147">
        <f t="shared" si="59"/>
        <v>0</v>
      </c>
      <c r="BL256" s="13" t="s">
        <v>201</v>
      </c>
      <c r="BM256" s="146" t="s">
        <v>974</v>
      </c>
    </row>
    <row r="257" spans="2:65" s="11" customFormat="1" ht="23" customHeight="1" x14ac:dyDescent="0.25">
      <c r="B257" s="122"/>
      <c r="D257" s="123" t="s">
        <v>71</v>
      </c>
      <c r="E257" s="132" t="s">
        <v>367</v>
      </c>
      <c r="F257" s="132" t="s">
        <v>1080</v>
      </c>
      <c r="I257" s="125"/>
      <c r="J257" s="133">
        <f>BK257</f>
        <v>0</v>
      </c>
      <c r="L257" s="122"/>
      <c r="M257" s="127"/>
      <c r="P257" s="128">
        <f>SUM(P258:P262)</f>
        <v>0</v>
      </c>
      <c r="R257" s="128">
        <f>SUM(R258:R262)</f>
        <v>110.816</v>
      </c>
      <c r="T257" s="129">
        <f>SUM(T258:T262)</f>
        <v>0</v>
      </c>
      <c r="AR257" s="123" t="s">
        <v>196</v>
      </c>
      <c r="AT257" s="130" t="s">
        <v>71</v>
      </c>
      <c r="AU257" s="130" t="s">
        <v>80</v>
      </c>
      <c r="AY257" s="123" t="s">
        <v>179</v>
      </c>
      <c r="BK257" s="131">
        <f>SUM(BK258:BK262)</f>
        <v>0</v>
      </c>
    </row>
    <row r="258" spans="2:65" s="1" customFormat="1" ht="24.15" customHeight="1" x14ac:dyDescent="0.2">
      <c r="B258" s="28"/>
      <c r="C258" s="134" t="s">
        <v>904</v>
      </c>
      <c r="D258" s="134" t="s">
        <v>181</v>
      </c>
      <c r="E258" s="135" t="s">
        <v>1081</v>
      </c>
      <c r="F258" s="136" t="s">
        <v>1082</v>
      </c>
      <c r="G258" s="137" t="s">
        <v>488</v>
      </c>
      <c r="H258" s="138">
        <v>165.69</v>
      </c>
      <c r="I258" s="139"/>
      <c r="J258" s="140">
        <f>ROUND(I258*H258,2)</f>
        <v>0</v>
      </c>
      <c r="K258" s="141"/>
      <c r="L258" s="28"/>
      <c r="M258" s="142" t="s">
        <v>1</v>
      </c>
      <c r="N258" s="143" t="s">
        <v>38</v>
      </c>
      <c r="P258" s="144">
        <f>O258*H258</f>
        <v>0</v>
      </c>
      <c r="Q258" s="144">
        <v>0</v>
      </c>
      <c r="R258" s="144">
        <f>Q258*H258</f>
        <v>0</v>
      </c>
      <c r="S258" s="144">
        <v>0</v>
      </c>
      <c r="T258" s="145">
        <f>S258*H258</f>
        <v>0</v>
      </c>
      <c r="AR258" s="146" t="s">
        <v>201</v>
      </c>
      <c r="AT258" s="146" t="s">
        <v>181</v>
      </c>
      <c r="AU258" s="146" t="s">
        <v>186</v>
      </c>
      <c r="AY258" s="13" t="s">
        <v>179</v>
      </c>
      <c r="BE258" s="147">
        <f>IF(N258="základná",J258,0)</f>
        <v>0</v>
      </c>
      <c r="BF258" s="147">
        <f>IF(N258="znížená",J258,0)</f>
        <v>0</v>
      </c>
      <c r="BG258" s="147">
        <f>IF(N258="zákl. prenesená",J258,0)</f>
        <v>0</v>
      </c>
      <c r="BH258" s="147">
        <f>IF(N258="zníž. prenesená",J258,0)</f>
        <v>0</v>
      </c>
      <c r="BI258" s="147">
        <f>IF(N258="nulová",J258,0)</f>
        <v>0</v>
      </c>
      <c r="BJ258" s="13" t="s">
        <v>186</v>
      </c>
      <c r="BK258" s="147">
        <f>ROUND(I258*H258,2)</f>
        <v>0</v>
      </c>
      <c r="BL258" s="13" t="s">
        <v>201</v>
      </c>
      <c r="BM258" s="146" t="s">
        <v>1083</v>
      </c>
    </row>
    <row r="259" spans="2:65" s="1" customFormat="1" ht="24.15" customHeight="1" x14ac:dyDescent="0.2">
      <c r="B259" s="28"/>
      <c r="C259" s="134" t="s">
        <v>908</v>
      </c>
      <c r="D259" s="134" t="s">
        <v>181</v>
      </c>
      <c r="E259" s="135" t="s">
        <v>1084</v>
      </c>
      <c r="F259" s="136" t="s">
        <v>1085</v>
      </c>
      <c r="G259" s="137" t="s">
        <v>488</v>
      </c>
      <c r="H259" s="138">
        <v>69.260000000000005</v>
      </c>
      <c r="I259" s="139"/>
      <c r="J259" s="140">
        <f>ROUND(I259*H259,2)</f>
        <v>0</v>
      </c>
      <c r="K259" s="141"/>
      <c r="L259" s="28"/>
      <c r="M259" s="142" t="s">
        <v>1</v>
      </c>
      <c r="N259" s="143" t="s">
        <v>38</v>
      </c>
      <c r="P259" s="144">
        <f>O259*H259</f>
        <v>0</v>
      </c>
      <c r="Q259" s="144">
        <v>0</v>
      </c>
      <c r="R259" s="144">
        <f>Q259*H259</f>
        <v>0</v>
      </c>
      <c r="S259" s="144">
        <v>0</v>
      </c>
      <c r="T259" s="145">
        <f>S259*H259</f>
        <v>0</v>
      </c>
      <c r="AR259" s="146" t="s">
        <v>201</v>
      </c>
      <c r="AT259" s="146" t="s">
        <v>181</v>
      </c>
      <c r="AU259" s="146" t="s">
        <v>186</v>
      </c>
      <c r="AY259" s="13" t="s">
        <v>179</v>
      </c>
      <c r="BE259" s="147">
        <f>IF(N259="základná",J259,0)</f>
        <v>0</v>
      </c>
      <c r="BF259" s="147">
        <f>IF(N259="znížená",J259,0)</f>
        <v>0</v>
      </c>
      <c r="BG259" s="147">
        <f>IF(N259="zákl. prenesená",J259,0)</f>
        <v>0</v>
      </c>
      <c r="BH259" s="147">
        <f>IF(N259="zníž. prenesená",J259,0)</f>
        <v>0</v>
      </c>
      <c r="BI259" s="147">
        <f>IF(N259="nulová",J259,0)</f>
        <v>0</v>
      </c>
      <c r="BJ259" s="13" t="s">
        <v>186</v>
      </c>
      <c r="BK259" s="147">
        <f>ROUND(I259*H259,2)</f>
        <v>0</v>
      </c>
      <c r="BL259" s="13" t="s">
        <v>201</v>
      </c>
      <c r="BM259" s="146" t="s">
        <v>1086</v>
      </c>
    </row>
    <row r="260" spans="2:65" s="1" customFormat="1" ht="16.5" customHeight="1" x14ac:dyDescent="0.2">
      <c r="B260" s="28"/>
      <c r="C260" s="148" t="s">
        <v>205</v>
      </c>
      <c r="D260" s="148" t="s">
        <v>194</v>
      </c>
      <c r="E260" s="149" t="s">
        <v>1087</v>
      </c>
      <c r="F260" s="150" t="s">
        <v>1088</v>
      </c>
      <c r="G260" s="151" t="s">
        <v>388</v>
      </c>
      <c r="H260" s="152">
        <v>110.816</v>
      </c>
      <c r="I260" s="153"/>
      <c r="J260" s="154">
        <f>ROUND(I260*H260,2)</f>
        <v>0</v>
      </c>
      <c r="K260" s="155"/>
      <c r="L260" s="156"/>
      <c r="M260" s="157" t="s">
        <v>1</v>
      </c>
      <c r="N260" s="158" t="s">
        <v>38</v>
      </c>
      <c r="P260" s="144">
        <f>O260*H260</f>
        <v>0</v>
      </c>
      <c r="Q260" s="144">
        <v>1</v>
      </c>
      <c r="R260" s="144">
        <f>Q260*H260</f>
        <v>110.816</v>
      </c>
      <c r="S260" s="144">
        <v>0</v>
      </c>
      <c r="T260" s="145">
        <f>S260*H260</f>
        <v>0</v>
      </c>
      <c r="AR260" s="146" t="s">
        <v>205</v>
      </c>
      <c r="AT260" s="146" t="s">
        <v>194</v>
      </c>
      <c r="AU260" s="146" t="s">
        <v>186</v>
      </c>
      <c r="AY260" s="13" t="s">
        <v>179</v>
      </c>
      <c r="BE260" s="147">
        <f>IF(N260="základná",J260,0)</f>
        <v>0</v>
      </c>
      <c r="BF260" s="147">
        <f>IF(N260="znížená",J260,0)</f>
        <v>0</v>
      </c>
      <c r="BG260" s="147">
        <f>IF(N260="zákl. prenesená",J260,0)</f>
        <v>0</v>
      </c>
      <c r="BH260" s="147">
        <f>IF(N260="zníž. prenesená",J260,0)</f>
        <v>0</v>
      </c>
      <c r="BI260" s="147">
        <f>IF(N260="nulová",J260,0)</f>
        <v>0</v>
      </c>
      <c r="BJ260" s="13" t="s">
        <v>186</v>
      </c>
      <c r="BK260" s="147">
        <f>ROUND(I260*H260,2)</f>
        <v>0</v>
      </c>
      <c r="BL260" s="13" t="s">
        <v>205</v>
      </c>
      <c r="BM260" s="146" t="s">
        <v>1089</v>
      </c>
    </row>
    <row r="261" spans="2:65" s="1" customFormat="1" ht="24.15" customHeight="1" x14ac:dyDescent="0.2">
      <c r="B261" s="28"/>
      <c r="C261" s="134" t="s">
        <v>915</v>
      </c>
      <c r="D261" s="134" t="s">
        <v>181</v>
      </c>
      <c r="E261" s="135" t="s">
        <v>1090</v>
      </c>
      <c r="F261" s="136" t="s">
        <v>1091</v>
      </c>
      <c r="G261" s="137" t="s">
        <v>488</v>
      </c>
      <c r="H261" s="138">
        <v>165.69</v>
      </c>
      <c r="I261" s="139"/>
      <c r="J261" s="140">
        <f>ROUND(I261*H261,2)</f>
        <v>0</v>
      </c>
      <c r="K261" s="141"/>
      <c r="L261" s="28"/>
      <c r="M261" s="142" t="s">
        <v>1</v>
      </c>
      <c r="N261" s="143" t="s">
        <v>38</v>
      </c>
      <c r="P261" s="144">
        <f>O261*H261</f>
        <v>0</v>
      </c>
      <c r="Q261" s="144">
        <v>0</v>
      </c>
      <c r="R261" s="144">
        <f>Q261*H261</f>
        <v>0</v>
      </c>
      <c r="S261" s="144">
        <v>0</v>
      </c>
      <c r="T261" s="145">
        <f>S261*H261</f>
        <v>0</v>
      </c>
      <c r="AR261" s="146" t="s">
        <v>201</v>
      </c>
      <c r="AT261" s="146" t="s">
        <v>181</v>
      </c>
      <c r="AU261" s="146" t="s">
        <v>186</v>
      </c>
      <c r="AY261" s="13" t="s">
        <v>179</v>
      </c>
      <c r="BE261" s="147">
        <f>IF(N261="základná",J261,0)</f>
        <v>0</v>
      </c>
      <c r="BF261" s="147">
        <f>IF(N261="znížená",J261,0)</f>
        <v>0</v>
      </c>
      <c r="BG261" s="147">
        <f>IF(N261="zákl. prenesená",J261,0)</f>
        <v>0</v>
      </c>
      <c r="BH261" s="147">
        <f>IF(N261="zníž. prenesená",J261,0)</f>
        <v>0</v>
      </c>
      <c r="BI261" s="147">
        <f>IF(N261="nulová",J261,0)</f>
        <v>0</v>
      </c>
      <c r="BJ261" s="13" t="s">
        <v>186</v>
      </c>
      <c r="BK261" s="147">
        <f>ROUND(I261*H261,2)</f>
        <v>0</v>
      </c>
      <c r="BL261" s="13" t="s">
        <v>201</v>
      </c>
      <c r="BM261" s="146" t="s">
        <v>1092</v>
      </c>
    </row>
    <row r="262" spans="2:65" s="1" customFormat="1" ht="24.15" customHeight="1" x14ac:dyDescent="0.2">
      <c r="B262" s="28"/>
      <c r="C262" s="134" t="s">
        <v>919</v>
      </c>
      <c r="D262" s="134" t="s">
        <v>181</v>
      </c>
      <c r="E262" s="135" t="s">
        <v>1093</v>
      </c>
      <c r="F262" s="136" t="s">
        <v>1094</v>
      </c>
      <c r="G262" s="137" t="s">
        <v>488</v>
      </c>
      <c r="H262" s="138">
        <v>662.76</v>
      </c>
      <c r="I262" s="139"/>
      <c r="J262" s="140">
        <f>ROUND(I262*H262,2)</f>
        <v>0</v>
      </c>
      <c r="K262" s="141"/>
      <c r="L262" s="28"/>
      <c r="M262" s="159" t="s">
        <v>1</v>
      </c>
      <c r="N262" s="160" t="s">
        <v>38</v>
      </c>
      <c r="O262" s="161"/>
      <c r="P262" s="162">
        <f>O262*H262</f>
        <v>0</v>
      </c>
      <c r="Q262" s="162">
        <v>0</v>
      </c>
      <c r="R262" s="162">
        <f>Q262*H262</f>
        <v>0</v>
      </c>
      <c r="S262" s="162">
        <v>0</v>
      </c>
      <c r="T262" s="163">
        <f>S262*H262</f>
        <v>0</v>
      </c>
      <c r="AR262" s="146" t="s">
        <v>201</v>
      </c>
      <c r="AT262" s="146" t="s">
        <v>181</v>
      </c>
      <c r="AU262" s="146" t="s">
        <v>186</v>
      </c>
      <c r="AY262" s="13" t="s">
        <v>179</v>
      </c>
      <c r="BE262" s="147">
        <f>IF(N262="základná",J262,0)</f>
        <v>0</v>
      </c>
      <c r="BF262" s="147">
        <f>IF(N262="znížená",J262,0)</f>
        <v>0</v>
      </c>
      <c r="BG262" s="147">
        <f>IF(N262="zákl. prenesená",J262,0)</f>
        <v>0</v>
      </c>
      <c r="BH262" s="147">
        <f>IF(N262="zníž. prenesená",J262,0)</f>
        <v>0</v>
      </c>
      <c r="BI262" s="147">
        <f>IF(N262="nulová",J262,0)</f>
        <v>0</v>
      </c>
      <c r="BJ262" s="13" t="s">
        <v>186</v>
      </c>
      <c r="BK262" s="147">
        <f>ROUND(I262*H262,2)</f>
        <v>0</v>
      </c>
      <c r="BL262" s="13" t="s">
        <v>201</v>
      </c>
      <c r="BM262" s="146" t="s">
        <v>1095</v>
      </c>
    </row>
    <row r="263" spans="2:65" s="1" customFormat="1" ht="6.9" customHeight="1" x14ac:dyDescent="0.2">
      <c r="B263" s="41"/>
      <c r="C263" s="42"/>
      <c r="D263" s="42"/>
      <c r="E263" s="42"/>
      <c r="F263" s="42"/>
      <c r="G263" s="42"/>
      <c r="H263" s="42"/>
      <c r="I263" s="42"/>
      <c r="J263" s="42"/>
      <c r="K263" s="42"/>
      <c r="L263" s="28"/>
    </row>
  </sheetData>
  <sheetProtection algorithmName="SHA-512" hashValue="dE4vDn++DQYgGce7VJsRVKWFmxmP/UX0fhKgh4VS87QCi+0JiRn8nvEumrAG4lcpnCQ2QI0f6/l5xnf1DJNfJA==" saltValue="4VX+m4GqWNgkbAkGMW+b4OqacaT0QO3M+k1EF0zPvU7Q8k1bkWwYwGDwv9h01adhfAw+CWWfxIs0RJ3sLyNbiA==" spinCount="100000" sheet="1" objects="1" scenarios="1" formatColumns="0" formatRows="0" autoFilter="0"/>
  <autoFilter ref="C123:K262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72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94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1096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465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466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467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ROUND((SUM(BE124:BE271)),  2)</f>
        <v>0</v>
      </c>
      <c r="G33" s="88"/>
      <c r="H33" s="88"/>
      <c r="I33" s="91">
        <v>0.2</v>
      </c>
      <c r="J33" s="90">
        <f>ROUND(((SUM(BE124:BE271))*I33),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ROUND((SUM(BF124:BF271)),  2)</f>
        <v>0</v>
      </c>
      <c r="G34" s="88"/>
      <c r="H34" s="88"/>
      <c r="I34" s="91">
        <v>0.2</v>
      </c>
      <c r="J34" s="90">
        <f>ROUND(((SUM(BF124:BF271))*I34),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ROUND((SUM(BG124:BG271)),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ROUND((SUM(BH124:BH271)),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ROUND((SUM(BI124:BI271)),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03 - SO 03 Nové trolejové vedenie - úsek Galvaniho - Ivanská cesta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J124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20" hidden="1" customHeight="1" x14ac:dyDescent="0.2">
      <c r="B98" s="109"/>
      <c r="D98" s="110" t="s">
        <v>159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20" hidden="1" customHeight="1" x14ac:dyDescent="0.2">
      <c r="B99" s="109"/>
      <c r="D99" s="110" t="s">
        <v>976</v>
      </c>
      <c r="E99" s="111"/>
      <c r="F99" s="111"/>
      <c r="G99" s="111"/>
      <c r="H99" s="111"/>
      <c r="I99" s="111"/>
      <c r="J99" s="112">
        <f>J133</f>
        <v>0</v>
      </c>
      <c r="L99" s="109"/>
    </row>
    <row r="100" spans="2:12" s="9" customFormat="1" ht="20" hidden="1" customHeight="1" x14ac:dyDescent="0.2">
      <c r="B100" s="109"/>
      <c r="D100" s="110" t="s">
        <v>977</v>
      </c>
      <c r="E100" s="111"/>
      <c r="F100" s="111"/>
      <c r="G100" s="111"/>
      <c r="H100" s="111"/>
      <c r="I100" s="111"/>
      <c r="J100" s="112">
        <f>J138</f>
        <v>0</v>
      </c>
      <c r="L100" s="109"/>
    </row>
    <row r="101" spans="2:12" s="9" customFormat="1" ht="20" hidden="1" customHeight="1" x14ac:dyDescent="0.2">
      <c r="B101" s="109"/>
      <c r="D101" s="110" t="s">
        <v>160</v>
      </c>
      <c r="E101" s="111"/>
      <c r="F101" s="111"/>
      <c r="G101" s="111"/>
      <c r="H101" s="111"/>
      <c r="I101" s="111"/>
      <c r="J101" s="112">
        <f>J142</f>
        <v>0</v>
      </c>
      <c r="L101" s="109"/>
    </row>
    <row r="102" spans="2:12" s="8" customFormat="1" ht="24.9" hidden="1" customHeight="1" x14ac:dyDescent="0.2">
      <c r="B102" s="105"/>
      <c r="D102" s="106" t="s">
        <v>161</v>
      </c>
      <c r="E102" s="107"/>
      <c r="F102" s="107"/>
      <c r="G102" s="107"/>
      <c r="H102" s="107"/>
      <c r="I102" s="107"/>
      <c r="J102" s="108">
        <f>J151</f>
        <v>0</v>
      </c>
      <c r="L102" s="105"/>
    </row>
    <row r="103" spans="2:12" s="9" customFormat="1" ht="20" hidden="1" customHeight="1" x14ac:dyDescent="0.2">
      <c r="B103" s="109"/>
      <c r="D103" s="110" t="s">
        <v>162</v>
      </c>
      <c r="E103" s="111"/>
      <c r="F103" s="111"/>
      <c r="G103" s="111"/>
      <c r="H103" s="111"/>
      <c r="I103" s="111"/>
      <c r="J103" s="112">
        <f>J152</f>
        <v>0</v>
      </c>
      <c r="L103" s="109"/>
    </row>
    <row r="104" spans="2:12" s="9" customFormat="1" ht="20" hidden="1" customHeight="1" x14ac:dyDescent="0.2">
      <c r="B104" s="109"/>
      <c r="D104" s="110" t="s">
        <v>978</v>
      </c>
      <c r="E104" s="111"/>
      <c r="F104" s="111"/>
      <c r="G104" s="111"/>
      <c r="H104" s="111"/>
      <c r="I104" s="111"/>
      <c r="J104" s="112">
        <f>J266</f>
        <v>0</v>
      </c>
      <c r="L104" s="109"/>
    </row>
    <row r="105" spans="2:12" s="1" customFormat="1" ht="21.75" hidden="1" customHeight="1" x14ac:dyDescent="0.2">
      <c r="B105" s="28"/>
      <c r="L105" s="28"/>
    </row>
    <row r="106" spans="2:12" s="1" customFormat="1" ht="6.9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6.9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4.9" customHeight="1" x14ac:dyDescent="0.2">
      <c r="B111" s="28"/>
      <c r="C111" s="17" t="s">
        <v>165</v>
      </c>
      <c r="L111" s="28"/>
    </row>
    <row r="112" spans="2:12" s="1" customFormat="1" ht="6.9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16.5" customHeight="1" x14ac:dyDescent="0.2">
      <c r="B114" s="28"/>
      <c r="E114" s="263" t="str">
        <f>E7</f>
        <v>2117 NTT Bulharská Galvaniho</v>
      </c>
      <c r="F114" s="264"/>
      <c r="G114" s="264"/>
      <c r="H114" s="264"/>
      <c r="L114" s="28"/>
    </row>
    <row r="115" spans="2:65" s="1" customFormat="1" ht="12" customHeight="1" x14ac:dyDescent="0.2">
      <c r="B115" s="28"/>
      <c r="C115" s="23" t="s">
        <v>148</v>
      </c>
      <c r="L115" s="28"/>
    </row>
    <row r="116" spans="2:65" s="1" customFormat="1" ht="30" customHeight="1" x14ac:dyDescent="0.2">
      <c r="B116" s="28"/>
      <c r="E116" s="215" t="str">
        <f>E9</f>
        <v>SO 03 - SO 03 Nové trolejové vedenie - úsek Galvaniho - Ivanská cesta</v>
      </c>
      <c r="F116" s="262"/>
      <c r="G116" s="262"/>
      <c r="H116" s="262"/>
      <c r="L116" s="28"/>
    </row>
    <row r="117" spans="2:65" s="1" customFormat="1" ht="6.9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6.9" customHeight="1" x14ac:dyDescent="0.2">
      <c r="B119" s="28"/>
      <c r="L119" s="28"/>
    </row>
    <row r="120" spans="2:65" s="1" customFormat="1" ht="15.15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DELTES spol. s r.o.</v>
      </c>
      <c r="L120" s="28"/>
    </row>
    <row r="121" spans="2:65" s="1" customFormat="1" ht="15.15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Ing. Peter Kolada</v>
      </c>
      <c r="L121" s="28"/>
    </row>
    <row r="122" spans="2:65" s="1" customFormat="1" ht="10.4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166</v>
      </c>
      <c r="D123" s="115" t="s">
        <v>57</v>
      </c>
      <c r="E123" s="115" t="s">
        <v>53</v>
      </c>
      <c r="F123" s="115" t="s">
        <v>54</v>
      </c>
      <c r="G123" s="115" t="s">
        <v>167</v>
      </c>
      <c r="H123" s="115" t="s">
        <v>168</v>
      </c>
      <c r="I123" s="115" t="s">
        <v>169</v>
      </c>
      <c r="J123" s="116" t="s">
        <v>155</v>
      </c>
      <c r="K123" s="117" t="s">
        <v>170</v>
      </c>
      <c r="L123" s="113"/>
      <c r="M123" s="56" t="s">
        <v>1</v>
      </c>
      <c r="N123" s="57" t="s">
        <v>36</v>
      </c>
      <c r="O123" s="57" t="s">
        <v>171</v>
      </c>
      <c r="P123" s="57" t="s">
        <v>172</v>
      </c>
      <c r="Q123" s="57" t="s">
        <v>173</v>
      </c>
      <c r="R123" s="57" t="s">
        <v>174</v>
      </c>
      <c r="S123" s="57" t="s">
        <v>175</v>
      </c>
      <c r="T123" s="58" t="s">
        <v>176</v>
      </c>
    </row>
    <row r="124" spans="2:65" s="1" customFormat="1" ht="23" customHeight="1" x14ac:dyDescent="0.35">
      <c r="B124" s="28"/>
      <c r="C124" s="61" t="s">
        <v>156</v>
      </c>
      <c r="J124" s="118">
        <f>BK124</f>
        <v>0</v>
      </c>
      <c r="L124" s="28"/>
      <c r="M124" s="59"/>
      <c r="N124" s="50"/>
      <c r="O124" s="50"/>
      <c r="P124" s="119">
        <f>P125+P151</f>
        <v>0</v>
      </c>
      <c r="Q124" s="50"/>
      <c r="R124" s="119">
        <f>R125+R151</f>
        <v>1012.1333270599999</v>
      </c>
      <c r="S124" s="50"/>
      <c r="T124" s="120">
        <f>T125+T151</f>
        <v>36.830249999999999</v>
      </c>
      <c r="AT124" s="13" t="s">
        <v>71</v>
      </c>
      <c r="AU124" s="13" t="s">
        <v>157</v>
      </c>
      <c r="BK124" s="121">
        <f>BK125+BK151</f>
        <v>0</v>
      </c>
    </row>
    <row r="125" spans="2:65" s="11" customFormat="1" ht="26" customHeight="1" x14ac:dyDescent="0.35">
      <c r="B125" s="122"/>
      <c r="D125" s="123" t="s">
        <v>71</v>
      </c>
      <c r="E125" s="124" t="s">
        <v>177</v>
      </c>
      <c r="F125" s="124" t="s">
        <v>178</v>
      </c>
      <c r="I125" s="125"/>
      <c r="J125" s="126">
        <f>BK125</f>
        <v>0</v>
      </c>
      <c r="L125" s="122"/>
      <c r="M125" s="127"/>
      <c r="P125" s="128">
        <f>P126+P133+P138+P142</f>
        <v>0</v>
      </c>
      <c r="R125" s="128">
        <f>R126+R133+R138+R142</f>
        <v>598.09702705999996</v>
      </c>
      <c r="T125" s="129">
        <f>T126+T133+T138+T142</f>
        <v>36.830249999999999</v>
      </c>
      <c r="AR125" s="123" t="s">
        <v>80</v>
      </c>
      <c r="AT125" s="130" t="s">
        <v>71</v>
      </c>
      <c r="AU125" s="130" t="s">
        <v>72</v>
      </c>
      <c r="AY125" s="123" t="s">
        <v>179</v>
      </c>
      <c r="BK125" s="131">
        <f>BK126+BK133+BK138+BK142</f>
        <v>0</v>
      </c>
    </row>
    <row r="126" spans="2:65" s="11" customFormat="1" ht="23" customHeight="1" x14ac:dyDescent="0.25">
      <c r="B126" s="122"/>
      <c r="D126" s="123" t="s">
        <v>71</v>
      </c>
      <c r="E126" s="132" t="s">
        <v>80</v>
      </c>
      <c r="F126" s="132" t="s">
        <v>180</v>
      </c>
      <c r="I126" s="125"/>
      <c r="J126" s="133">
        <f>BK126</f>
        <v>0</v>
      </c>
      <c r="L126" s="122"/>
      <c r="M126" s="127"/>
      <c r="P126" s="128">
        <f>SUM(P127:P132)</f>
        <v>0</v>
      </c>
      <c r="R126" s="128">
        <f>SUM(R127:R132)</f>
        <v>0</v>
      </c>
      <c r="T126" s="129">
        <f>SUM(T127:T132)</f>
        <v>36.830249999999999</v>
      </c>
      <c r="AR126" s="123" t="s">
        <v>80</v>
      </c>
      <c r="AT126" s="130" t="s">
        <v>71</v>
      </c>
      <c r="AU126" s="130" t="s">
        <v>80</v>
      </c>
      <c r="AY126" s="123" t="s">
        <v>179</v>
      </c>
      <c r="BK126" s="131">
        <f>SUM(BK127:BK132)</f>
        <v>0</v>
      </c>
    </row>
    <row r="127" spans="2:65" s="1" customFormat="1" ht="24.15" customHeight="1" x14ac:dyDescent="0.2">
      <c r="B127" s="28"/>
      <c r="C127" s="134" t="s">
        <v>80</v>
      </c>
      <c r="D127" s="134" t="s">
        <v>181</v>
      </c>
      <c r="E127" s="135" t="s">
        <v>468</v>
      </c>
      <c r="F127" s="136" t="s">
        <v>469</v>
      </c>
      <c r="G127" s="137" t="s">
        <v>184</v>
      </c>
      <c r="H127" s="138">
        <v>28.95</v>
      </c>
      <c r="I127" s="139"/>
      <c r="J127" s="140">
        <f t="shared" ref="J127:J132" si="0">ROUND(I127*H127,2)</f>
        <v>0</v>
      </c>
      <c r="K127" s="141"/>
      <c r="L127" s="28"/>
      <c r="M127" s="142" t="s">
        <v>1</v>
      </c>
      <c r="N127" s="143" t="s">
        <v>38</v>
      </c>
      <c r="P127" s="144">
        <f t="shared" ref="P127:P132" si="1">O127*H127</f>
        <v>0</v>
      </c>
      <c r="Q127" s="144">
        <v>0</v>
      </c>
      <c r="R127" s="144">
        <f t="shared" ref="R127:R132" si="2">Q127*H127</f>
        <v>0</v>
      </c>
      <c r="S127" s="144">
        <v>0.26</v>
      </c>
      <c r="T127" s="145">
        <f t="shared" ref="T127:T132" si="3">S127*H127</f>
        <v>7.5270000000000001</v>
      </c>
      <c r="AR127" s="146" t="s">
        <v>185</v>
      </c>
      <c r="AT127" s="146" t="s">
        <v>181</v>
      </c>
      <c r="AU127" s="146" t="s">
        <v>186</v>
      </c>
      <c r="AY127" s="13" t="s">
        <v>179</v>
      </c>
      <c r="BE127" s="147">
        <f t="shared" ref="BE127:BE132" si="4">IF(N127="základná",J127,0)</f>
        <v>0</v>
      </c>
      <c r="BF127" s="147">
        <f t="shared" ref="BF127:BF132" si="5">IF(N127="znížená",J127,0)</f>
        <v>0</v>
      </c>
      <c r="BG127" s="147">
        <f t="shared" ref="BG127:BG132" si="6">IF(N127="zákl. prenesená",J127,0)</f>
        <v>0</v>
      </c>
      <c r="BH127" s="147">
        <f t="shared" ref="BH127:BH132" si="7">IF(N127="zníž. prenesená",J127,0)</f>
        <v>0</v>
      </c>
      <c r="BI127" s="147">
        <f t="shared" ref="BI127:BI132" si="8">IF(N127="nulová",J127,0)</f>
        <v>0</v>
      </c>
      <c r="BJ127" s="13" t="s">
        <v>186</v>
      </c>
      <c r="BK127" s="147">
        <f t="shared" ref="BK127:BK132" si="9">ROUND(I127*H127,2)</f>
        <v>0</v>
      </c>
      <c r="BL127" s="13" t="s">
        <v>185</v>
      </c>
      <c r="BM127" s="146" t="s">
        <v>470</v>
      </c>
    </row>
    <row r="128" spans="2:65" s="1" customFormat="1" ht="24.15" customHeight="1" x14ac:dyDescent="0.2">
      <c r="B128" s="28"/>
      <c r="C128" s="134" t="s">
        <v>186</v>
      </c>
      <c r="D128" s="134" t="s">
        <v>181</v>
      </c>
      <c r="E128" s="135" t="s">
        <v>471</v>
      </c>
      <c r="F128" s="136" t="s">
        <v>472</v>
      </c>
      <c r="G128" s="137" t="s">
        <v>184</v>
      </c>
      <c r="H128" s="138">
        <v>54.36</v>
      </c>
      <c r="I128" s="139"/>
      <c r="J128" s="140">
        <f t="shared" si="0"/>
        <v>0</v>
      </c>
      <c r="K128" s="141"/>
      <c r="L128" s="28"/>
      <c r="M128" s="142" t="s">
        <v>1</v>
      </c>
      <c r="N128" s="143" t="s">
        <v>38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0.125</v>
      </c>
      <c r="T128" s="145">
        <f t="shared" si="3"/>
        <v>6.7949999999999999</v>
      </c>
      <c r="AR128" s="146" t="s">
        <v>185</v>
      </c>
      <c r="AT128" s="146" t="s">
        <v>181</v>
      </c>
      <c r="AU128" s="146" t="s">
        <v>186</v>
      </c>
      <c r="AY128" s="13" t="s">
        <v>179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186</v>
      </c>
      <c r="BK128" s="147">
        <f t="shared" si="9"/>
        <v>0</v>
      </c>
      <c r="BL128" s="13" t="s">
        <v>185</v>
      </c>
      <c r="BM128" s="146" t="s">
        <v>473</v>
      </c>
    </row>
    <row r="129" spans="2:65" s="1" customFormat="1" ht="33" customHeight="1" x14ac:dyDescent="0.2">
      <c r="B129" s="28"/>
      <c r="C129" s="134" t="s">
        <v>196</v>
      </c>
      <c r="D129" s="134" t="s">
        <v>181</v>
      </c>
      <c r="E129" s="135" t="s">
        <v>474</v>
      </c>
      <c r="F129" s="136" t="s">
        <v>475</v>
      </c>
      <c r="G129" s="137" t="s">
        <v>184</v>
      </c>
      <c r="H129" s="138">
        <v>28.95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0.13</v>
      </c>
      <c r="T129" s="145">
        <f t="shared" si="3"/>
        <v>3.7635000000000001</v>
      </c>
      <c r="AR129" s="146" t="s">
        <v>185</v>
      </c>
      <c r="AT129" s="146" t="s">
        <v>181</v>
      </c>
      <c r="AU129" s="146" t="s">
        <v>186</v>
      </c>
      <c r="AY129" s="13" t="s">
        <v>179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186</v>
      </c>
      <c r="BK129" s="147">
        <f t="shared" si="9"/>
        <v>0</v>
      </c>
      <c r="BL129" s="13" t="s">
        <v>185</v>
      </c>
      <c r="BM129" s="146" t="s">
        <v>476</v>
      </c>
    </row>
    <row r="130" spans="2:65" s="1" customFormat="1" ht="33" customHeight="1" x14ac:dyDescent="0.2">
      <c r="B130" s="28"/>
      <c r="C130" s="134" t="s">
        <v>185</v>
      </c>
      <c r="D130" s="134" t="s">
        <v>181</v>
      </c>
      <c r="E130" s="135" t="s">
        <v>477</v>
      </c>
      <c r="F130" s="136" t="s">
        <v>478</v>
      </c>
      <c r="G130" s="137" t="s">
        <v>184</v>
      </c>
      <c r="H130" s="138">
        <v>83.31</v>
      </c>
      <c r="I130" s="139"/>
      <c r="J130" s="140">
        <f t="shared" si="0"/>
        <v>0</v>
      </c>
      <c r="K130" s="141"/>
      <c r="L130" s="28"/>
      <c r="M130" s="142" t="s">
        <v>1</v>
      </c>
      <c r="N130" s="143" t="s">
        <v>38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0.22500000000000001</v>
      </c>
      <c r="T130" s="145">
        <f t="shared" si="3"/>
        <v>18.74475</v>
      </c>
      <c r="AR130" s="146" t="s">
        <v>185</v>
      </c>
      <c r="AT130" s="146" t="s">
        <v>181</v>
      </c>
      <c r="AU130" s="146" t="s">
        <v>186</v>
      </c>
      <c r="AY130" s="13" t="s">
        <v>179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186</v>
      </c>
      <c r="BK130" s="147">
        <f t="shared" si="9"/>
        <v>0</v>
      </c>
      <c r="BL130" s="13" t="s">
        <v>185</v>
      </c>
      <c r="BM130" s="146" t="s">
        <v>479</v>
      </c>
    </row>
    <row r="131" spans="2:65" s="1" customFormat="1" ht="44.25" customHeight="1" x14ac:dyDescent="0.2">
      <c r="B131" s="28"/>
      <c r="C131" s="134" t="s">
        <v>207</v>
      </c>
      <c r="D131" s="134" t="s">
        <v>181</v>
      </c>
      <c r="E131" s="135" t="s">
        <v>979</v>
      </c>
      <c r="F131" s="136" t="s">
        <v>980</v>
      </c>
      <c r="G131" s="137" t="s">
        <v>488</v>
      </c>
      <c r="H131" s="138">
        <v>132.40899999999999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186</v>
      </c>
      <c r="BK131" s="147">
        <f t="shared" si="9"/>
        <v>0</v>
      </c>
      <c r="BL131" s="13" t="s">
        <v>185</v>
      </c>
      <c r="BM131" s="146" t="s">
        <v>981</v>
      </c>
    </row>
    <row r="132" spans="2:65" s="1" customFormat="1" ht="24.15" customHeight="1" x14ac:dyDescent="0.2">
      <c r="B132" s="28"/>
      <c r="C132" s="134" t="s">
        <v>211</v>
      </c>
      <c r="D132" s="134" t="s">
        <v>181</v>
      </c>
      <c r="E132" s="135" t="s">
        <v>982</v>
      </c>
      <c r="F132" s="136" t="s">
        <v>983</v>
      </c>
      <c r="G132" s="137" t="s">
        <v>388</v>
      </c>
      <c r="H132" s="138">
        <v>847.41099999999994</v>
      </c>
      <c r="I132" s="139"/>
      <c r="J132" s="140">
        <f t="shared" si="0"/>
        <v>0</v>
      </c>
      <c r="K132" s="141"/>
      <c r="L132" s="28"/>
      <c r="M132" s="142" t="s">
        <v>1</v>
      </c>
      <c r="N132" s="143" t="s">
        <v>38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185</v>
      </c>
      <c r="AT132" s="146" t="s">
        <v>181</v>
      </c>
      <c r="AU132" s="146" t="s">
        <v>186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185</v>
      </c>
      <c r="BM132" s="146" t="s">
        <v>984</v>
      </c>
    </row>
    <row r="133" spans="2:65" s="11" customFormat="1" ht="23" customHeight="1" x14ac:dyDescent="0.25">
      <c r="B133" s="122"/>
      <c r="D133" s="123" t="s">
        <v>71</v>
      </c>
      <c r="E133" s="132" t="s">
        <v>186</v>
      </c>
      <c r="F133" s="132" t="s">
        <v>985</v>
      </c>
      <c r="I133" s="125"/>
      <c r="J133" s="133">
        <f>BK133</f>
        <v>0</v>
      </c>
      <c r="L133" s="122"/>
      <c r="M133" s="127"/>
      <c r="P133" s="128">
        <f>SUM(P134:P137)</f>
        <v>0</v>
      </c>
      <c r="R133" s="128">
        <f>SUM(R134:R137)</f>
        <v>569.62301005999996</v>
      </c>
      <c r="T133" s="129">
        <f>SUM(T134:T137)</f>
        <v>0</v>
      </c>
      <c r="AR133" s="123" t="s">
        <v>80</v>
      </c>
      <c r="AT133" s="130" t="s">
        <v>71</v>
      </c>
      <c r="AU133" s="130" t="s">
        <v>80</v>
      </c>
      <c r="AY133" s="123" t="s">
        <v>179</v>
      </c>
      <c r="BK133" s="131">
        <f>SUM(BK134:BK137)</f>
        <v>0</v>
      </c>
    </row>
    <row r="134" spans="2:65" s="1" customFormat="1" ht="21.75" customHeight="1" x14ac:dyDescent="0.2">
      <c r="B134" s="28"/>
      <c r="C134" s="134" t="s">
        <v>215</v>
      </c>
      <c r="D134" s="134" t="s">
        <v>181</v>
      </c>
      <c r="E134" s="135" t="s">
        <v>986</v>
      </c>
      <c r="F134" s="136" t="s">
        <v>987</v>
      </c>
      <c r="G134" s="137" t="s">
        <v>184</v>
      </c>
      <c r="H134" s="138">
        <v>670.24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3.7699999999999999E-3</v>
      </c>
      <c r="R134" s="144">
        <f>Q134*H134</f>
        <v>2.5268047999999999</v>
      </c>
      <c r="S134" s="144">
        <v>0</v>
      </c>
      <c r="T134" s="145">
        <f>S134*H134</f>
        <v>0</v>
      </c>
      <c r="AR134" s="146" t="s">
        <v>185</v>
      </c>
      <c r="AT134" s="146" t="s">
        <v>181</v>
      </c>
      <c r="AU134" s="146" t="s">
        <v>186</v>
      </c>
      <c r="AY134" s="13" t="s">
        <v>179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186</v>
      </c>
      <c r="BK134" s="147">
        <f>ROUND(I134*H134,2)</f>
        <v>0</v>
      </c>
      <c r="BL134" s="13" t="s">
        <v>185</v>
      </c>
      <c r="BM134" s="146" t="s">
        <v>988</v>
      </c>
    </row>
    <row r="135" spans="2:65" s="1" customFormat="1" ht="24.15" customHeight="1" x14ac:dyDescent="0.2">
      <c r="B135" s="28"/>
      <c r="C135" s="134" t="s">
        <v>219</v>
      </c>
      <c r="D135" s="134" t="s">
        <v>181</v>
      </c>
      <c r="E135" s="135" t="s">
        <v>989</v>
      </c>
      <c r="F135" s="136" t="s">
        <v>990</v>
      </c>
      <c r="G135" s="137" t="s">
        <v>184</v>
      </c>
      <c r="H135" s="138">
        <v>670.24</v>
      </c>
      <c r="I135" s="139"/>
      <c r="J135" s="140">
        <f>ROUND(I135*H135,2)</f>
        <v>0</v>
      </c>
      <c r="K135" s="141"/>
      <c r="L135" s="28"/>
      <c r="M135" s="142" t="s">
        <v>1</v>
      </c>
      <c r="N135" s="143" t="s">
        <v>38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185</v>
      </c>
      <c r="AT135" s="146" t="s">
        <v>181</v>
      </c>
      <c r="AU135" s="146" t="s">
        <v>186</v>
      </c>
      <c r="AY135" s="13" t="s">
        <v>179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186</v>
      </c>
      <c r="BK135" s="147">
        <f>ROUND(I135*H135,2)</f>
        <v>0</v>
      </c>
      <c r="BL135" s="13" t="s">
        <v>185</v>
      </c>
      <c r="BM135" s="146" t="s">
        <v>991</v>
      </c>
    </row>
    <row r="136" spans="2:65" s="1" customFormat="1" ht="16.5" customHeight="1" x14ac:dyDescent="0.2">
      <c r="B136" s="28"/>
      <c r="C136" s="134" t="s">
        <v>188</v>
      </c>
      <c r="D136" s="134" t="s">
        <v>181</v>
      </c>
      <c r="E136" s="135" t="s">
        <v>992</v>
      </c>
      <c r="F136" s="136" t="s">
        <v>993</v>
      </c>
      <c r="G136" s="137" t="s">
        <v>388</v>
      </c>
      <c r="H136" s="138">
        <v>0.64100000000000001</v>
      </c>
      <c r="I136" s="139"/>
      <c r="J136" s="140">
        <f>ROUND(I136*H136,2)</f>
        <v>0</v>
      </c>
      <c r="K136" s="141"/>
      <c r="L136" s="28"/>
      <c r="M136" s="142" t="s">
        <v>1</v>
      </c>
      <c r="N136" s="143" t="s">
        <v>38</v>
      </c>
      <c r="P136" s="144">
        <f>O136*H136</f>
        <v>0</v>
      </c>
      <c r="Q136" s="144">
        <v>1.0189600000000001</v>
      </c>
      <c r="R136" s="144">
        <f>Q136*H136</f>
        <v>0.65315336000000002</v>
      </c>
      <c r="S136" s="144">
        <v>0</v>
      </c>
      <c r="T136" s="145">
        <f>S136*H136</f>
        <v>0</v>
      </c>
      <c r="AR136" s="146" t="s">
        <v>185</v>
      </c>
      <c r="AT136" s="146" t="s">
        <v>181</v>
      </c>
      <c r="AU136" s="146" t="s">
        <v>186</v>
      </c>
      <c r="AY136" s="13" t="s">
        <v>179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186</v>
      </c>
      <c r="BK136" s="147">
        <f>ROUND(I136*H136,2)</f>
        <v>0</v>
      </c>
      <c r="BL136" s="13" t="s">
        <v>185</v>
      </c>
      <c r="BM136" s="146" t="s">
        <v>994</v>
      </c>
    </row>
    <row r="137" spans="2:65" s="1" customFormat="1" ht="16.5" customHeight="1" x14ac:dyDescent="0.2">
      <c r="B137" s="28"/>
      <c r="C137" s="134" t="s">
        <v>224</v>
      </c>
      <c r="D137" s="134" t="s">
        <v>181</v>
      </c>
      <c r="E137" s="135" t="s">
        <v>995</v>
      </c>
      <c r="F137" s="136" t="s">
        <v>996</v>
      </c>
      <c r="G137" s="137" t="s">
        <v>488</v>
      </c>
      <c r="H137" s="138">
        <v>258.17</v>
      </c>
      <c r="I137" s="139"/>
      <c r="J137" s="140">
        <f>ROUND(I137*H137,2)</f>
        <v>0</v>
      </c>
      <c r="K137" s="141"/>
      <c r="L137" s="28"/>
      <c r="M137" s="142" t="s">
        <v>1</v>
      </c>
      <c r="N137" s="143" t="s">
        <v>38</v>
      </c>
      <c r="P137" s="144">
        <f>O137*H137</f>
        <v>0</v>
      </c>
      <c r="Q137" s="144">
        <v>2.19407</v>
      </c>
      <c r="R137" s="144">
        <f>Q137*H137</f>
        <v>566.4430519</v>
      </c>
      <c r="S137" s="144">
        <v>0</v>
      </c>
      <c r="T137" s="145">
        <f>S137*H137</f>
        <v>0</v>
      </c>
      <c r="AR137" s="146" t="s">
        <v>185</v>
      </c>
      <c r="AT137" s="146" t="s">
        <v>181</v>
      </c>
      <c r="AU137" s="146" t="s">
        <v>186</v>
      </c>
      <c r="AY137" s="13" t="s">
        <v>179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186</v>
      </c>
      <c r="BK137" s="147">
        <f>ROUND(I137*H137,2)</f>
        <v>0</v>
      </c>
      <c r="BL137" s="13" t="s">
        <v>185</v>
      </c>
      <c r="BM137" s="146" t="s">
        <v>997</v>
      </c>
    </row>
    <row r="138" spans="2:65" s="11" customFormat="1" ht="23" customHeight="1" x14ac:dyDescent="0.25">
      <c r="B138" s="122"/>
      <c r="D138" s="123" t="s">
        <v>71</v>
      </c>
      <c r="E138" s="132" t="s">
        <v>207</v>
      </c>
      <c r="F138" s="132" t="s">
        <v>998</v>
      </c>
      <c r="I138" s="125"/>
      <c r="J138" s="133">
        <f>BK138</f>
        <v>0</v>
      </c>
      <c r="L138" s="122"/>
      <c r="M138" s="127"/>
      <c r="P138" s="128">
        <f>SUM(P139:P141)</f>
        <v>0</v>
      </c>
      <c r="R138" s="128">
        <f>SUM(R139:R141)</f>
        <v>28.472553000000001</v>
      </c>
      <c r="T138" s="129">
        <f>SUM(T139:T141)</f>
        <v>0</v>
      </c>
      <c r="AR138" s="123" t="s">
        <v>80</v>
      </c>
      <c r="AT138" s="130" t="s">
        <v>71</v>
      </c>
      <c r="AU138" s="130" t="s">
        <v>80</v>
      </c>
      <c r="AY138" s="123" t="s">
        <v>179</v>
      </c>
      <c r="BK138" s="131">
        <f>SUM(BK139:BK141)</f>
        <v>0</v>
      </c>
    </row>
    <row r="139" spans="2:65" s="1" customFormat="1" ht="24.15" customHeight="1" x14ac:dyDescent="0.2">
      <c r="B139" s="28"/>
      <c r="C139" s="134" t="s">
        <v>228</v>
      </c>
      <c r="D139" s="134" t="s">
        <v>181</v>
      </c>
      <c r="E139" s="135" t="s">
        <v>999</v>
      </c>
      <c r="F139" s="136" t="s">
        <v>1000</v>
      </c>
      <c r="G139" s="137" t="s">
        <v>184</v>
      </c>
      <c r="H139" s="138">
        <v>76.02</v>
      </c>
      <c r="I139" s="139"/>
      <c r="J139" s="140">
        <f>ROUND(I139*H139,2)</f>
        <v>0</v>
      </c>
      <c r="K139" s="141"/>
      <c r="L139" s="28"/>
      <c r="M139" s="142" t="s">
        <v>1</v>
      </c>
      <c r="N139" s="143" t="s">
        <v>38</v>
      </c>
      <c r="P139" s="144">
        <f>O139*H139</f>
        <v>0</v>
      </c>
      <c r="Q139" s="144">
        <v>0.27400999999999998</v>
      </c>
      <c r="R139" s="144">
        <f>Q139*H139</f>
        <v>20.830240199999999</v>
      </c>
      <c r="S139" s="144">
        <v>0</v>
      </c>
      <c r="T139" s="145">
        <f>S139*H139</f>
        <v>0</v>
      </c>
      <c r="AR139" s="146" t="s">
        <v>185</v>
      </c>
      <c r="AT139" s="146" t="s">
        <v>181</v>
      </c>
      <c r="AU139" s="146" t="s">
        <v>186</v>
      </c>
      <c r="AY139" s="13" t="s">
        <v>179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186</v>
      </c>
      <c r="BK139" s="147">
        <f>ROUND(I139*H139,2)</f>
        <v>0</v>
      </c>
      <c r="BL139" s="13" t="s">
        <v>185</v>
      </c>
      <c r="BM139" s="146" t="s">
        <v>1001</v>
      </c>
    </row>
    <row r="140" spans="2:65" s="1" customFormat="1" ht="33" customHeight="1" x14ac:dyDescent="0.2">
      <c r="B140" s="28"/>
      <c r="C140" s="134" t="s">
        <v>232</v>
      </c>
      <c r="D140" s="134" t="s">
        <v>181</v>
      </c>
      <c r="E140" s="135" t="s">
        <v>1002</v>
      </c>
      <c r="F140" s="136" t="s">
        <v>1003</v>
      </c>
      <c r="G140" s="137" t="s">
        <v>184</v>
      </c>
      <c r="H140" s="138">
        <v>54.36</v>
      </c>
      <c r="I140" s="139"/>
      <c r="J140" s="140">
        <f>ROUND(I140*H140,2)</f>
        <v>0</v>
      </c>
      <c r="K140" s="141"/>
      <c r="L140" s="28"/>
      <c r="M140" s="142" t="s">
        <v>1</v>
      </c>
      <c r="N140" s="143" t="s">
        <v>38</v>
      </c>
      <c r="P140" s="144">
        <f>O140*H140</f>
        <v>0</v>
      </c>
      <c r="Q140" s="144">
        <v>0.10373</v>
      </c>
      <c r="R140" s="144">
        <f>Q140*H140</f>
        <v>5.6387628000000003</v>
      </c>
      <c r="S140" s="144">
        <v>0</v>
      </c>
      <c r="T140" s="145">
        <f>S140*H140</f>
        <v>0</v>
      </c>
      <c r="AR140" s="146" t="s">
        <v>185</v>
      </c>
      <c r="AT140" s="146" t="s">
        <v>181</v>
      </c>
      <c r="AU140" s="146" t="s">
        <v>186</v>
      </c>
      <c r="AY140" s="13" t="s">
        <v>179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186</v>
      </c>
      <c r="BK140" s="147">
        <f>ROUND(I140*H140,2)</f>
        <v>0</v>
      </c>
      <c r="BL140" s="13" t="s">
        <v>185</v>
      </c>
      <c r="BM140" s="146" t="s">
        <v>1004</v>
      </c>
    </row>
    <row r="141" spans="2:65" s="1" customFormat="1" ht="38" customHeight="1" x14ac:dyDescent="0.2">
      <c r="B141" s="28"/>
      <c r="C141" s="134" t="s">
        <v>237</v>
      </c>
      <c r="D141" s="134" t="s">
        <v>181</v>
      </c>
      <c r="E141" s="135" t="s">
        <v>1005</v>
      </c>
      <c r="F141" s="136" t="s">
        <v>1006</v>
      </c>
      <c r="G141" s="137" t="s">
        <v>184</v>
      </c>
      <c r="H141" s="138">
        <v>21.66</v>
      </c>
      <c r="I141" s="139"/>
      <c r="J141" s="140">
        <f>ROUND(I141*H141,2)</f>
        <v>0</v>
      </c>
      <c r="K141" s="141"/>
      <c r="L141" s="28"/>
      <c r="M141" s="142" t="s">
        <v>1</v>
      </c>
      <c r="N141" s="143" t="s">
        <v>38</v>
      </c>
      <c r="P141" s="144">
        <f>O141*H141</f>
        <v>0</v>
      </c>
      <c r="Q141" s="144">
        <v>9.2499999999999999E-2</v>
      </c>
      <c r="R141" s="144">
        <f>Q141*H141</f>
        <v>2.0035500000000002</v>
      </c>
      <c r="S141" s="144">
        <v>0</v>
      </c>
      <c r="T141" s="145">
        <f>S141*H141</f>
        <v>0</v>
      </c>
      <c r="AR141" s="146" t="s">
        <v>185</v>
      </c>
      <c r="AT141" s="146" t="s">
        <v>181</v>
      </c>
      <c r="AU141" s="146" t="s">
        <v>186</v>
      </c>
      <c r="AY141" s="13" t="s">
        <v>179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186</v>
      </c>
      <c r="BK141" s="147">
        <f>ROUND(I141*H141,2)</f>
        <v>0</v>
      </c>
      <c r="BL141" s="13" t="s">
        <v>185</v>
      </c>
      <c r="BM141" s="146" t="s">
        <v>1007</v>
      </c>
    </row>
    <row r="142" spans="2:65" s="11" customFormat="1" ht="23" customHeight="1" x14ac:dyDescent="0.25">
      <c r="B142" s="122"/>
      <c r="D142" s="123" t="s">
        <v>71</v>
      </c>
      <c r="E142" s="132" t="s">
        <v>188</v>
      </c>
      <c r="F142" s="132" t="s">
        <v>189</v>
      </c>
      <c r="I142" s="125"/>
      <c r="J142" s="133">
        <f>BK142</f>
        <v>0</v>
      </c>
      <c r="L142" s="122"/>
      <c r="M142" s="127"/>
      <c r="P142" s="128">
        <f>SUM(P143:P150)</f>
        <v>0</v>
      </c>
      <c r="R142" s="128">
        <f>SUM(R143:R150)</f>
        <v>1.4640000000000002E-3</v>
      </c>
      <c r="T142" s="129">
        <f>SUM(T143:T150)</f>
        <v>0</v>
      </c>
      <c r="AR142" s="123" t="s">
        <v>80</v>
      </c>
      <c r="AT142" s="130" t="s">
        <v>71</v>
      </c>
      <c r="AU142" s="130" t="s">
        <v>80</v>
      </c>
      <c r="AY142" s="123" t="s">
        <v>179</v>
      </c>
      <c r="BK142" s="131">
        <f>SUM(BK143:BK150)</f>
        <v>0</v>
      </c>
    </row>
    <row r="143" spans="2:65" s="1" customFormat="1" ht="24.15" customHeight="1" x14ac:dyDescent="0.2">
      <c r="B143" s="28"/>
      <c r="C143" s="134" t="s">
        <v>242</v>
      </c>
      <c r="D143" s="134" t="s">
        <v>181</v>
      </c>
      <c r="E143" s="135" t="s">
        <v>480</v>
      </c>
      <c r="F143" s="136" t="s">
        <v>481</v>
      </c>
      <c r="G143" s="137" t="s">
        <v>235</v>
      </c>
      <c r="H143" s="138">
        <v>100.8</v>
      </c>
      <c r="I143" s="139"/>
      <c r="J143" s="140">
        <f t="shared" ref="J143:J150" si="10">ROUND(I143*H143,2)</f>
        <v>0</v>
      </c>
      <c r="K143" s="141"/>
      <c r="L143" s="28"/>
      <c r="M143" s="142" t="s">
        <v>1</v>
      </c>
      <c r="N143" s="143" t="s">
        <v>38</v>
      </c>
      <c r="P143" s="144">
        <f t="shared" ref="P143:P150" si="11">O143*H143</f>
        <v>0</v>
      </c>
      <c r="Q143" s="144">
        <v>0</v>
      </c>
      <c r="R143" s="144">
        <f t="shared" ref="R143:R150" si="12">Q143*H143</f>
        <v>0</v>
      </c>
      <c r="S143" s="144">
        <v>0</v>
      </c>
      <c r="T143" s="145">
        <f t="shared" ref="T143:T150" si="13">S143*H143</f>
        <v>0</v>
      </c>
      <c r="AR143" s="146" t="s">
        <v>185</v>
      </c>
      <c r="AT143" s="146" t="s">
        <v>181</v>
      </c>
      <c r="AU143" s="146" t="s">
        <v>186</v>
      </c>
      <c r="AY143" s="13" t="s">
        <v>179</v>
      </c>
      <c r="BE143" s="147">
        <f t="shared" ref="BE143:BE150" si="14">IF(N143="základná",J143,0)</f>
        <v>0</v>
      </c>
      <c r="BF143" s="147">
        <f t="shared" ref="BF143:BF150" si="15">IF(N143="znížená",J143,0)</f>
        <v>0</v>
      </c>
      <c r="BG143" s="147">
        <f t="shared" ref="BG143:BG150" si="16">IF(N143="zákl. prenesená",J143,0)</f>
        <v>0</v>
      </c>
      <c r="BH143" s="147">
        <f t="shared" ref="BH143:BH150" si="17">IF(N143="zníž. prenesená",J143,0)</f>
        <v>0</v>
      </c>
      <c r="BI143" s="147">
        <f t="shared" ref="BI143:BI150" si="18">IF(N143="nulová",J143,0)</f>
        <v>0</v>
      </c>
      <c r="BJ143" s="13" t="s">
        <v>186</v>
      </c>
      <c r="BK143" s="147">
        <f t="shared" ref="BK143:BK150" si="19">ROUND(I143*H143,2)</f>
        <v>0</v>
      </c>
      <c r="BL143" s="13" t="s">
        <v>185</v>
      </c>
      <c r="BM143" s="146" t="s">
        <v>482</v>
      </c>
    </row>
    <row r="144" spans="2:65" s="1" customFormat="1" ht="24.15" customHeight="1" x14ac:dyDescent="0.2">
      <c r="B144" s="28"/>
      <c r="C144" s="134" t="s">
        <v>246</v>
      </c>
      <c r="D144" s="134" t="s">
        <v>181</v>
      </c>
      <c r="E144" s="135" t="s">
        <v>483</v>
      </c>
      <c r="F144" s="136" t="s">
        <v>484</v>
      </c>
      <c r="G144" s="137" t="s">
        <v>235</v>
      </c>
      <c r="H144" s="138">
        <v>146.4</v>
      </c>
      <c r="I144" s="139"/>
      <c r="J144" s="140">
        <f t="shared" si="10"/>
        <v>0</v>
      </c>
      <c r="K144" s="141"/>
      <c r="L144" s="28"/>
      <c r="M144" s="142" t="s">
        <v>1</v>
      </c>
      <c r="N144" s="143" t="s">
        <v>38</v>
      </c>
      <c r="P144" s="144">
        <f t="shared" si="11"/>
        <v>0</v>
      </c>
      <c r="Q144" s="144">
        <v>1.0000000000000001E-5</v>
      </c>
      <c r="R144" s="144">
        <f t="shared" si="12"/>
        <v>1.4640000000000002E-3</v>
      </c>
      <c r="S144" s="144">
        <v>0</v>
      </c>
      <c r="T144" s="145">
        <f t="shared" si="13"/>
        <v>0</v>
      </c>
      <c r="AR144" s="146" t="s">
        <v>185</v>
      </c>
      <c r="AT144" s="146" t="s">
        <v>181</v>
      </c>
      <c r="AU144" s="146" t="s">
        <v>186</v>
      </c>
      <c r="AY144" s="13" t="s">
        <v>179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186</v>
      </c>
      <c r="BK144" s="147">
        <f t="shared" si="19"/>
        <v>0</v>
      </c>
      <c r="BL144" s="13" t="s">
        <v>185</v>
      </c>
      <c r="BM144" s="146" t="s">
        <v>485</v>
      </c>
    </row>
    <row r="145" spans="2:65" s="1" customFormat="1" ht="33" customHeight="1" x14ac:dyDescent="0.2">
      <c r="B145" s="28"/>
      <c r="C145" s="134" t="s">
        <v>250</v>
      </c>
      <c r="D145" s="134" t="s">
        <v>181</v>
      </c>
      <c r="E145" s="135" t="s">
        <v>490</v>
      </c>
      <c r="F145" s="136" t="s">
        <v>491</v>
      </c>
      <c r="G145" s="137" t="s">
        <v>388</v>
      </c>
      <c r="H145" s="138">
        <v>33.741999999999997</v>
      </c>
      <c r="I145" s="139"/>
      <c r="J145" s="140">
        <f t="shared" si="10"/>
        <v>0</v>
      </c>
      <c r="K145" s="141"/>
      <c r="L145" s="28"/>
      <c r="M145" s="142" t="s">
        <v>1</v>
      </c>
      <c r="N145" s="143" t="s">
        <v>38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0</v>
      </c>
      <c r="T145" s="145">
        <f t="shared" si="13"/>
        <v>0</v>
      </c>
      <c r="AR145" s="146" t="s">
        <v>185</v>
      </c>
      <c r="AT145" s="146" t="s">
        <v>181</v>
      </c>
      <c r="AU145" s="146" t="s">
        <v>186</v>
      </c>
      <c r="AY145" s="13" t="s">
        <v>179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186</v>
      </c>
      <c r="BK145" s="147">
        <f t="shared" si="19"/>
        <v>0</v>
      </c>
      <c r="BL145" s="13" t="s">
        <v>185</v>
      </c>
      <c r="BM145" s="146" t="s">
        <v>492</v>
      </c>
    </row>
    <row r="146" spans="2:65" s="1" customFormat="1" ht="33" customHeight="1" x14ac:dyDescent="0.2">
      <c r="B146" s="28"/>
      <c r="C146" s="134" t="s">
        <v>254</v>
      </c>
      <c r="D146" s="134" t="s">
        <v>181</v>
      </c>
      <c r="E146" s="135" t="s">
        <v>493</v>
      </c>
      <c r="F146" s="136" t="s">
        <v>494</v>
      </c>
      <c r="G146" s="137" t="s">
        <v>388</v>
      </c>
      <c r="H146" s="138">
        <v>25.54</v>
      </c>
      <c r="I146" s="139"/>
      <c r="J146" s="140">
        <f t="shared" si="10"/>
        <v>0</v>
      </c>
      <c r="K146" s="141"/>
      <c r="L146" s="28"/>
      <c r="M146" s="142" t="s">
        <v>1</v>
      </c>
      <c r="N146" s="143" t="s">
        <v>38</v>
      </c>
      <c r="P146" s="144">
        <f t="shared" si="11"/>
        <v>0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185</v>
      </c>
      <c r="AT146" s="146" t="s">
        <v>181</v>
      </c>
      <c r="AU146" s="146" t="s">
        <v>186</v>
      </c>
      <c r="AY146" s="13" t="s">
        <v>179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186</v>
      </c>
      <c r="BK146" s="147">
        <f t="shared" si="19"/>
        <v>0</v>
      </c>
      <c r="BL146" s="13" t="s">
        <v>185</v>
      </c>
      <c r="BM146" s="146" t="s">
        <v>495</v>
      </c>
    </row>
    <row r="147" spans="2:65" s="1" customFormat="1" ht="24.15" customHeight="1" x14ac:dyDescent="0.2">
      <c r="B147" s="28"/>
      <c r="C147" s="134" t="s">
        <v>258</v>
      </c>
      <c r="D147" s="134" t="s">
        <v>181</v>
      </c>
      <c r="E147" s="135" t="s">
        <v>496</v>
      </c>
      <c r="F147" s="136" t="s">
        <v>497</v>
      </c>
      <c r="G147" s="137" t="s">
        <v>388</v>
      </c>
      <c r="H147" s="138">
        <v>76.62</v>
      </c>
      <c r="I147" s="139"/>
      <c r="J147" s="140">
        <f t="shared" si="10"/>
        <v>0</v>
      </c>
      <c r="K147" s="141"/>
      <c r="L147" s="28"/>
      <c r="M147" s="142" t="s">
        <v>1</v>
      </c>
      <c r="N147" s="143" t="s">
        <v>38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185</v>
      </c>
      <c r="AT147" s="146" t="s">
        <v>181</v>
      </c>
      <c r="AU147" s="146" t="s">
        <v>186</v>
      </c>
      <c r="AY147" s="13" t="s">
        <v>179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186</v>
      </c>
      <c r="BK147" s="147">
        <f t="shared" si="19"/>
        <v>0</v>
      </c>
      <c r="BL147" s="13" t="s">
        <v>185</v>
      </c>
      <c r="BM147" s="146" t="s">
        <v>1097</v>
      </c>
    </row>
    <row r="148" spans="2:65" s="1" customFormat="1" ht="24.15" customHeight="1" x14ac:dyDescent="0.2">
      <c r="B148" s="28"/>
      <c r="C148" s="134" t="s">
        <v>262</v>
      </c>
      <c r="D148" s="134" t="s">
        <v>181</v>
      </c>
      <c r="E148" s="135" t="s">
        <v>499</v>
      </c>
      <c r="F148" s="136" t="s">
        <v>500</v>
      </c>
      <c r="G148" s="137" t="s">
        <v>388</v>
      </c>
      <c r="H148" s="138">
        <v>25.54</v>
      </c>
      <c r="I148" s="139"/>
      <c r="J148" s="140">
        <f t="shared" si="10"/>
        <v>0</v>
      </c>
      <c r="K148" s="141"/>
      <c r="L148" s="28"/>
      <c r="M148" s="142" t="s">
        <v>1</v>
      </c>
      <c r="N148" s="143" t="s">
        <v>38</v>
      </c>
      <c r="P148" s="144">
        <f t="shared" si="11"/>
        <v>0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185</v>
      </c>
      <c r="AT148" s="146" t="s">
        <v>181</v>
      </c>
      <c r="AU148" s="146" t="s">
        <v>186</v>
      </c>
      <c r="AY148" s="13" t="s">
        <v>179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186</v>
      </c>
      <c r="BK148" s="147">
        <f t="shared" si="19"/>
        <v>0</v>
      </c>
      <c r="BL148" s="13" t="s">
        <v>185</v>
      </c>
      <c r="BM148" s="146" t="s">
        <v>501</v>
      </c>
    </row>
    <row r="149" spans="2:65" s="1" customFormat="1" ht="24.15" customHeight="1" x14ac:dyDescent="0.2">
      <c r="B149" s="28"/>
      <c r="C149" s="134" t="s">
        <v>7</v>
      </c>
      <c r="D149" s="134" t="s">
        <v>181</v>
      </c>
      <c r="E149" s="135" t="s">
        <v>502</v>
      </c>
      <c r="F149" s="136" t="s">
        <v>503</v>
      </c>
      <c r="G149" s="137" t="s">
        <v>388</v>
      </c>
      <c r="H149" s="138">
        <v>18.745000000000001</v>
      </c>
      <c r="I149" s="139"/>
      <c r="J149" s="140">
        <f t="shared" si="10"/>
        <v>0</v>
      </c>
      <c r="K149" s="141"/>
      <c r="L149" s="28"/>
      <c r="M149" s="142" t="s">
        <v>1</v>
      </c>
      <c r="N149" s="143" t="s">
        <v>38</v>
      </c>
      <c r="P149" s="144">
        <f t="shared" si="11"/>
        <v>0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185</v>
      </c>
      <c r="AT149" s="146" t="s">
        <v>181</v>
      </c>
      <c r="AU149" s="146" t="s">
        <v>186</v>
      </c>
      <c r="AY149" s="13" t="s">
        <v>179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186</v>
      </c>
      <c r="BK149" s="147">
        <f t="shared" si="19"/>
        <v>0</v>
      </c>
      <c r="BL149" s="13" t="s">
        <v>185</v>
      </c>
      <c r="BM149" s="146" t="s">
        <v>504</v>
      </c>
    </row>
    <row r="150" spans="2:65" s="1" customFormat="1" ht="24.15" customHeight="1" x14ac:dyDescent="0.2">
      <c r="B150" s="28"/>
      <c r="C150" s="134" t="s">
        <v>269</v>
      </c>
      <c r="D150" s="134" t="s">
        <v>181</v>
      </c>
      <c r="E150" s="135" t="s">
        <v>505</v>
      </c>
      <c r="F150" s="136" t="s">
        <v>506</v>
      </c>
      <c r="G150" s="137" t="s">
        <v>388</v>
      </c>
      <c r="H150" s="138">
        <v>6.7949999999999999</v>
      </c>
      <c r="I150" s="139"/>
      <c r="J150" s="140">
        <f t="shared" si="10"/>
        <v>0</v>
      </c>
      <c r="K150" s="141"/>
      <c r="L150" s="28"/>
      <c r="M150" s="142" t="s">
        <v>1</v>
      </c>
      <c r="N150" s="143" t="s">
        <v>38</v>
      </c>
      <c r="P150" s="144">
        <f t="shared" si="11"/>
        <v>0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185</v>
      </c>
      <c r="AT150" s="146" t="s">
        <v>181</v>
      </c>
      <c r="AU150" s="146" t="s">
        <v>186</v>
      </c>
      <c r="AY150" s="13" t="s">
        <v>179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186</v>
      </c>
      <c r="BK150" s="147">
        <f t="shared" si="19"/>
        <v>0</v>
      </c>
      <c r="BL150" s="13" t="s">
        <v>185</v>
      </c>
      <c r="BM150" s="146" t="s">
        <v>507</v>
      </c>
    </row>
    <row r="151" spans="2:65" s="11" customFormat="1" ht="26" customHeight="1" x14ac:dyDescent="0.35">
      <c r="B151" s="122"/>
      <c r="D151" s="123" t="s">
        <v>71</v>
      </c>
      <c r="E151" s="124" t="s">
        <v>194</v>
      </c>
      <c r="F151" s="124" t="s">
        <v>195</v>
      </c>
      <c r="I151" s="125"/>
      <c r="J151" s="126">
        <f>BK151</f>
        <v>0</v>
      </c>
      <c r="L151" s="122"/>
      <c r="M151" s="127"/>
      <c r="P151" s="128">
        <f>P152+P266</f>
        <v>0</v>
      </c>
      <c r="R151" s="128">
        <f>R152+R266</f>
        <v>414.03629999999998</v>
      </c>
      <c r="T151" s="129">
        <f>T152+T266</f>
        <v>0</v>
      </c>
      <c r="AR151" s="123" t="s">
        <v>196</v>
      </c>
      <c r="AT151" s="130" t="s">
        <v>71</v>
      </c>
      <c r="AU151" s="130" t="s">
        <v>72</v>
      </c>
      <c r="AY151" s="123" t="s">
        <v>179</v>
      </c>
      <c r="BK151" s="131">
        <f>BK152+BK266</f>
        <v>0</v>
      </c>
    </row>
    <row r="152" spans="2:65" s="11" customFormat="1" ht="23" customHeight="1" x14ac:dyDescent="0.25">
      <c r="B152" s="122"/>
      <c r="D152" s="123" t="s">
        <v>71</v>
      </c>
      <c r="E152" s="132" t="s">
        <v>197</v>
      </c>
      <c r="F152" s="132" t="s">
        <v>198</v>
      </c>
      <c r="I152" s="125"/>
      <c r="J152" s="133">
        <f>BK152</f>
        <v>0</v>
      </c>
      <c r="L152" s="122"/>
      <c r="M152" s="127"/>
      <c r="P152" s="128">
        <f>SUM(P153:P265)</f>
        <v>0</v>
      </c>
      <c r="R152" s="128">
        <f>SUM(R153:R265)</f>
        <v>53.348299999999981</v>
      </c>
      <c r="T152" s="129">
        <f>SUM(T153:T265)</f>
        <v>0</v>
      </c>
      <c r="AR152" s="123" t="s">
        <v>196</v>
      </c>
      <c r="AT152" s="130" t="s">
        <v>71</v>
      </c>
      <c r="AU152" s="130" t="s">
        <v>80</v>
      </c>
      <c r="AY152" s="123" t="s">
        <v>179</v>
      </c>
      <c r="BK152" s="131">
        <f>SUM(BK153:BK265)</f>
        <v>0</v>
      </c>
    </row>
    <row r="153" spans="2:65" s="1" customFormat="1" ht="24.15" customHeight="1" x14ac:dyDescent="0.2">
      <c r="B153" s="28"/>
      <c r="C153" s="134" t="s">
        <v>273</v>
      </c>
      <c r="D153" s="134" t="s">
        <v>181</v>
      </c>
      <c r="E153" s="135" t="s">
        <v>1009</v>
      </c>
      <c r="F153" s="136" t="s">
        <v>1010</v>
      </c>
      <c r="G153" s="137" t="s">
        <v>235</v>
      </c>
      <c r="H153" s="138">
        <v>160</v>
      </c>
      <c r="I153" s="139"/>
      <c r="J153" s="140">
        <f t="shared" ref="J153:J184" si="20">ROUND(I153*H153,2)</f>
        <v>0</v>
      </c>
      <c r="K153" s="141"/>
      <c r="L153" s="28"/>
      <c r="M153" s="142" t="s">
        <v>1</v>
      </c>
      <c r="N153" s="143" t="s">
        <v>38</v>
      </c>
      <c r="P153" s="144">
        <f t="shared" ref="P153:P184" si="21">O153*H153</f>
        <v>0</v>
      </c>
      <c r="Q153" s="144">
        <v>0</v>
      </c>
      <c r="R153" s="144">
        <f t="shared" ref="R153:R184" si="22">Q153*H153</f>
        <v>0</v>
      </c>
      <c r="S153" s="144">
        <v>0</v>
      </c>
      <c r="T153" s="145">
        <f t="shared" ref="T153:T184" si="23">S153*H153</f>
        <v>0</v>
      </c>
      <c r="AR153" s="146" t="s">
        <v>201</v>
      </c>
      <c r="AT153" s="146" t="s">
        <v>181</v>
      </c>
      <c r="AU153" s="146" t="s">
        <v>186</v>
      </c>
      <c r="AY153" s="13" t="s">
        <v>179</v>
      </c>
      <c r="BE153" s="147">
        <f t="shared" ref="BE153:BE184" si="24">IF(N153="základná",J153,0)</f>
        <v>0</v>
      </c>
      <c r="BF153" s="147">
        <f t="shared" ref="BF153:BF184" si="25">IF(N153="znížená",J153,0)</f>
        <v>0</v>
      </c>
      <c r="BG153" s="147">
        <f t="shared" ref="BG153:BG184" si="26">IF(N153="zákl. prenesená",J153,0)</f>
        <v>0</v>
      </c>
      <c r="BH153" s="147">
        <f t="shared" ref="BH153:BH184" si="27">IF(N153="zníž. prenesená",J153,0)</f>
        <v>0</v>
      </c>
      <c r="BI153" s="147">
        <f t="shared" ref="BI153:BI184" si="28">IF(N153="nulová",J153,0)</f>
        <v>0</v>
      </c>
      <c r="BJ153" s="13" t="s">
        <v>186</v>
      </c>
      <c r="BK153" s="147">
        <f t="shared" ref="BK153:BK184" si="29">ROUND(I153*H153,2)</f>
        <v>0</v>
      </c>
      <c r="BL153" s="13" t="s">
        <v>201</v>
      </c>
      <c r="BM153" s="146" t="s">
        <v>1098</v>
      </c>
    </row>
    <row r="154" spans="2:65" s="1" customFormat="1" ht="21.75" customHeight="1" x14ac:dyDescent="0.2">
      <c r="B154" s="28"/>
      <c r="C154" s="148" t="s">
        <v>277</v>
      </c>
      <c r="D154" s="148" t="s">
        <v>194</v>
      </c>
      <c r="E154" s="149" t="s">
        <v>1012</v>
      </c>
      <c r="F154" s="150" t="s">
        <v>1013</v>
      </c>
      <c r="G154" s="151" t="s">
        <v>235</v>
      </c>
      <c r="H154" s="152">
        <v>160</v>
      </c>
      <c r="I154" s="153"/>
      <c r="J154" s="154">
        <f t="shared" si="20"/>
        <v>0</v>
      </c>
      <c r="K154" s="155"/>
      <c r="L154" s="156"/>
      <c r="M154" s="157" t="s">
        <v>1</v>
      </c>
      <c r="N154" s="158" t="s">
        <v>38</v>
      </c>
      <c r="P154" s="144">
        <f t="shared" si="21"/>
        <v>0</v>
      </c>
      <c r="Q154" s="144">
        <v>2.5000000000000001E-4</v>
      </c>
      <c r="R154" s="144">
        <f t="shared" si="22"/>
        <v>0.04</v>
      </c>
      <c r="S154" s="144">
        <v>0</v>
      </c>
      <c r="T154" s="145">
        <f t="shared" si="23"/>
        <v>0</v>
      </c>
      <c r="AR154" s="146" t="s">
        <v>205</v>
      </c>
      <c r="AT154" s="146" t="s">
        <v>194</v>
      </c>
      <c r="AU154" s="146" t="s">
        <v>186</v>
      </c>
      <c r="AY154" s="13" t="s">
        <v>179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186</v>
      </c>
      <c r="BK154" s="147">
        <f t="shared" si="29"/>
        <v>0</v>
      </c>
      <c r="BL154" s="13" t="s">
        <v>205</v>
      </c>
      <c r="BM154" s="146" t="s">
        <v>1099</v>
      </c>
    </row>
    <row r="155" spans="2:65" s="1" customFormat="1" ht="24.15" customHeight="1" x14ac:dyDescent="0.2">
      <c r="B155" s="28"/>
      <c r="C155" s="134" t="s">
        <v>281</v>
      </c>
      <c r="D155" s="134" t="s">
        <v>181</v>
      </c>
      <c r="E155" s="135" t="s">
        <v>1015</v>
      </c>
      <c r="F155" s="136" t="s">
        <v>1016</v>
      </c>
      <c r="G155" s="137" t="s">
        <v>192</v>
      </c>
      <c r="H155" s="138">
        <v>20</v>
      </c>
      <c r="I155" s="139"/>
      <c r="J155" s="140">
        <f t="shared" si="20"/>
        <v>0</v>
      </c>
      <c r="K155" s="141"/>
      <c r="L155" s="28"/>
      <c r="M155" s="142" t="s">
        <v>1</v>
      </c>
      <c r="N155" s="143" t="s">
        <v>38</v>
      </c>
      <c r="P155" s="144">
        <f t="shared" si="21"/>
        <v>0</v>
      </c>
      <c r="Q155" s="144">
        <v>0</v>
      </c>
      <c r="R155" s="144">
        <f t="shared" si="22"/>
        <v>0</v>
      </c>
      <c r="S155" s="144">
        <v>0</v>
      </c>
      <c r="T155" s="145">
        <f t="shared" si="23"/>
        <v>0</v>
      </c>
      <c r="AR155" s="146" t="s">
        <v>201</v>
      </c>
      <c r="AT155" s="146" t="s">
        <v>181</v>
      </c>
      <c r="AU155" s="146" t="s">
        <v>186</v>
      </c>
      <c r="AY155" s="13" t="s">
        <v>179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186</v>
      </c>
      <c r="BK155" s="147">
        <f t="shared" si="29"/>
        <v>0</v>
      </c>
      <c r="BL155" s="13" t="s">
        <v>201</v>
      </c>
      <c r="BM155" s="146" t="s">
        <v>1017</v>
      </c>
    </row>
    <row r="156" spans="2:65" s="1" customFormat="1" ht="24.15" customHeight="1" x14ac:dyDescent="0.2">
      <c r="B156" s="28"/>
      <c r="C156" s="148" t="s">
        <v>285</v>
      </c>
      <c r="D156" s="148" t="s">
        <v>194</v>
      </c>
      <c r="E156" s="149" t="s">
        <v>1100</v>
      </c>
      <c r="F156" s="150" t="s">
        <v>1101</v>
      </c>
      <c r="G156" s="151" t="s">
        <v>192</v>
      </c>
      <c r="H156" s="152">
        <v>17</v>
      </c>
      <c r="I156" s="153"/>
      <c r="J156" s="154">
        <f t="shared" si="20"/>
        <v>0</v>
      </c>
      <c r="K156" s="155"/>
      <c r="L156" s="156"/>
      <c r="M156" s="157" t="s">
        <v>1</v>
      </c>
      <c r="N156" s="158" t="s">
        <v>38</v>
      </c>
      <c r="P156" s="144">
        <f t="shared" si="21"/>
        <v>0</v>
      </c>
      <c r="Q156" s="144">
        <v>0.53171999999999997</v>
      </c>
      <c r="R156" s="144">
        <f t="shared" si="22"/>
        <v>9.0392399999999995</v>
      </c>
      <c r="S156" s="144">
        <v>0</v>
      </c>
      <c r="T156" s="145">
        <f t="shared" si="23"/>
        <v>0</v>
      </c>
      <c r="AR156" s="146" t="s">
        <v>205</v>
      </c>
      <c r="AT156" s="146" t="s">
        <v>194</v>
      </c>
      <c r="AU156" s="146" t="s">
        <v>186</v>
      </c>
      <c r="AY156" s="13" t="s">
        <v>179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186</v>
      </c>
      <c r="BK156" s="147">
        <f t="shared" si="29"/>
        <v>0</v>
      </c>
      <c r="BL156" s="13" t="s">
        <v>205</v>
      </c>
      <c r="BM156" s="146" t="s">
        <v>1102</v>
      </c>
    </row>
    <row r="157" spans="2:65" s="1" customFormat="1" ht="24.15" customHeight="1" x14ac:dyDescent="0.2">
      <c r="B157" s="28"/>
      <c r="C157" s="148" t="s">
        <v>289</v>
      </c>
      <c r="D157" s="148" t="s">
        <v>194</v>
      </c>
      <c r="E157" s="149" t="s">
        <v>1103</v>
      </c>
      <c r="F157" s="150" t="s">
        <v>1104</v>
      </c>
      <c r="G157" s="151" t="s">
        <v>192</v>
      </c>
      <c r="H157" s="152">
        <v>1</v>
      </c>
      <c r="I157" s="153"/>
      <c r="J157" s="154">
        <f t="shared" si="20"/>
        <v>0</v>
      </c>
      <c r="K157" s="155"/>
      <c r="L157" s="156"/>
      <c r="M157" s="157" t="s">
        <v>1</v>
      </c>
      <c r="N157" s="158" t="s">
        <v>38</v>
      </c>
      <c r="P157" s="144">
        <f t="shared" si="21"/>
        <v>0</v>
      </c>
      <c r="Q157" s="144">
        <v>0.60372999999999999</v>
      </c>
      <c r="R157" s="144">
        <f t="shared" si="22"/>
        <v>0.60372999999999999</v>
      </c>
      <c r="S157" s="144">
        <v>0</v>
      </c>
      <c r="T157" s="145">
        <f t="shared" si="23"/>
        <v>0</v>
      </c>
      <c r="AR157" s="146" t="s">
        <v>205</v>
      </c>
      <c r="AT157" s="146" t="s">
        <v>194</v>
      </c>
      <c r="AU157" s="146" t="s">
        <v>186</v>
      </c>
      <c r="AY157" s="13" t="s">
        <v>179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186</v>
      </c>
      <c r="BK157" s="147">
        <f t="shared" si="29"/>
        <v>0</v>
      </c>
      <c r="BL157" s="13" t="s">
        <v>205</v>
      </c>
      <c r="BM157" s="146" t="s">
        <v>1105</v>
      </c>
    </row>
    <row r="158" spans="2:65" s="1" customFormat="1" ht="24.15" customHeight="1" x14ac:dyDescent="0.2">
      <c r="B158" s="28"/>
      <c r="C158" s="148" t="s">
        <v>293</v>
      </c>
      <c r="D158" s="148" t="s">
        <v>194</v>
      </c>
      <c r="E158" s="149" t="s">
        <v>1018</v>
      </c>
      <c r="F158" s="150" t="s">
        <v>1019</v>
      </c>
      <c r="G158" s="151" t="s">
        <v>192</v>
      </c>
      <c r="H158" s="152">
        <v>1</v>
      </c>
      <c r="I158" s="153"/>
      <c r="J158" s="154">
        <f t="shared" si="20"/>
        <v>0</v>
      </c>
      <c r="K158" s="155"/>
      <c r="L158" s="156"/>
      <c r="M158" s="157" t="s">
        <v>1</v>
      </c>
      <c r="N158" s="158" t="s">
        <v>38</v>
      </c>
      <c r="P158" s="144">
        <f t="shared" si="21"/>
        <v>0</v>
      </c>
      <c r="Q158" s="144">
        <v>0.75965000000000005</v>
      </c>
      <c r="R158" s="144">
        <f t="shared" si="22"/>
        <v>0.75965000000000005</v>
      </c>
      <c r="S158" s="144">
        <v>0</v>
      </c>
      <c r="T158" s="145">
        <f t="shared" si="23"/>
        <v>0</v>
      </c>
      <c r="AR158" s="146" t="s">
        <v>205</v>
      </c>
      <c r="AT158" s="146" t="s">
        <v>194</v>
      </c>
      <c r="AU158" s="146" t="s">
        <v>186</v>
      </c>
      <c r="AY158" s="13" t="s">
        <v>179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186</v>
      </c>
      <c r="BK158" s="147">
        <f t="shared" si="29"/>
        <v>0</v>
      </c>
      <c r="BL158" s="13" t="s">
        <v>205</v>
      </c>
      <c r="BM158" s="146" t="s">
        <v>1020</v>
      </c>
    </row>
    <row r="159" spans="2:65" s="1" customFormat="1" ht="24.15" customHeight="1" x14ac:dyDescent="0.2">
      <c r="B159" s="28"/>
      <c r="C159" s="148" t="s">
        <v>297</v>
      </c>
      <c r="D159" s="148" t="s">
        <v>194</v>
      </c>
      <c r="E159" s="149" t="s">
        <v>1106</v>
      </c>
      <c r="F159" s="150" t="s">
        <v>1107</v>
      </c>
      <c r="G159" s="151" t="s">
        <v>192</v>
      </c>
      <c r="H159" s="152">
        <v>1</v>
      </c>
      <c r="I159" s="153"/>
      <c r="J159" s="154">
        <f t="shared" si="20"/>
        <v>0</v>
      </c>
      <c r="K159" s="155"/>
      <c r="L159" s="156"/>
      <c r="M159" s="157" t="s">
        <v>1</v>
      </c>
      <c r="N159" s="158" t="s">
        <v>38</v>
      </c>
      <c r="P159" s="144">
        <f t="shared" si="21"/>
        <v>0</v>
      </c>
      <c r="Q159" s="144">
        <v>0.87395999999999996</v>
      </c>
      <c r="R159" s="144">
        <f t="shared" si="22"/>
        <v>0.87395999999999996</v>
      </c>
      <c r="S159" s="144">
        <v>0</v>
      </c>
      <c r="T159" s="145">
        <f t="shared" si="23"/>
        <v>0</v>
      </c>
      <c r="AR159" s="146" t="s">
        <v>205</v>
      </c>
      <c r="AT159" s="146" t="s">
        <v>194</v>
      </c>
      <c r="AU159" s="146" t="s">
        <v>186</v>
      </c>
      <c r="AY159" s="13" t="s">
        <v>179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186</v>
      </c>
      <c r="BK159" s="147">
        <f t="shared" si="29"/>
        <v>0</v>
      </c>
      <c r="BL159" s="13" t="s">
        <v>205</v>
      </c>
      <c r="BM159" s="146" t="s">
        <v>1108</v>
      </c>
    </row>
    <row r="160" spans="2:65" s="1" customFormat="1" ht="33" customHeight="1" x14ac:dyDescent="0.2">
      <c r="B160" s="28"/>
      <c r="C160" s="134" t="s">
        <v>301</v>
      </c>
      <c r="D160" s="134" t="s">
        <v>181</v>
      </c>
      <c r="E160" s="135" t="s">
        <v>1024</v>
      </c>
      <c r="F160" s="136" t="s">
        <v>1025</v>
      </c>
      <c r="G160" s="137" t="s">
        <v>192</v>
      </c>
      <c r="H160" s="138">
        <v>40</v>
      </c>
      <c r="I160" s="139"/>
      <c r="J160" s="140">
        <f t="shared" si="20"/>
        <v>0</v>
      </c>
      <c r="K160" s="141"/>
      <c r="L160" s="28"/>
      <c r="M160" s="142" t="s">
        <v>1</v>
      </c>
      <c r="N160" s="143" t="s">
        <v>38</v>
      </c>
      <c r="P160" s="144">
        <f t="shared" si="21"/>
        <v>0</v>
      </c>
      <c r="Q160" s="144">
        <v>0</v>
      </c>
      <c r="R160" s="144">
        <f t="shared" si="22"/>
        <v>0</v>
      </c>
      <c r="S160" s="144">
        <v>0</v>
      </c>
      <c r="T160" s="145">
        <f t="shared" si="23"/>
        <v>0</v>
      </c>
      <c r="AR160" s="146" t="s">
        <v>201</v>
      </c>
      <c r="AT160" s="146" t="s">
        <v>181</v>
      </c>
      <c r="AU160" s="146" t="s">
        <v>186</v>
      </c>
      <c r="AY160" s="13" t="s">
        <v>179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186</v>
      </c>
      <c r="BK160" s="147">
        <f t="shared" si="29"/>
        <v>0</v>
      </c>
      <c r="BL160" s="13" t="s">
        <v>201</v>
      </c>
      <c r="BM160" s="146" t="s">
        <v>1026</v>
      </c>
    </row>
    <row r="161" spans="2:65" s="1" customFormat="1" ht="33" customHeight="1" x14ac:dyDescent="0.2">
      <c r="B161" s="28"/>
      <c r="C161" s="148" t="s">
        <v>305</v>
      </c>
      <c r="D161" s="148" t="s">
        <v>194</v>
      </c>
      <c r="E161" s="149" t="s">
        <v>1027</v>
      </c>
      <c r="F161" s="150" t="s">
        <v>1028</v>
      </c>
      <c r="G161" s="151" t="s">
        <v>192</v>
      </c>
      <c r="H161" s="152">
        <v>24</v>
      </c>
      <c r="I161" s="153"/>
      <c r="J161" s="154">
        <f t="shared" si="20"/>
        <v>0</v>
      </c>
      <c r="K161" s="155"/>
      <c r="L161" s="156"/>
      <c r="M161" s="157" t="s">
        <v>1</v>
      </c>
      <c r="N161" s="158" t="s">
        <v>38</v>
      </c>
      <c r="P161" s="144">
        <f t="shared" si="21"/>
        <v>0</v>
      </c>
      <c r="Q161" s="144">
        <v>0.57462999999999997</v>
      </c>
      <c r="R161" s="144">
        <f t="shared" si="22"/>
        <v>13.791119999999999</v>
      </c>
      <c r="S161" s="144">
        <v>0</v>
      </c>
      <c r="T161" s="145">
        <f t="shared" si="23"/>
        <v>0</v>
      </c>
      <c r="AR161" s="146" t="s">
        <v>205</v>
      </c>
      <c r="AT161" s="146" t="s">
        <v>194</v>
      </c>
      <c r="AU161" s="146" t="s">
        <v>186</v>
      </c>
      <c r="AY161" s="13" t="s">
        <v>179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186</v>
      </c>
      <c r="BK161" s="147">
        <f t="shared" si="29"/>
        <v>0</v>
      </c>
      <c r="BL161" s="13" t="s">
        <v>205</v>
      </c>
      <c r="BM161" s="146" t="s">
        <v>1029</v>
      </c>
    </row>
    <row r="162" spans="2:65" s="1" customFormat="1" ht="33" customHeight="1" x14ac:dyDescent="0.2">
      <c r="B162" s="28"/>
      <c r="C162" s="148" t="s">
        <v>309</v>
      </c>
      <c r="D162" s="148" t="s">
        <v>194</v>
      </c>
      <c r="E162" s="149" t="s">
        <v>1033</v>
      </c>
      <c r="F162" s="150" t="s">
        <v>1034</v>
      </c>
      <c r="G162" s="151" t="s">
        <v>192</v>
      </c>
      <c r="H162" s="152">
        <v>5</v>
      </c>
      <c r="I162" s="153"/>
      <c r="J162" s="154">
        <f t="shared" si="20"/>
        <v>0</v>
      </c>
      <c r="K162" s="155"/>
      <c r="L162" s="156"/>
      <c r="M162" s="157" t="s">
        <v>1</v>
      </c>
      <c r="N162" s="158" t="s">
        <v>38</v>
      </c>
      <c r="P162" s="144">
        <f t="shared" si="21"/>
        <v>0</v>
      </c>
      <c r="Q162" s="144">
        <v>0.81076999999999999</v>
      </c>
      <c r="R162" s="144">
        <f t="shared" si="22"/>
        <v>4.0538499999999997</v>
      </c>
      <c r="S162" s="144">
        <v>0</v>
      </c>
      <c r="T162" s="145">
        <f t="shared" si="23"/>
        <v>0</v>
      </c>
      <c r="AR162" s="146" t="s">
        <v>205</v>
      </c>
      <c r="AT162" s="146" t="s">
        <v>194</v>
      </c>
      <c r="AU162" s="146" t="s">
        <v>186</v>
      </c>
      <c r="AY162" s="13" t="s">
        <v>179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186</v>
      </c>
      <c r="BK162" s="147">
        <f t="shared" si="29"/>
        <v>0</v>
      </c>
      <c r="BL162" s="13" t="s">
        <v>205</v>
      </c>
      <c r="BM162" s="146" t="s">
        <v>1035</v>
      </c>
    </row>
    <row r="163" spans="2:65" s="1" customFormat="1" ht="33" customHeight="1" x14ac:dyDescent="0.2">
      <c r="B163" s="28"/>
      <c r="C163" s="148" t="s">
        <v>313</v>
      </c>
      <c r="D163" s="148" t="s">
        <v>194</v>
      </c>
      <c r="E163" s="149" t="s">
        <v>1109</v>
      </c>
      <c r="F163" s="150" t="s">
        <v>1110</v>
      </c>
      <c r="G163" s="151" t="s">
        <v>192</v>
      </c>
      <c r="H163" s="152">
        <v>11</v>
      </c>
      <c r="I163" s="153"/>
      <c r="J163" s="154">
        <f t="shared" si="20"/>
        <v>0</v>
      </c>
      <c r="K163" s="155"/>
      <c r="L163" s="156"/>
      <c r="M163" s="157" t="s">
        <v>1</v>
      </c>
      <c r="N163" s="158" t="s">
        <v>38</v>
      </c>
      <c r="P163" s="144">
        <f t="shared" si="21"/>
        <v>0</v>
      </c>
      <c r="Q163" s="144">
        <v>0.91459999999999997</v>
      </c>
      <c r="R163" s="144">
        <f t="shared" si="22"/>
        <v>10.060599999999999</v>
      </c>
      <c r="S163" s="144">
        <v>0</v>
      </c>
      <c r="T163" s="145">
        <f t="shared" si="23"/>
        <v>0</v>
      </c>
      <c r="AR163" s="146" t="s">
        <v>205</v>
      </c>
      <c r="AT163" s="146" t="s">
        <v>194</v>
      </c>
      <c r="AU163" s="146" t="s">
        <v>186</v>
      </c>
      <c r="AY163" s="13" t="s">
        <v>179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186</v>
      </c>
      <c r="BK163" s="147">
        <f t="shared" si="29"/>
        <v>0</v>
      </c>
      <c r="BL163" s="13" t="s">
        <v>205</v>
      </c>
      <c r="BM163" s="146" t="s">
        <v>1111</v>
      </c>
    </row>
    <row r="164" spans="2:65" s="1" customFormat="1" ht="16.5" customHeight="1" x14ac:dyDescent="0.2">
      <c r="B164" s="28"/>
      <c r="C164" s="134" t="s">
        <v>317</v>
      </c>
      <c r="D164" s="134" t="s">
        <v>181</v>
      </c>
      <c r="E164" s="135" t="s">
        <v>511</v>
      </c>
      <c r="F164" s="136" t="s">
        <v>512</v>
      </c>
      <c r="G164" s="137" t="s">
        <v>192</v>
      </c>
      <c r="H164" s="138">
        <v>2</v>
      </c>
      <c r="I164" s="139"/>
      <c r="J164" s="140">
        <f t="shared" si="20"/>
        <v>0</v>
      </c>
      <c r="K164" s="141"/>
      <c r="L164" s="28"/>
      <c r="M164" s="142" t="s">
        <v>1</v>
      </c>
      <c r="N164" s="143" t="s">
        <v>38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201</v>
      </c>
      <c r="AT164" s="146" t="s">
        <v>181</v>
      </c>
      <c r="AU164" s="146" t="s">
        <v>186</v>
      </c>
      <c r="AY164" s="13" t="s">
        <v>179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186</v>
      </c>
      <c r="BK164" s="147">
        <f t="shared" si="29"/>
        <v>0</v>
      </c>
      <c r="BL164" s="13" t="s">
        <v>201</v>
      </c>
      <c r="BM164" s="146" t="s">
        <v>513</v>
      </c>
    </row>
    <row r="165" spans="2:65" s="1" customFormat="1" ht="16.5" customHeight="1" x14ac:dyDescent="0.2">
      <c r="B165" s="28"/>
      <c r="C165" s="148" t="s">
        <v>321</v>
      </c>
      <c r="D165" s="148" t="s">
        <v>194</v>
      </c>
      <c r="E165" s="149" t="s">
        <v>514</v>
      </c>
      <c r="F165" s="150" t="s">
        <v>515</v>
      </c>
      <c r="G165" s="151" t="s">
        <v>192</v>
      </c>
      <c r="H165" s="152">
        <v>2</v>
      </c>
      <c r="I165" s="153"/>
      <c r="J165" s="154">
        <f t="shared" si="20"/>
        <v>0</v>
      </c>
      <c r="K165" s="155"/>
      <c r="L165" s="156"/>
      <c r="M165" s="157" t="s">
        <v>1</v>
      </c>
      <c r="N165" s="158" t="s">
        <v>38</v>
      </c>
      <c r="P165" s="144">
        <f t="shared" si="21"/>
        <v>0</v>
      </c>
      <c r="Q165" s="144">
        <v>0.02</v>
      </c>
      <c r="R165" s="144">
        <f t="shared" si="22"/>
        <v>0.04</v>
      </c>
      <c r="S165" s="144">
        <v>0</v>
      </c>
      <c r="T165" s="145">
        <f t="shared" si="23"/>
        <v>0</v>
      </c>
      <c r="AR165" s="146" t="s">
        <v>205</v>
      </c>
      <c r="AT165" s="146" t="s">
        <v>194</v>
      </c>
      <c r="AU165" s="146" t="s">
        <v>186</v>
      </c>
      <c r="AY165" s="13" t="s">
        <v>179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186</v>
      </c>
      <c r="BK165" s="147">
        <f t="shared" si="29"/>
        <v>0</v>
      </c>
      <c r="BL165" s="13" t="s">
        <v>205</v>
      </c>
      <c r="BM165" s="146" t="s">
        <v>516</v>
      </c>
    </row>
    <row r="166" spans="2:65" s="1" customFormat="1" ht="16.5" customHeight="1" x14ac:dyDescent="0.2">
      <c r="B166" s="28"/>
      <c r="C166" s="134" t="s">
        <v>325</v>
      </c>
      <c r="D166" s="134" t="s">
        <v>181</v>
      </c>
      <c r="E166" s="135" t="s">
        <v>517</v>
      </c>
      <c r="F166" s="136" t="s">
        <v>518</v>
      </c>
      <c r="G166" s="137" t="s">
        <v>192</v>
      </c>
      <c r="H166" s="138">
        <v>2</v>
      </c>
      <c r="I166" s="139"/>
      <c r="J166" s="140">
        <f t="shared" si="20"/>
        <v>0</v>
      </c>
      <c r="K166" s="141"/>
      <c r="L166" s="28"/>
      <c r="M166" s="142" t="s">
        <v>1</v>
      </c>
      <c r="N166" s="143" t="s">
        <v>38</v>
      </c>
      <c r="P166" s="144">
        <f t="shared" si="21"/>
        <v>0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201</v>
      </c>
      <c r="AT166" s="146" t="s">
        <v>181</v>
      </c>
      <c r="AU166" s="146" t="s">
        <v>186</v>
      </c>
      <c r="AY166" s="13" t="s">
        <v>179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186</v>
      </c>
      <c r="BK166" s="147">
        <f t="shared" si="29"/>
        <v>0</v>
      </c>
      <c r="BL166" s="13" t="s">
        <v>201</v>
      </c>
      <c r="BM166" s="146" t="s">
        <v>1112</v>
      </c>
    </row>
    <row r="167" spans="2:65" s="1" customFormat="1" ht="16.5" customHeight="1" x14ac:dyDescent="0.2">
      <c r="B167" s="28"/>
      <c r="C167" s="148" t="s">
        <v>329</v>
      </c>
      <c r="D167" s="148" t="s">
        <v>194</v>
      </c>
      <c r="E167" s="149" t="s">
        <v>520</v>
      </c>
      <c r="F167" s="150" t="s">
        <v>521</v>
      </c>
      <c r="G167" s="151" t="s">
        <v>192</v>
      </c>
      <c r="H167" s="152">
        <v>2</v>
      </c>
      <c r="I167" s="153"/>
      <c r="J167" s="154">
        <f t="shared" si="20"/>
        <v>0</v>
      </c>
      <c r="K167" s="155"/>
      <c r="L167" s="156"/>
      <c r="M167" s="157" t="s">
        <v>1</v>
      </c>
      <c r="N167" s="158" t="s">
        <v>38</v>
      </c>
      <c r="P167" s="144">
        <f t="shared" si="21"/>
        <v>0</v>
      </c>
      <c r="Q167" s="144">
        <v>2.5000000000000001E-2</v>
      </c>
      <c r="R167" s="144">
        <f t="shared" si="22"/>
        <v>0.05</v>
      </c>
      <c r="S167" s="144">
        <v>0</v>
      </c>
      <c r="T167" s="145">
        <f t="shared" si="23"/>
        <v>0</v>
      </c>
      <c r="AR167" s="146" t="s">
        <v>205</v>
      </c>
      <c r="AT167" s="146" t="s">
        <v>194</v>
      </c>
      <c r="AU167" s="146" t="s">
        <v>186</v>
      </c>
      <c r="AY167" s="13" t="s">
        <v>179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186</v>
      </c>
      <c r="BK167" s="147">
        <f t="shared" si="29"/>
        <v>0</v>
      </c>
      <c r="BL167" s="13" t="s">
        <v>205</v>
      </c>
      <c r="BM167" s="146" t="s">
        <v>1113</v>
      </c>
    </row>
    <row r="168" spans="2:65" s="1" customFormat="1" ht="16.5" customHeight="1" x14ac:dyDescent="0.2">
      <c r="B168" s="28"/>
      <c r="C168" s="134" t="s">
        <v>333</v>
      </c>
      <c r="D168" s="134" t="s">
        <v>181</v>
      </c>
      <c r="E168" s="135" t="s">
        <v>1114</v>
      </c>
      <c r="F168" s="136" t="s">
        <v>1115</v>
      </c>
      <c r="G168" s="137" t="s">
        <v>192</v>
      </c>
      <c r="H168" s="138">
        <v>26</v>
      </c>
      <c r="I168" s="139"/>
      <c r="J168" s="140">
        <f t="shared" si="20"/>
        <v>0</v>
      </c>
      <c r="K168" s="141"/>
      <c r="L168" s="28"/>
      <c r="M168" s="142" t="s">
        <v>1</v>
      </c>
      <c r="N168" s="143" t="s">
        <v>38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201</v>
      </c>
      <c r="AT168" s="146" t="s">
        <v>181</v>
      </c>
      <c r="AU168" s="146" t="s">
        <v>186</v>
      </c>
      <c r="AY168" s="13" t="s">
        <v>179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186</v>
      </c>
      <c r="BK168" s="147">
        <f t="shared" si="29"/>
        <v>0</v>
      </c>
      <c r="BL168" s="13" t="s">
        <v>201</v>
      </c>
      <c r="BM168" s="146" t="s">
        <v>1116</v>
      </c>
    </row>
    <row r="169" spans="2:65" s="1" customFormat="1" ht="16.5" customHeight="1" x14ac:dyDescent="0.2">
      <c r="B169" s="28"/>
      <c r="C169" s="148" t="s">
        <v>337</v>
      </c>
      <c r="D169" s="148" t="s">
        <v>194</v>
      </c>
      <c r="E169" s="149" t="s">
        <v>1117</v>
      </c>
      <c r="F169" s="150" t="s">
        <v>1118</v>
      </c>
      <c r="G169" s="151" t="s">
        <v>192</v>
      </c>
      <c r="H169" s="152">
        <v>26</v>
      </c>
      <c r="I169" s="153"/>
      <c r="J169" s="154">
        <f t="shared" si="20"/>
        <v>0</v>
      </c>
      <c r="K169" s="155"/>
      <c r="L169" s="156"/>
      <c r="M169" s="157" t="s">
        <v>1</v>
      </c>
      <c r="N169" s="158" t="s">
        <v>38</v>
      </c>
      <c r="P169" s="144">
        <f t="shared" si="21"/>
        <v>0</v>
      </c>
      <c r="Q169" s="144">
        <v>0.03</v>
      </c>
      <c r="R169" s="144">
        <f t="shared" si="22"/>
        <v>0.78</v>
      </c>
      <c r="S169" s="144">
        <v>0</v>
      </c>
      <c r="T169" s="145">
        <f t="shared" si="23"/>
        <v>0</v>
      </c>
      <c r="AR169" s="146" t="s">
        <v>205</v>
      </c>
      <c r="AT169" s="146" t="s">
        <v>194</v>
      </c>
      <c r="AU169" s="146" t="s">
        <v>186</v>
      </c>
      <c r="AY169" s="13" t="s">
        <v>179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186</v>
      </c>
      <c r="BK169" s="147">
        <f t="shared" si="29"/>
        <v>0</v>
      </c>
      <c r="BL169" s="13" t="s">
        <v>205</v>
      </c>
      <c r="BM169" s="146" t="s">
        <v>1119</v>
      </c>
    </row>
    <row r="170" spans="2:65" s="1" customFormat="1" ht="16.5" customHeight="1" x14ac:dyDescent="0.2">
      <c r="B170" s="28"/>
      <c r="C170" s="134" t="s">
        <v>341</v>
      </c>
      <c r="D170" s="134" t="s">
        <v>181</v>
      </c>
      <c r="E170" s="135" t="s">
        <v>526</v>
      </c>
      <c r="F170" s="136" t="s">
        <v>527</v>
      </c>
      <c r="G170" s="137" t="s">
        <v>192</v>
      </c>
      <c r="H170" s="138">
        <v>31</v>
      </c>
      <c r="I170" s="139"/>
      <c r="J170" s="140">
        <f t="shared" si="20"/>
        <v>0</v>
      </c>
      <c r="K170" s="141"/>
      <c r="L170" s="28"/>
      <c r="M170" s="142" t="s">
        <v>1</v>
      </c>
      <c r="N170" s="143" t="s">
        <v>38</v>
      </c>
      <c r="P170" s="144">
        <f t="shared" si="21"/>
        <v>0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201</v>
      </c>
      <c r="AT170" s="146" t="s">
        <v>181</v>
      </c>
      <c r="AU170" s="146" t="s">
        <v>186</v>
      </c>
      <c r="AY170" s="13" t="s">
        <v>179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186</v>
      </c>
      <c r="BK170" s="147">
        <f t="shared" si="29"/>
        <v>0</v>
      </c>
      <c r="BL170" s="13" t="s">
        <v>201</v>
      </c>
      <c r="BM170" s="146" t="s">
        <v>528</v>
      </c>
    </row>
    <row r="171" spans="2:65" s="1" customFormat="1" ht="16.5" customHeight="1" x14ac:dyDescent="0.2">
      <c r="B171" s="28"/>
      <c r="C171" s="148" t="s">
        <v>343</v>
      </c>
      <c r="D171" s="148" t="s">
        <v>194</v>
      </c>
      <c r="E171" s="149" t="s">
        <v>529</v>
      </c>
      <c r="F171" s="150" t="s">
        <v>530</v>
      </c>
      <c r="G171" s="151" t="s">
        <v>192</v>
      </c>
      <c r="H171" s="152">
        <v>31</v>
      </c>
      <c r="I171" s="153"/>
      <c r="J171" s="154">
        <f t="shared" si="20"/>
        <v>0</v>
      </c>
      <c r="K171" s="155"/>
      <c r="L171" s="156"/>
      <c r="M171" s="157" t="s">
        <v>1</v>
      </c>
      <c r="N171" s="158" t="s">
        <v>38</v>
      </c>
      <c r="P171" s="144">
        <f t="shared" si="21"/>
        <v>0</v>
      </c>
      <c r="Q171" s="144">
        <v>3.5000000000000003E-2</v>
      </c>
      <c r="R171" s="144">
        <f t="shared" si="22"/>
        <v>1.0850000000000002</v>
      </c>
      <c r="S171" s="144">
        <v>0</v>
      </c>
      <c r="T171" s="145">
        <f t="shared" si="23"/>
        <v>0</v>
      </c>
      <c r="AR171" s="146" t="s">
        <v>205</v>
      </c>
      <c r="AT171" s="146" t="s">
        <v>194</v>
      </c>
      <c r="AU171" s="146" t="s">
        <v>186</v>
      </c>
      <c r="AY171" s="13" t="s">
        <v>179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186</v>
      </c>
      <c r="BK171" s="147">
        <f t="shared" si="29"/>
        <v>0</v>
      </c>
      <c r="BL171" s="13" t="s">
        <v>205</v>
      </c>
      <c r="BM171" s="146" t="s">
        <v>531</v>
      </c>
    </row>
    <row r="172" spans="2:65" s="1" customFormat="1" ht="16.5" customHeight="1" x14ac:dyDescent="0.2">
      <c r="B172" s="28"/>
      <c r="C172" s="134" t="s">
        <v>347</v>
      </c>
      <c r="D172" s="134" t="s">
        <v>181</v>
      </c>
      <c r="E172" s="135" t="s">
        <v>1039</v>
      </c>
      <c r="F172" s="136" t="s">
        <v>1040</v>
      </c>
      <c r="G172" s="137" t="s">
        <v>192</v>
      </c>
      <c r="H172" s="138">
        <v>13</v>
      </c>
      <c r="I172" s="139"/>
      <c r="J172" s="140">
        <f t="shared" si="20"/>
        <v>0</v>
      </c>
      <c r="K172" s="141"/>
      <c r="L172" s="28"/>
      <c r="M172" s="142" t="s">
        <v>1</v>
      </c>
      <c r="N172" s="143" t="s">
        <v>38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201</v>
      </c>
      <c r="AT172" s="146" t="s">
        <v>181</v>
      </c>
      <c r="AU172" s="146" t="s">
        <v>186</v>
      </c>
      <c r="AY172" s="13" t="s">
        <v>179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186</v>
      </c>
      <c r="BK172" s="147">
        <f t="shared" si="29"/>
        <v>0</v>
      </c>
      <c r="BL172" s="13" t="s">
        <v>201</v>
      </c>
      <c r="BM172" s="146" t="s">
        <v>1041</v>
      </c>
    </row>
    <row r="173" spans="2:65" s="1" customFormat="1" ht="16.5" customHeight="1" x14ac:dyDescent="0.2">
      <c r="B173" s="28"/>
      <c r="C173" s="148" t="s">
        <v>351</v>
      </c>
      <c r="D173" s="148" t="s">
        <v>194</v>
      </c>
      <c r="E173" s="149" t="s">
        <v>1042</v>
      </c>
      <c r="F173" s="150" t="s">
        <v>1043</v>
      </c>
      <c r="G173" s="151" t="s">
        <v>192</v>
      </c>
      <c r="H173" s="152">
        <v>13</v>
      </c>
      <c r="I173" s="153"/>
      <c r="J173" s="154">
        <f t="shared" si="20"/>
        <v>0</v>
      </c>
      <c r="K173" s="155"/>
      <c r="L173" s="156"/>
      <c r="M173" s="157" t="s">
        <v>1</v>
      </c>
      <c r="N173" s="158" t="s">
        <v>38</v>
      </c>
      <c r="P173" s="144">
        <f t="shared" si="21"/>
        <v>0</v>
      </c>
      <c r="Q173" s="144">
        <v>0.04</v>
      </c>
      <c r="R173" s="144">
        <f t="shared" si="22"/>
        <v>0.52</v>
      </c>
      <c r="S173" s="144">
        <v>0</v>
      </c>
      <c r="T173" s="145">
        <f t="shared" si="23"/>
        <v>0</v>
      </c>
      <c r="AR173" s="146" t="s">
        <v>205</v>
      </c>
      <c r="AT173" s="146" t="s">
        <v>194</v>
      </c>
      <c r="AU173" s="146" t="s">
        <v>186</v>
      </c>
      <c r="AY173" s="13" t="s">
        <v>179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186</v>
      </c>
      <c r="BK173" s="147">
        <f t="shared" si="29"/>
        <v>0</v>
      </c>
      <c r="BL173" s="13" t="s">
        <v>205</v>
      </c>
      <c r="BM173" s="146" t="s">
        <v>1044</v>
      </c>
    </row>
    <row r="174" spans="2:65" s="1" customFormat="1" ht="16.5" customHeight="1" x14ac:dyDescent="0.2">
      <c r="B174" s="28"/>
      <c r="C174" s="134" t="s">
        <v>355</v>
      </c>
      <c r="D174" s="134" t="s">
        <v>181</v>
      </c>
      <c r="E174" s="135" t="s">
        <v>1045</v>
      </c>
      <c r="F174" s="136" t="s">
        <v>1046</v>
      </c>
      <c r="G174" s="137" t="s">
        <v>192</v>
      </c>
      <c r="H174" s="138">
        <v>17</v>
      </c>
      <c r="I174" s="139"/>
      <c r="J174" s="140">
        <f t="shared" si="20"/>
        <v>0</v>
      </c>
      <c r="K174" s="141"/>
      <c r="L174" s="28"/>
      <c r="M174" s="142" t="s">
        <v>1</v>
      </c>
      <c r="N174" s="143" t="s">
        <v>38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201</v>
      </c>
      <c r="AT174" s="146" t="s">
        <v>181</v>
      </c>
      <c r="AU174" s="146" t="s">
        <v>186</v>
      </c>
      <c r="AY174" s="13" t="s">
        <v>179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186</v>
      </c>
      <c r="BK174" s="147">
        <f t="shared" si="29"/>
        <v>0</v>
      </c>
      <c r="BL174" s="13" t="s">
        <v>201</v>
      </c>
      <c r="BM174" s="146" t="s">
        <v>1047</v>
      </c>
    </row>
    <row r="175" spans="2:65" s="1" customFormat="1" ht="16.5" customHeight="1" x14ac:dyDescent="0.2">
      <c r="B175" s="28"/>
      <c r="C175" s="148" t="s">
        <v>359</v>
      </c>
      <c r="D175" s="148" t="s">
        <v>194</v>
      </c>
      <c r="E175" s="149" t="s">
        <v>1048</v>
      </c>
      <c r="F175" s="150" t="s">
        <v>1049</v>
      </c>
      <c r="G175" s="151" t="s">
        <v>192</v>
      </c>
      <c r="H175" s="152">
        <v>17</v>
      </c>
      <c r="I175" s="153"/>
      <c r="J175" s="154">
        <f t="shared" si="20"/>
        <v>0</v>
      </c>
      <c r="K175" s="155"/>
      <c r="L175" s="156"/>
      <c r="M175" s="157" t="s">
        <v>1</v>
      </c>
      <c r="N175" s="158" t="s">
        <v>38</v>
      </c>
      <c r="P175" s="144">
        <f t="shared" si="21"/>
        <v>0</v>
      </c>
      <c r="Q175" s="144">
        <v>4.4999999999999998E-2</v>
      </c>
      <c r="R175" s="144">
        <f t="shared" si="22"/>
        <v>0.76500000000000001</v>
      </c>
      <c r="S175" s="144">
        <v>0</v>
      </c>
      <c r="T175" s="145">
        <f t="shared" si="23"/>
        <v>0</v>
      </c>
      <c r="AR175" s="146" t="s">
        <v>205</v>
      </c>
      <c r="AT175" s="146" t="s">
        <v>194</v>
      </c>
      <c r="AU175" s="146" t="s">
        <v>186</v>
      </c>
      <c r="AY175" s="13" t="s">
        <v>179</v>
      </c>
      <c r="BE175" s="147">
        <f t="shared" si="24"/>
        <v>0</v>
      </c>
      <c r="BF175" s="147">
        <f t="shared" si="25"/>
        <v>0</v>
      </c>
      <c r="BG175" s="147">
        <f t="shared" si="26"/>
        <v>0</v>
      </c>
      <c r="BH175" s="147">
        <f t="shared" si="27"/>
        <v>0</v>
      </c>
      <c r="BI175" s="147">
        <f t="shared" si="28"/>
        <v>0</v>
      </c>
      <c r="BJ175" s="13" t="s">
        <v>186</v>
      </c>
      <c r="BK175" s="147">
        <f t="shared" si="29"/>
        <v>0</v>
      </c>
      <c r="BL175" s="13" t="s">
        <v>205</v>
      </c>
      <c r="BM175" s="146" t="s">
        <v>1050</v>
      </c>
    </row>
    <row r="176" spans="2:65" s="1" customFormat="1" ht="21.75" customHeight="1" x14ac:dyDescent="0.2">
      <c r="B176" s="28"/>
      <c r="C176" s="134" t="s">
        <v>363</v>
      </c>
      <c r="D176" s="134" t="s">
        <v>181</v>
      </c>
      <c r="E176" s="135" t="s">
        <v>535</v>
      </c>
      <c r="F176" s="136" t="s">
        <v>536</v>
      </c>
      <c r="G176" s="137" t="s">
        <v>192</v>
      </c>
      <c r="H176" s="138">
        <v>91</v>
      </c>
      <c r="I176" s="139"/>
      <c r="J176" s="140">
        <f t="shared" si="20"/>
        <v>0</v>
      </c>
      <c r="K176" s="141"/>
      <c r="L176" s="28"/>
      <c r="M176" s="142" t="s">
        <v>1</v>
      </c>
      <c r="N176" s="143" t="s">
        <v>38</v>
      </c>
      <c r="P176" s="144">
        <f t="shared" si="21"/>
        <v>0</v>
      </c>
      <c r="Q176" s="144">
        <v>0</v>
      </c>
      <c r="R176" s="144">
        <f t="shared" si="22"/>
        <v>0</v>
      </c>
      <c r="S176" s="144">
        <v>0</v>
      </c>
      <c r="T176" s="145">
        <f t="shared" si="23"/>
        <v>0</v>
      </c>
      <c r="AR176" s="146" t="s">
        <v>201</v>
      </c>
      <c r="AT176" s="146" t="s">
        <v>181</v>
      </c>
      <c r="AU176" s="146" t="s">
        <v>186</v>
      </c>
      <c r="AY176" s="13" t="s">
        <v>179</v>
      </c>
      <c r="BE176" s="147">
        <f t="shared" si="24"/>
        <v>0</v>
      </c>
      <c r="BF176" s="147">
        <f t="shared" si="25"/>
        <v>0</v>
      </c>
      <c r="BG176" s="147">
        <f t="shared" si="26"/>
        <v>0</v>
      </c>
      <c r="BH176" s="147">
        <f t="shared" si="27"/>
        <v>0</v>
      </c>
      <c r="BI176" s="147">
        <f t="shared" si="28"/>
        <v>0</v>
      </c>
      <c r="BJ176" s="13" t="s">
        <v>186</v>
      </c>
      <c r="BK176" s="147">
        <f t="shared" si="29"/>
        <v>0</v>
      </c>
      <c r="BL176" s="13" t="s">
        <v>201</v>
      </c>
      <c r="BM176" s="146" t="s">
        <v>537</v>
      </c>
    </row>
    <row r="177" spans="2:65" s="1" customFormat="1" ht="16.5" customHeight="1" x14ac:dyDescent="0.2">
      <c r="B177" s="28"/>
      <c r="C177" s="148" t="s">
        <v>369</v>
      </c>
      <c r="D177" s="148" t="s">
        <v>194</v>
      </c>
      <c r="E177" s="149" t="s">
        <v>538</v>
      </c>
      <c r="F177" s="150" t="s">
        <v>539</v>
      </c>
      <c r="G177" s="151" t="s">
        <v>235</v>
      </c>
      <c r="H177" s="152">
        <v>91</v>
      </c>
      <c r="I177" s="153"/>
      <c r="J177" s="154">
        <f t="shared" si="20"/>
        <v>0</v>
      </c>
      <c r="K177" s="155"/>
      <c r="L177" s="156"/>
      <c r="M177" s="157" t="s">
        <v>1</v>
      </c>
      <c r="N177" s="158" t="s">
        <v>38</v>
      </c>
      <c r="P177" s="144">
        <f t="shared" si="21"/>
        <v>0</v>
      </c>
      <c r="Q177" s="144">
        <v>7.0899999999999999E-3</v>
      </c>
      <c r="R177" s="144">
        <f t="shared" si="22"/>
        <v>0.64519000000000004</v>
      </c>
      <c r="S177" s="144">
        <v>0</v>
      </c>
      <c r="T177" s="145">
        <f t="shared" si="23"/>
        <v>0</v>
      </c>
      <c r="AR177" s="146" t="s">
        <v>205</v>
      </c>
      <c r="AT177" s="146" t="s">
        <v>194</v>
      </c>
      <c r="AU177" s="146" t="s">
        <v>186</v>
      </c>
      <c r="AY177" s="13" t="s">
        <v>179</v>
      </c>
      <c r="BE177" s="147">
        <f t="shared" si="24"/>
        <v>0</v>
      </c>
      <c r="BF177" s="147">
        <f t="shared" si="25"/>
        <v>0</v>
      </c>
      <c r="BG177" s="147">
        <f t="shared" si="26"/>
        <v>0</v>
      </c>
      <c r="BH177" s="147">
        <f t="shared" si="27"/>
        <v>0</v>
      </c>
      <c r="BI177" s="147">
        <f t="shared" si="28"/>
        <v>0</v>
      </c>
      <c r="BJ177" s="13" t="s">
        <v>186</v>
      </c>
      <c r="BK177" s="147">
        <f t="shared" si="29"/>
        <v>0</v>
      </c>
      <c r="BL177" s="13" t="s">
        <v>205</v>
      </c>
      <c r="BM177" s="146" t="s">
        <v>540</v>
      </c>
    </row>
    <row r="178" spans="2:65" s="1" customFormat="1" ht="21.75" customHeight="1" x14ac:dyDescent="0.2">
      <c r="B178" s="28"/>
      <c r="C178" s="134" t="s">
        <v>373</v>
      </c>
      <c r="D178" s="134" t="s">
        <v>181</v>
      </c>
      <c r="E178" s="135" t="s">
        <v>541</v>
      </c>
      <c r="F178" s="136" t="s">
        <v>542</v>
      </c>
      <c r="G178" s="137" t="s">
        <v>192</v>
      </c>
      <c r="H178" s="138">
        <v>4</v>
      </c>
      <c r="I178" s="139"/>
      <c r="J178" s="140">
        <f t="shared" si="20"/>
        <v>0</v>
      </c>
      <c r="K178" s="141"/>
      <c r="L178" s="28"/>
      <c r="M178" s="142" t="s">
        <v>1</v>
      </c>
      <c r="N178" s="143" t="s">
        <v>38</v>
      </c>
      <c r="P178" s="144">
        <f t="shared" si="21"/>
        <v>0</v>
      </c>
      <c r="Q178" s="144">
        <v>0</v>
      </c>
      <c r="R178" s="144">
        <f t="shared" si="22"/>
        <v>0</v>
      </c>
      <c r="S178" s="144">
        <v>0</v>
      </c>
      <c r="T178" s="145">
        <f t="shared" si="23"/>
        <v>0</v>
      </c>
      <c r="AR178" s="146" t="s">
        <v>201</v>
      </c>
      <c r="AT178" s="146" t="s">
        <v>181</v>
      </c>
      <c r="AU178" s="146" t="s">
        <v>186</v>
      </c>
      <c r="AY178" s="13" t="s">
        <v>179</v>
      </c>
      <c r="BE178" s="147">
        <f t="shared" si="24"/>
        <v>0</v>
      </c>
      <c r="BF178" s="147">
        <f t="shared" si="25"/>
        <v>0</v>
      </c>
      <c r="BG178" s="147">
        <f t="shared" si="26"/>
        <v>0</v>
      </c>
      <c r="BH178" s="147">
        <f t="shared" si="27"/>
        <v>0</v>
      </c>
      <c r="BI178" s="147">
        <f t="shared" si="28"/>
        <v>0</v>
      </c>
      <c r="BJ178" s="13" t="s">
        <v>186</v>
      </c>
      <c r="BK178" s="147">
        <f t="shared" si="29"/>
        <v>0</v>
      </c>
      <c r="BL178" s="13" t="s">
        <v>201</v>
      </c>
      <c r="BM178" s="146" t="s">
        <v>543</v>
      </c>
    </row>
    <row r="179" spans="2:65" s="1" customFormat="1" ht="16.5" customHeight="1" x14ac:dyDescent="0.2">
      <c r="B179" s="28"/>
      <c r="C179" s="148" t="s">
        <v>377</v>
      </c>
      <c r="D179" s="148" t="s">
        <v>194</v>
      </c>
      <c r="E179" s="149" t="s">
        <v>544</v>
      </c>
      <c r="F179" s="150" t="s">
        <v>545</v>
      </c>
      <c r="G179" s="151" t="s">
        <v>192</v>
      </c>
      <c r="H179" s="152">
        <v>4</v>
      </c>
      <c r="I179" s="153"/>
      <c r="J179" s="154">
        <f t="shared" si="20"/>
        <v>0</v>
      </c>
      <c r="K179" s="155"/>
      <c r="L179" s="156"/>
      <c r="M179" s="157" t="s">
        <v>1</v>
      </c>
      <c r="N179" s="158" t="s">
        <v>38</v>
      </c>
      <c r="P179" s="144">
        <f t="shared" si="21"/>
        <v>0</v>
      </c>
      <c r="Q179" s="144">
        <v>2.9659999999999999E-2</v>
      </c>
      <c r="R179" s="144">
        <f t="shared" si="22"/>
        <v>0.11864</v>
      </c>
      <c r="S179" s="144">
        <v>0</v>
      </c>
      <c r="T179" s="145">
        <f t="shared" si="23"/>
        <v>0</v>
      </c>
      <c r="AR179" s="146" t="s">
        <v>205</v>
      </c>
      <c r="AT179" s="146" t="s">
        <v>194</v>
      </c>
      <c r="AU179" s="146" t="s">
        <v>186</v>
      </c>
      <c r="AY179" s="13" t="s">
        <v>179</v>
      </c>
      <c r="BE179" s="147">
        <f t="shared" si="24"/>
        <v>0</v>
      </c>
      <c r="BF179" s="147">
        <f t="shared" si="25"/>
        <v>0</v>
      </c>
      <c r="BG179" s="147">
        <f t="shared" si="26"/>
        <v>0</v>
      </c>
      <c r="BH179" s="147">
        <f t="shared" si="27"/>
        <v>0</v>
      </c>
      <c r="BI179" s="147">
        <f t="shared" si="28"/>
        <v>0</v>
      </c>
      <c r="BJ179" s="13" t="s">
        <v>186</v>
      </c>
      <c r="BK179" s="147">
        <f t="shared" si="29"/>
        <v>0</v>
      </c>
      <c r="BL179" s="13" t="s">
        <v>205</v>
      </c>
      <c r="BM179" s="146" t="s">
        <v>546</v>
      </c>
    </row>
    <row r="180" spans="2:65" s="1" customFormat="1" ht="21.75" customHeight="1" x14ac:dyDescent="0.2">
      <c r="B180" s="28"/>
      <c r="C180" s="134" t="s">
        <v>381</v>
      </c>
      <c r="D180" s="134" t="s">
        <v>181</v>
      </c>
      <c r="E180" s="135" t="s">
        <v>550</v>
      </c>
      <c r="F180" s="136" t="s">
        <v>551</v>
      </c>
      <c r="G180" s="137" t="s">
        <v>192</v>
      </c>
      <c r="H180" s="138">
        <v>87</v>
      </c>
      <c r="I180" s="139"/>
      <c r="J180" s="140">
        <f t="shared" si="20"/>
        <v>0</v>
      </c>
      <c r="K180" s="141"/>
      <c r="L180" s="28"/>
      <c r="M180" s="142" t="s">
        <v>1</v>
      </c>
      <c r="N180" s="143" t="s">
        <v>38</v>
      </c>
      <c r="P180" s="144">
        <f t="shared" si="21"/>
        <v>0</v>
      </c>
      <c r="Q180" s="144">
        <v>0</v>
      </c>
      <c r="R180" s="144">
        <f t="shared" si="22"/>
        <v>0</v>
      </c>
      <c r="S180" s="144">
        <v>0</v>
      </c>
      <c r="T180" s="145">
        <f t="shared" si="23"/>
        <v>0</v>
      </c>
      <c r="AR180" s="146" t="s">
        <v>201</v>
      </c>
      <c r="AT180" s="146" t="s">
        <v>181</v>
      </c>
      <c r="AU180" s="146" t="s">
        <v>186</v>
      </c>
      <c r="AY180" s="13" t="s">
        <v>179</v>
      </c>
      <c r="BE180" s="147">
        <f t="shared" si="24"/>
        <v>0</v>
      </c>
      <c r="BF180" s="147">
        <f t="shared" si="25"/>
        <v>0</v>
      </c>
      <c r="BG180" s="147">
        <f t="shared" si="26"/>
        <v>0</v>
      </c>
      <c r="BH180" s="147">
        <f t="shared" si="27"/>
        <v>0</v>
      </c>
      <c r="BI180" s="147">
        <f t="shared" si="28"/>
        <v>0</v>
      </c>
      <c r="BJ180" s="13" t="s">
        <v>186</v>
      </c>
      <c r="BK180" s="147">
        <f t="shared" si="29"/>
        <v>0</v>
      </c>
      <c r="BL180" s="13" t="s">
        <v>201</v>
      </c>
      <c r="BM180" s="146" t="s">
        <v>552</v>
      </c>
    </row>
    <row r="181" spans="2:65" s="1" customFormat="1" ht="16.5" customHeight="1" x14ac:dyDescent="0.2">
      <c r="B181" s="28"/>
      <c r="C181" s="148" t="s">
        <v>385</v>
      </c>
      <c r="D181" s="148" t="s">
        <v>194</v>
      </c>
      <c r="E181" s="149" t="s">
        <v>553</v>
      </c>
      <c r="F181" s="150" t="s">
        <v>554</v>
      </c>
      <c r="G181" s="151" t="s">
        <v>192</v>
      </c>
      <c r="H181" s="152">
        <v>87</v>
      </c>
      <c r="I181" s="153"/>
      <c r="J181" s="154">
        <f t="shared" si="20"/>
        <v>0</v>
      </c>
      <c r="K181" s="155"/>
      <c r="L181" s="156"/>
      <c r="M181" s="157" t="s">
        <v>1</v>
      </c>
      <c r="N181" s="158" t="s">
        <v>38</v>
      </c>
      <c r="P181" s="144">
        <f t="shared" si="21"/>
        <v>0</v>
      </c>
      <c r="Q181" s="144">
        <v>3.7920000000000002E-2</v>
      </c>
      <c r="R181" s="144">
        <f t="shared" si="22"/>
        <v>3.2990400000000002</v>
      </c>
      <c r="S181" s="144">
        <v>0</v>
      </c>
      <c r="T181" s="145">
        <f t="shared" si="23"/>
        <v>0</v>
      </c>
      <c r="AR181" s="146" t="s">
        <v>205</v>
      </c>
      <c r="AT181" s="146" t="s">
        <v>194</v>
      </c>
      <c r="AU181" s="146" t="s">
        <v>186</v>
      </c>
      <c r="AY181" s="13" t="s">
        <v>179</v>
      </c>
      <c r="BE181" s="147">
        <f t="shared" si="24"/>
        <v>0</v>
      </c>
      <c r="BF181" s="147">
        <f t="shared" si="25"/>
        <v>0</v>
      </c>
      <c r="BG181" s="147">
        <f t="shared" si="26"/>
        <v>0</v>
      </c>
      <c r="BH181" s="147">
        <f t="shared" si="27"/>
        <v>0</v>
      </c>
      <c r="BI181" s="147">
        <f t="shared" si="28"/>
        <v>0</v>
      </c>
      <c r="BJ181" s="13" t="s">
        <v>186</v>
      </c>
      <c r="BK181" s="147">
        <f t="shared" si="29"/>
        <v>0</v>
      </c>
      <c r="BL181" s="13" t="s">
        <v>205</v>
      </c>
      <c r="BM181" s="146" t="s">
        <v>555</v>
      </c>
    </row>
    <row r="182" spans="2:65" s="1" customFormat="1" ht="16.5" customHeight="1" x14ac:dyDescent="0.2">
      <c r="B182" s="28"/>
      <c r="C182" s="134" t="s">
        <v>390</v>
      </c>
      <c r="D182" s="134" t="s">
        <v>181</v>
      </c>
      <c r="E182" s="135" t="s">
        <v>559</v>
      </c>
      <c r="F182" s="136" t="s">
        <v>560</v>
      </c>
      <c r="G182" s="137" t="s">
        <v>192</v>
      </c>
      <c r="H182" s="138">
        <v>8</v>
      </c>
      <c r="I182" s="139"/>
      <c r="J182" s="140">
        <f t="shared" si="20"/>
        <v>0</v>
      </c>
      <c r="K182" s="141"/>
      <c r="L182" s="28"/>
      <c r="M182" s="142" t="s">
        <v>1</v>
      </c>
      <c r="N182" s="143" t="s">
        <v>38</v>
      </c>
      <c r="P182" s="144">
        <f t="shared" si="21"/>
        <v>0</v>
      </c>
      <c r="Q182" s="144">
        <v>0</v>
      </c>
      <c r="R182" s="144">
        <f t="shared" si="22"/>
        <v>0</v>
      </c>
      <c r="S182" s="144">
        <v>0</v>
      </c>
      <c r="T182" s="145">
        <f t="shared" si="23"/>
        <v>0</v>
      </c>
      <c r="AR182" s="146" t="s">
        <v>201</v>
      </c>
      <c r="AT182" s="146" t="s">
        <v>181</v>
      </c>
      <c r="AU182" s="146" t="s">
        <v>186</v>
      </c>
      <c r="AY182" s="13" t="s">
        <v>179</v>
      </c>
      <c r="BE182" s="147">
        <f t="shared" si="24"/>
        <v>0</v>
      </c>
      <c r="BF182" s="147">
        <f t="shared" si="25"/>
        <v>0</v>
      </c>
      <c r="BG182" s="147">
        <f t="shared" si="26"/>
        <v>0</v>
      </c>
      <c r="BH182" s="147">
        <f t="shared" si="27"/>
        <v>0</v>
      </c>
      <c r="BI182" s="147">
        <f t="shared" si="28"/>
        <v>0</v>
      </c>
      <c r="BJ182" s="13" t="s">
        <v>186</v>
      </c>
      <c r="BK182" s="147">
        <f t="shared" si="29"/>
        <v>0</v>
      </c>
      <c r="BL182" s="13" t="s">
        <v>201</v>
      </c>
      <c r="BM182" s="146" t="s">
        <v>561</v>
      </c>
    </row>
    <row r="183" spans="2:65" s="1" customFormat="1" ht="16.5" customHeight="1" x14ac:dyDescent="0.2">
      <c r="B183" s="28"/>
      <c r="C183" s="148" t="s">
        <v>394</v>
      </c>
      <c r="D183" s="148" t="s">
        <v>194</v>
      </c>
      <c r="E183" s="149" t="s">
        <v>562</v>
      </c>
      <c r="F183" s="150" t="s">
        <v>563</v>
      </c>
      <c r="G183" s="151" t="s">
        <v>192</v>
      </c>
      <c r="H183" s="152">
        <v>8</v>
      </c>
      <c r="I183" s="153"/>
      <c r="J183" s="154">
        <f t="shared" si="20"/>
        <v>0</v>
      </c>
      <c r="K183" s="155"/>
      <c r="L183" s="156"/>
      <c r="M183" s="157" t="s">
        <v>1</v>
      </c>
      <c r="N183" s="158" t="s">
        <v>38</v>
      </c>
      <c r="P183" s="144">
        <f t="shared" si="21"/>
        <v>0</v>
      </c>
      <c r="Q183" s="144">
        <v>7.0000000000000001E-3</v>
      </c>
      <c r="R183" s="144">
        <f t="shared" si="22"/>
        <v>5.6000000000000001E-2</v>
      </c>
      <c r="S183" s="144">
        <v>0</v>
      </c>
      <c r="T183" s="145">
        <f t="shared" si="23"/>
        <v>0</v>
      </c>
      <c r="AR183" s="146" t="s">
        <v>205</v>
      </c>
      <c r="AT183" s="146" t="s">
        <v>194</v>
      </c>
      <c r="AU183" s="146" t="s">
        <v>186</v>
      </c>
      <c r="AY183" s="13" t="s">
        <v>179</v>
      </c>
      <c r="BE183" s="147">
        <f t="shared" si="24"/>
        <v>0</v>
      </c>
      <c r="BF183" s="147">
        <f t="shared" si="25"/>
        <v>0</v>
      </c>
      <c r="BG183" s="147">
        <f t="shared" si="26"/>
        <v>0</v>
      </c>
      <c r="BH183" s="147">
        <f t="shared" si="27"/>
        <v>0</v>
      </c>
      <c r="BI183" s="147">
        <f t="shared" si="28"/>
        <v>0</v>
      </c>
      <c r="BJ183" s="13" t="s">
        <v>186</v>
      </c>
      <c r="BK183" s="147">
        <f t="shared" si="29"/>
        <v>0</v>
      </c>
      <c r="BL183" s="13" t="s">
        <v>205</v>
      </c>
      <c r="BM183" s="146" t="s">
        <v>564</v>
      </c>
    </row>
    <row r="184" spans="2:65" s="1" customFormat="1" ht="21.75" customHeight="1" x14ac:dyDescent="0.2">
      <c r="B184" s="28"/>
      <c r="C184" s="134" t="s">
        <v>398</v>
      </c>
      <c r="D184" s="134" t="s">
        <v>181</v>
      </c>
      <c r="E184" s="135" t="s">
        <v>1120</v>
      </c>
      <c r="F184" s="136" t="s">
        <v>1121</v>
      </c>
      <c r="G184" s="137" t="s">
        <v>192</v>
      </c>
      <c r="H184" s="138">
        <v>4</v>
      </c>
      <c r="I184" s="139"/>
      <c r="J184" s="140">
        <f t="shared" si="20"/>
        <v>0</v>
      </c>
      <c r="K184" s="141"/>
      <c r="L184" s="28"/>
      <c r="M184" s="142" t="s">
        <v>1</v>
      </c>
      <c r="N184" s="143" t="s">
        <v>38</v>
      </c>
      <c r="P184" s="144">
        <f t="shared" si="21"/>
        <v>0</v>
      </c>
      <c r="Q184" s="144">
        <v>0</v>
      </c>
      <c r="R184" s="144">
        <f t="shared" si="22"/>
        <v>0</v>
      </c>
      <c r="S184" s="144">
        <v>0</v>
      </c>
      <c r="T184" s="145">
        <f t="shared" si="23"/>
        <v>0</v>
      </c>
      <c r="AR184" s="146" t="s">
        <v>201</v>
      </c>
      <c r="AT184" s="146" t="s">
        <v>181</v>
      </c>
      <c r="AU184" s="146" t="s">
        <v>186</v>
      </c>
      <c r="AY184" s="13" t="s">
        <v>179</v>
      </c>
      <c r="BE184" s="147">
        <f t="shared" si="24"/>
        <v>0</v>
      </c>
      <c r="BF184" s="147">
        <f t="shared" si="25"/>
        <v>0</v>
      </c>
      <c r="BG184" s="147">
        <f t="shared" si="26"/>
        <v>0</v>
      </c>
      <c r="BH184" s="147">
        <f t="shared" si="27"/>
        <v>0</v>
      </c>
      <c r="BI184" s="147">
        <f t="shared" si="28"/>
        <v>0</v>
      </c>
      <c r="BJ184" s="13" t="s">
        <v>186</v>
      </c>
      <c r="BK184" s="147">
        <f t="shared" si="29"/>
        <v>0</v>
      </c>
      <c r="BL184" s="13" t="s">
        <v>201</v>
      </c>
      <c r="BM184" s="146" t="s">
        <v>1122</v>
      </c>
    </row>
    <row r="185" spans="2:65" s="1" customFormat="1" ht="24.15" customHeight="1" x14ac:dyDescent="0.2">
      <c r="B185" s="28"/>
      <c r="C185" s="148" t="s">
        <v>402</v>
      </c>
      <c r="D185" s="148" t="s">
        <v>194</v>
      </c>
      <c r="E185" s="149" t="s">
        <v>1123</v>
      </c>
      <c r="F185" s="150" t="s">
        <v>1124</v>
      </c>
      <c r="G185" s="151" t="s">
        <v>192</v>
      </c>
      <c r="H185" s="152">
        <v>4</v>
      </c>
      <c r="I185" s="153"/>
      <c r="J185" s="154">
        <f t="shared" ref="J185:J216" si="30">ROUND(I185*H185,2)</f>
        <v>0</v>
      </c>
      <c r="K185" s="155"/>
      <c r="L185" s="156"/>
      <c r="M185" s="157" t="s">
        <v>1</v>
      </c>
      <c r="N185" s="158" t="s">
        <v>38</v>
      </c>
      <c r="P185" s="144">
        <f t="shared" ref="P185:P216" si="31">O185*H185</f>
        <v>0</v>
      </c>
      <c r="Q185" s="144">
        <v>5.8200000000000002E-2</v>
      </c>
      <c r="R185" s="144">
        <f t="shared" ref="R185:R216" si="32">Q185*H185</f>
        <v>0.23280000000000001</v>
      </c>
      <c r="S185" s="144">
        <v>0</v>
      </c>
      <c r="T185" s="145">
        <f t="shared" ref="T185:T216" si="33">S185*H185</f>
        <v>0</v>
      </c>
      <c r="AR185" s="146" t="s">
        <v>205</v>
      </c>
      <c r="AT185" s="146" t="s">
        <v>194</v>
      </c>
      <c r="AU185" s="146" t="s">
        <v>186</v>
      </c>
      <c r="AY185" s="13" t="s">
        <v>179</v>
      </c>
      <c r="BE185" s="147">
        <f t="shared" ref="BE185:BE216" si="34">IF(N185="základná",J185,0)</f>
        <v>0</v>
      </c>
      <c r="BF185" s="147">
        <f t="shared" ref="BF185:BF216" si="35">IF(N185="znížená",J185,0)</f>
        <v>0</v>
      </c>
      <c r="BG185" s="147">
        <f t="shared" ref="BG185:BG216" si="36">IF(N185="zákl. prenesená",J185,0)</f>
        <v>0</v>
      </c>
      <c r="BH185" s="147">
        <f t="shared" ref="BH185:BH216" si="37">IF(N185="zníž. prenesená",J185,0)</f>
        <v>0</v>
      </c>
      <c r="BI185" s="147">
        <f t="shared" ref="BI185:BI216" si="38">IF(N185="nulová",J185,0)</f>
        <v>0</v>
      </c>
      <c r="BJ185" s="13" t="s">
        <v>186</v>
      </c>
      <c r="BK185" s="147">
        <f t="shared" ref="BK185:BK216" si="39">ROUND(I185*H185,2)</f>
        <v>0</v>
      </c>
      <c r="BL185" s="13" t="s">
        <v>205</v>
      </c>
      <c r="BM185" s="146" t="s">
        <v>1125</v>
      </c>
    </row>
    <row r="186" spans="2:65" s="1" customFormat="1" ht="16.5" customHeight="1" x14ac:dyDescent="0.2">
      <c r="B186" s="28"/>
      <c r="C186" s="134" t="s">
        <v>406</v>
      </c>
      <c r="D186" s="134" t="s">
        <v>181</v>
      </c>
      <c r="E186" s="135" t="s">
        <v>1126</v>
      </c>
      <c r="F186" s="136" t="s">
        <v>1127</v>
      </c>
      <c r="G186" s="137" t="s">
        <v>192</v>
      </c>
      <c r="H186" s="138">
        <v>8</v>
      </c>
      <c r="I186" s="139"/>
      <c r="J186" s="140">
        <f t="shared" si="30"/>
        <v>0</v>
      </c>
      <c r="K186" s="141"/>
      <c r="L186" s="28"/>
      <c r="M186" s="142" t="s">
        <v>1</v>
      </c>
      <c r="N186" s="143" t="s">
        <v>38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201</v>
      </c>
      <c r="AT186" s="146" t="s">
        <v>181</v>
      </c>
      <c r="AU186" s="146" t="s">
        <v>186</v>
      </c>
      <c r="AY186" s="13" t="s">
        <v>179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186</v>
      </c>
      <c r="BK186" s="147">
        <f t="shared" si="39"/>
        <v>0</v>
      </c>
      <c r="BL186" s="13" t="s">
        <v>201</v>
      </c>
      <c r="BM186" s="146" t="s">
        <v>1128</v>
      </c>
    </row>
    <row r="187" spans="2:65" s="1" customFormat="1" ht="16.5" customHeight="1" x14ac:dyDescent="0.2">
      <c r="B187" s="28"/>
      <c r="C187" s="148" t="s">
        <v>410</v>
      </c>
      <c r="D187" s="148" t="s">
        <v>194</v>
      </c>
      <c r="E187" s="149" t="s">
        <v>1129</v>
      </c>
      <c r="F187" s="150" t="s">
        <v>1130</v>
      </c>
      <c r="G187" s="151" t="s">
        <v>192</v>
      </c>
      <c r="H187" s="152">
        <v>8</v>
      </c>
      <c r="I187" s="153"/>
      <c r="J187" s="154">
        <f t="shared" si="30"/>
        <v>0</v>
      </c>
      <c r="K187" s="155"/>
      <c r="L187" s="156"/>
      <c r="M187" s="157" t="s">
        <v>1</v>
      </c>
      <c r="N187" s="158" t="s">
        <v>38</v>
      </c>
      <c r="P187" s="144">
        <f t="shared" si="31"/>
        <v>0</v>
      </c>
      <c r="Q187" s="144">
        <v>2.4599999999999999E-3</v>
      </c>
      <c r="R187" s="144">
        <f t="shared" si="32"/>
        <v>1.968E-2</v>
      </c>
      <c r="S187" s="144">
        <v>0</v>
      </c>
      <c r="T187" s="145">
        <f t="shared" si="33"/>
        <v>0</v>
      </c>
      <c r="AR187" s="146" t="s">
        <v>205</v>
      </c>
      <c r="AT187" s="146" t="s">
        <v>194</v>
      </c>
      <c r="AU187" s="146" t="s">
        <v>186</v>
      </c>
      <c r="AY187" s="13" t="s">
        <v>179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186</v>
      </c>
      <c r="BK187" s="147">
        <f t="shared" si="39"/>
        <v>0</v>
      </c>
      <c r="BL187" s="13" t="s">
        <v>205</v>
      </c>
      <c r="BM187" s="146" t="s">
        <v>1131</v>
      </c>
    </row>
    <row r="188" spans="2:65" s="1" customFormat="1" ht="16.5" customHeight="1" x14ac:dyDescent="0.2">
      <c r="B188" s="28"/>
      <c r="C188" s="134" t="s">
        <v>414</v>
      </c>
      <c r="D188" s="134" t="s">
        <v>181</v>
      </c>
      <c r="E188" s="135" t="s">
        <v>568</v>
      </c>
      <c r="F188" s="136" t="s">
        <v>569</v>
      </c>
      <c r="G188" s="137" t="s">
        <v>192</v>
      </c>
      <c r="H188" s="138">
        <v>8</v>
      </c>
      <c r="I188" s="139"/>
      <c r="J188" s="140">
        <f t="shared" si="30"/>
        <v>0</v>
      </c>
      <c r="K188" s="141"/>
      <c r="L188" s="28"/>
      <c r="M188" s="142" t="s">
        <v>1</v>
      </c>
      <c r="N188" s="143" t="s">
        <v>38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201</v>
      </c>
      <c r="AT188" s="146" t="s">
        <v>181</v>
      </c>
      <c r="AU188" s="146" t="s">
        <v>186</v>
      </c>
      <c r="AY188" s="13" t="s">
        <v>179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186</v>
      </c>
      <c r="BK188" s="147">
        <f t="shared" si="39"/>
        <v>0</v>
      </c>
      <c r="BL188" s="13" t="s">
        <v>201</v>
      </c>
      <c r="BM188" s="146" t="s">
        <v>570</v>
      </c>
    </row>
    <row r="189" spans="2:65" s="1" customFormat="1" ht="16.5" customHeight="1" x14ac:dyDescent="0.2">
      <c r="B189" s="28"/>
      <c r="C189" s="148" t="s">
        <v>420</v>
      </c>
      <c r="D189" s="148" t="s">
        <v>194</v>
      </c>
      <c r="E189" s="149" t="s">
        <v>571</v>
      </c>
      <c r="F189" s="150" t="s">
        <v>569</v>
      </c>
      <c r="G189" s="151" t="s">
        <v>192</v>
      </c>
      <c r="H189" s="152">
        <v>8</v>
      </c>
      <c r="I189" s="153"/>
      <c r="J189" s="154">
        <f t="shared" si="30"/>
        <v>0</v>
      </c>
      <c r="K189" s="155"/>
      <c r="L189" s="156"/>
      <c r="M189" s="157" t="s">
        <v>1</v>
      </c>
      <c r="N189" s="158" t="s">
        <v>38</v>
      </c>
      <c r="P189" s="144">
        <f t="shared" si="31"/>
        <v>0</v>
      </c>
      <c r="Q189" s="144">
        <v>1.7700000000000001E-3</v>
      </c>
      <c r="R189" s="144">
        <f t="shared" si="32"/>
        <v>1.4160000000000001E-2</v>
      </c>
      <c r="S189" s="144">
        <v>0</v>
      </c>
      <c r="T189" s="145">
        <f t="shared" si="33"/>
        <v>0</v>
      </c>
      <c r="AR189" s="146" t="s">
        <v>205</v>
      </c>
      <c r="AT189" s="146" t="s">
        <v>194</v>
      </c>
      <c r="AU189" s="146" t="s">
        <v>186</v>
      </c>
      <c r="AY189" s="13" t="s">
        <v>179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186</v>
      </c>
      <c r="BK189" s="147">
        <f t="shared" si="39"/>
        <v>0</v>
      </c>
      <c r="BL189" s="13" t="s">
        <v>205</v>
      </c>
      <c r="BM189" s="146" t="s">
        <v>572</v>
      </c>
    </row>
    <row r="190" spans="2:65" s="1" customFormat="1" ht="24.15" customHeight="1" x14ac:dyDescent="0.2">
      <c r="B190" s="28"/>
      <c r="C190" s="134" t="s">
        <v>426</v>
      </c>
      <c r="D190" s="134" t="s">
        <v>181</v>
      </c>
      <c r="E190" s="135" t="s">
        <v>588</v>
      </c>
      <c r="F190" s="136" t="s">
        <v>589</v>
      </c>
      <c r="G190" s="137" t="s">
        <v>192</v>
      </c>
      <c r="H190" s="138">
        <v>14</v>
      </c>
      <c r="I190" s="139"/>
      <c r="J190" s="140">
        <f t="shared" si="30"/>
        <v>0</v>
      </c>
      <c r="K190" s="141"/>
      <c r="L190" s="28"/>
      <c r="M190" s="142" t="s">
        <v>1</v>
      </c>
      <c r="N190" s="143" t="s">
        <v>38</v>
      </c>
      <c r="P190" s="144">
        <f t="shared" si="31"/>
        <v>0</v>
      </c>
      <c r="Q190" s="144">
        <v>0</v>
      </c>
      <c r="R190" s="144">
        <f t="shared" si="32"/>
        <v>0</v>
      </c>
      <c r="S190" s="144">
        <v>0</v>
      </c>
      <c r="T190" s="145">
        <f t="shared" si="33"/>
        <v>0</v>
      </c>
      <c r="AR190" s="146" t="s">
        <v>201</v>
      </c>
      <c r="AT190" s="146" t="s">
        <v>181</v>
      </c>
      <c r="AU190" s="146" t="s">
        <v>186</v>
      </c>
      <c r="AY190" s="13" t="s">
        <v>179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186</v>
      </c>
      <c r="BK190" s="147">
        <f t="shared" si="39"/>
        <v>0</v>
      </c>
      <c r="BL190" s="13" t="s">
        <v>201</v>
      </c>
      <c r="BM190" s="146" t="s">
        <v>590</v>
      </c>
    </row>
    <row r="191" spans="2:65" s="1" customFormat="1" ht="24.15" customHeight="1" x14ac:dyDescent="0.2">
      <c r="B191" s="28"/>
      <c r="C191" s="148" t="s">
        <v>430</v>
      </c>
      <c r="D191" s="148" t="s">
        <v>194</v>
      </c>
      <c r="E191" s="149" t="s">
        <v>591</v>
      </c>
      <c r="F191" s="150" t="s">
        <v>592</v>
      </c>
      <c r="G191" s="151" t="s">
        <v>192</v>
      </c>
      <c r="H191" s="152">
        <v>14</v>
      </c>
      <c r="I191" s="153"/>
      <c r="J191" s="154">
        <f t="shared" si="30"/>
        <v>0</v>
      </c>
      <c r="K191" s="155"/>
      <c r="L191" s="156"/>
      <c r="M191" s="157" t="s">
        <v>1</v>
      </c>
      <c r="N191" s="158" t="s">
        <v>38</v>
      </c>
      <c r="P191" s="144">
        <f t="shared" si="31"/>
        <v>0</v>
      </c>
      <c r="Q191" s="144">
        <v>6.9199999999999999E-3</v>
      </c>
      <c r="R191" s="144">
        <f t="shared" si="32"/>
        <v>9.6879999999999994E-2</v>
      </c>
      <c r="S191" s="144">
        <v>0</v>
      </c>
      <c r="T191" s="145">
        <f t="shared" si="33"/>
        <v>0</v>
      </c>
      <c r="AR191" s="146" t="s">
        <v>205</v>
      </c>
      <c r="AT191" s="146" t="s">
        <v>194</v>
      </c>
      <c r="AU191" s="146" t="s">
        <v>186</v>
      </c>
      <c r="AY191" s="13" t="s">
        <v>179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186</v>
      </c>
      <c r="BK191" s="147">
        <f t="shared" si="39"/>
        <v>0</v>
      </c>
      <c r="BL191" s="13" t="s">
        <v>205</v>
      </c>
      <c r="BM191" s="146" t="s">
        <v>593</v>
      </c>
    </row>
    <row r="192" spans="2:65" s="1" customFormat="1" ht="24.15" customHeight="1" x14ac:dyDescent="0.2">
      <c r="B192" s="28"/>
      <c r="C192" s="134" t="s">
        <v>434</v>
      </c>
      <c r="D192" s="134" t="s">
        <v>181</v>
      </c>
      <c r="E192" s="135" t="s">
        <v>594</v>
      </c>
      <c r="F192" s="136" t="s">
        <v>595</v>
      </c>
      <c r="G192" s="137" t="s">
        <v>192</v>
      </c>
      <c r="H192" s="138">
        <v>8</v>
      </c>
      <c r="I192" s="139"/>
      <c r="J192" s="140">
        <f t="shared" si="30"/>
        <v>0</v>
      </c>
      <c r="K192" s="141"/>
      <c r="L192" s="28"/>
      <c r="M192" s="142" t="s">
        <v>1</v>
      </c>
      <c r="N192" s="143" t="s">
        <v>38</v>
      </c>
      <c r="P192" s="144">
        <f t="shared" si="31"/>
        <v>0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201</v>
      </c>
      <c r="AT192" s="146" t="s">
        <v>181</v>
      </c>
      <c r="AU192" s="146" t="s">
        <v>186</v>
      </c>
      <c r="AY192" s="13" t="s">
        <v>179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186</v>
      </c>
      <c r="BK192" s="147">
        <f t="shared" si="39"/>
        <v>0</v>
      </c>
      <c r="BL192" s="13" t="s">
        <v>201</v>
      </c>
      <c r="BM192" s="146" t="s">
        <v>596</v>
      </c>
    </row>
    <row r="193" spans="2:65" s="1" customFormat="1" ht="24.15" customHeight="1" x14ac:dyDescent="0.2">
      <c r="B193" s="28"/>
      <c r="C193" s="148" t="s">
        <v>651</v>
      </c>
      <c r="D193" s="148" t="s">
        <v>194</v>
      </c>
      <c r="E193" s="149" t="s">
        <v>597</v>
      </c>
      <c r="F193" s="150" t="s">
        <v>598</v>
      </c>
      <c r="G193" s="151" t="s">
        <v>192</v>
      </c>
      <c r="H193" s="152">
        <v>8</v>
      </c>
      <c r="I193" s="153"/>
      <c r="J193" s="154">
        <f t="shared" si="30"/>
        <v>0</v>
      </c>
      <c r="K193" s="155"/>
      <c r="L193" s="156"/>
      <c r="M193" s="157" t="s">
        <v>1</v>
      </c>
      <c r="N193" s="158" t="s">
        <v>38</v>
      </c>
      <c r="P193" s="144">
        <f t="shared" si="31"/>
        <v>0</v>
      </c>
      <c r="Q193" s="144">
        <v>4.8999999999999998E-3</v>
      </c>
      <c r="R193" s="144">
        <f t="shared" si="32"/>
        <v>3.9199999999999999E-2</v>
      </c>
      <c r="S193" s="144">
        <v>0</v>
      </c>
      <c r="T193" s="145">
        <f t="shared" si="33"/>
        <v>0</v>
      </c>
      <c r="AR193" s="146" t="s">
        <v>205</v>
      </c>
      <c r="AT193" s="146" t="s">
        <v>194</v>
      </c>
      <c r="AU193" s="146" t="s">
        <v>186</v>
      </c>
      <c r="AY193" s="13" t="s">
        <v>179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186</v>
      </c>
      <c r="BK193" s="147">
        <f t="shared" si="39"/>
        <v>0</v>
      </c>
      <c r="BL193" s="13" t="s">
        <v>205</v>
      </c>
      <c r="BM193" s="146" t="s">
        <v>599</v>
      </c>
    </row>
    <row r="194" spans="2:65" s="1" customFormat="1" ht="24.15" customHeight="1" x14ac:dyDescent="0.2">
      <c r="B194" s="28"/>
      <c r="C194" s="134" t="s">
        <v>655</v>
      </c>
      <c r="D194" s="134" t="s">
        <v>181</v>
      </c>
      <c r="E194" s="135" t="s">
        <v>600</v>
      </c>
      <c r="F194" s="136" t="s">
        <v>601</v>
      </c>
      <c r="G194" s="137" t="s">
        <v>192</v>
      </c>
      <c r="H194" s="138">
        <v>7</v>
      </c>
      <c r="I194" s="139"/>
      <c r="J194" s="140">
        <f t="shared" si="30"/>
        <v>0</v>
      </c>
      <c r="K194" s="141"/>
      <c r="L194" s="28"/>
      <c r="M194" s="142" t="s">
        <v>1</v>
      </c>
      <c r="N194" s="143" t="s">
        <v>38</v>
      </c>
      <c r="P194" s="144">
        <f t="shared" si="31"/>
        <v>0</v>
      </c>
      <c r="Q194" s="144">
        <v>0</v>
      </c>
      <c r="R194" s="144">
        <f t="shared" si="32"/>
        <v>0</v>
      </c>
      <c r="S194" s="144">
        <v>0</v>
      </c>
      <c r="T194" s="145">
        <f t="shared" si="33"/>
        <v>0</v>
      </c>
      <c r="AR194" s="146" t="s">
        <v>201</v>
      </c>
      <c r="AT194" s="146" t="s">
        <v>181</v>
      </c>
      <c r="AU194" s="146" t="s">
        <v>186</v>
      </c>
      <c r="AY194" s="13" t="s">
        <v>179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186</v>
      </c>
      <c r="BK194" s="147">
        <f t="shared" si="39"/>
        <v>0</v>
      </c>
      <c r="BL194" s="13" t="s">
        <v>201</v>
      </c>
      <c r="BM194" s="146" t="s">
        <v>602</v>
      </c>
    </row>
    <row r="195" spans="2:65" s="1" customFormat="1" ht="24.15" customHeight="1" x14ac:dyDescent="0.2">
      <c r="B195" s="28"/>
      <c r="C195" s="148" t="s">
        <v>201</v>
      </c>
      <c r="D195" s="148" t="s">
        <v>194</v>
      </c>
      <c r="E195" s="149" t="s">
        <v>603</v>
      </c>
      <c r="F195" s="150" t="s">
        <v>604</v>
      </c>
      <c r="G195" s="151" t="s">
        <v>192</v>
      </c>
      <c r="H195" s="152">
        <v>7</v>
      </c>
      <c r="I195" s="153"/>
      <c r="J195" s="154">
        <f t="shared" si="30"/>
        <v>0</v>
      </c>
      <c r="K195" s="155"/>
      <c r="L195" s="156"/>
      <c r="M195" s="157" t="s">
        <v>1</v>
      </c>
      <c r="N195" s="158" t="s">
        <v>38</v>
      </c>
      <c r="P195" s="144">
        <f t="shared" si="31"/>
        <v>0</v>
      </c>
      <c r="Q195" s="144">
        <v>7.5799999999999999E-3</v>
      </c>
      <c r="R195" s="144">
        <f t="shared" si="32"/>
        <v>5.3059999999999996E-2</v>
      </c>
      <c r="S195" s="144">
        <v>0</v>
      </c>
      <c r="T195" s="145">
        <f t="shared" si="33"/>
        <v>0</v>
      </c>
      <c r="AR195" s="146" t="s">
        <v>205</v>
      </c>
      <c r="AT195" s="146" t="s">
        <v>194</v>
      </c>
      <c r="AU195" s="146" t="s">
        <v>186</v>
      </c>
      <c r="AY195" s="13" t="s">
        <v>179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186</v>
      </c>
      <c r="BK195" s="147">
        <f t="shared" si="39"/>
        <v>0</v>
      </c>
      <c r="BL195" s="13" t="s">
        <v>205</v>
      </c>
      <c r="BM195" s="146" t="s">
        <v>605</v>
      </c>
    </row>
    <row r="196" spans="2:65" s="1" customFormat="1" ht="24.15" customHeight="1" x14ac:dyDescent="0.2">
      <c r="B196" s="28"/>
      <c r="C196" s="134" t="s">
        <v>661</v>
      </c>
      <c r="D196" s="134" t="s">
        <v>181</v>
      </c>
      <c r="E196" s="135" t="s">
        <v>606</v>
      </c>
      <c r="F196" s="136" t="s">
        <v>607</v>
      </c>
      <c r="G196" s="137" t="s">
        <v>192</v>
      </c>
      <c r="H196" s="138">
        <v>2</v>
      </c>
      <c r="I196" s="139"/>
      <c r="J196" s="140">
        <f t="shared" si="30"/>
        <v>0</v>
      </c>
      <c r="K196" s="141"/>
      <c r="L196" s="28"/>
      <c r="M196" s="142" t="s">
        <v>1</v>
      </c>
      <c r="N196" s="143" t="s">
        <v>38</v>
      </c>
      <c r="P196" s="144">
        <f t="shared" si="31"/>
        <v>0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201</v>
      </c>
      <c r="AT196" s="146" t="s">
        <v>181</v>
      </c>
      <c r="AU196" s="146" t="s">
        <v>186</v>
      </c>
      <c r="AY196" s="13" t="s">
        <v>179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186</v>
      </c>
      <c r="BK196" s="147">
        <f t="shared" si="39"/>
        <v>0</v>
      </c>
      <c r="BL196" s="13" t="s">
        <v>201</v>
      </c>
      <c r="BM196" s="146" t="s">
        <v>1132</v>
      </c>
    </row>
    <row r="197" spans="2:65" s="1" customFormat="1" ht="24.15" customHeight="1" x14ac:dyDescent="0.2">
      <c r="B197" s="28"/>
      <c r="C197" s="148" t="s">
        <v>665</v>
      </c>
      <c r="D197" s="148" t="s">
        <v>194</v>
      </c>
      <c r="E197" s="149" t="s">
        <v>609</v>
      </c>
      <c r="F197" s="150" t="s">
        <v>610</v>
      </c>
      <c r="G197" s="151" t="s">
        <v>192</v>
      </c>
      <c r="H197" s="152">
        <v>2</v>
      </c>
      <c r="I197" s="153"/>
      <c r="J197" s="154">
        <f t="shared" si="30"/>
        <v>0</v>
      </c>
      <c r="K197" s="155"/>
      <c r="L197" s="156"/>
      <c r="M197" s="157" t="s">
        <v>1</v>
      </c>
      <c r="N197" s="158" t="s">
        <v>38</v>
      </c>
      <c r="P197" s="144">
        <f t="shared" si="31"/>
        <v>0</v>
      </c>
      <c r="Q197" s="144">
        <v>5.5599999999999998E-3</v>
      </c>
      <c r="R197" s="144">
        <f t="shared" si="32"/>
        <v>1.112E-2</v>
      </c>
      <c r="S197" s="144">
        <v>0</v>
      </c>
      <c r="T197" s="145">
        <f t="shared" si="33"/>
        <v>0</v>
      </c>
      <c r="AR197" s="146" t="s">
        <v>205</v>
      </c>
      <c r="AT197" s="146" t="s">
        <v>194</v>
      </c>
      <c r="AU197" s="146" t="s">
        <v>186</v>
      </c>
      <c r="AY197" s="13" t="s">
        <v>179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186</v>
      </c>
      <c r="BK197" s="147">
        <f t="shared" si="39"/>
        <v>0</v>
      </c>
      <c r="BL197" s="13" t="s">
        <v>205</v>
      </c>
      <c r="BM197" s="146" t="s">
        <v>1133</v>
      </c>
    </row>
    <row r="198" spans="2:65" s="1" customFormat="1" ht="16.5" customHeight="1" x14ac:dyDescent="0.2">
      <c r="B198" s="28"/>
      <c r="C198" s="134" t="s">
        <v>668</v>
      </c>
      <c r="D198" s="134" t="s">
        <v>181</v>
      </c>
      <c r="E198" s="135" t="s">
        <v>612</v>
      </c>
      <c r="F198" s="136" t="s">
        <v>613</v>
      </c>
      <c r="G198" s="137" t="s">
        <v>192</v>
      </c>
      <c r="H198" s="138">
        <v>31</v>
      </c>
      <c r="I198" s="139"/>
      <c r="J198" s="140">
        <f t="shared" si="30"/>
        <v>0</v>
      </c>
      <c r="K198" s="141"/>
      <c r="L198" s="28"/>
      <c r="M198" s="142" t="s">
        <v>1</v>
      </c>
      <c r="N198" s="143" t="s">
        <v>38</v>
      </c>
      <c r="P198" s="144">
        <f t="shared" si="31"/>
        <v>0</v>
      </c>
      <c r="Q198" s="144">
        <v>0</v>
      </c>
      <c r="R198" s="144">
        <f t="shared" si="32"/>
        <v>0</v>
      </c>
      <c r="S198" s="144">
        <v>0</v>
      </c>
      <c r="T198" s="145">
        <f t="shared" si="33"/>
        <v>0</v>
      </c>
      <c r="AR198" s="146" t="s">
        <v>201</v>
      </c>
      <c r="AT198" s="146" t="s">
        <v>181</v>
      </c>
      <c r="AU198" s="146" t="s">
        <v>186</v>
      </c>
      <c r="AY198" s="13" t="s">
        <v>179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186</v>
      </c>
      <c r="BK198" s="147">
        <f t="shared" si="39"/>
        <v>0</v>
      </c>
      <c r="BL198" s="13" t="s">
        <v>201</v>
      </c>
      <c r="BM198" s="146" t="s">
        <v>614</v>
      </c>
    </row>
    <row r="199" spans="2:65" s="1" customFormat="1" ht="16.5" customHeight="1" x14ac:dyDescent="0.2">
      <c r="B199" s="28"/>
      <c r="C199" s="148" t="s">
        <v>672</v>
      </c>
      <c r="D199" s="148" t="s">
        <v>194</v>
      </c>
      <c r="E199" s="149" t="s">
        <v>615</v>
      </c>
      <c r="F199" s="150" t="s">
        <v>616</v>
      </c>
      <c r="G199" s="151" t="s">
        <v>192</v>
      </c>
      <c r="H199" s="152">
        <v>31</v>
      </c>
      <c r="I199" s="153"/>
      <c r="J199" s="154">
        <f t="shared" si="30"/>
        <v>0</v>
      </c>
      <c r="K199" s="155"/>
      <c r="L199" s="156"/>
      <c r="M199" s="157" t="s">
        <v>1</v>
      </c>
      <c r="N199" s="158" t="s">
        <v>38</v>
      </c>
      <c r="P199" s="144">
        <f t="shared" si="31"/>
        <v>0</v>
      </c>
      <c r="Q199" s="144">
        <v>3.3600000000000001E-3</v>
      </c>
      <c r="R199" s="144">
        <f t="shared" si="32"/>
        <v>0.10416</v>
      </c>
      <c r="S199" s="144">
        <v>0</v>
      </c>
      <c r="T199" s="145">
        <f t="shared" si="33"/>
        <v>0</v>
      </c>
      <c r="AR199" s="146" t="s">
        <v>205</v>
      </c>
      <c r="AT199" s="146" t="s">
        <v>194</v>
      </c>
      <c r="AU199" s="146" t="s">
        <v>186</v>
      </c>
      <c r="AY199" s="13" t="s">
        <v>179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186</v>
      </c>
      <c r="BK199" s="147">
        <f t="shared" si="39"/>
        <v>0</v>
      </c>
      <c r="BL199" s="13" t="s">
        <v>205</v>
      </c>
      <c r="BM199" s="146" t="s">
        <v>617</v>
      </c>
    </row>
    <row r="200" spans="2:65" s="1" customFormat="1" ht="24.15" customHeight="1" x14ac:dyDescent="0.2">
      <c r="B200" s="28"/>
      <c r="C200" s="134" t="s">
        <v>676</v>
      </c>
      <c r="D200" s="134" t="s">
        <v>181</v>
      </c>
      <c r="E200" s="135" t="s">
        <v>621</v>
      </c>
      <c r="F200" s="136" t="s">
        <v>622</v>
      </c>
      <c r="G200" s="137" t="s">
        <v>192</v>
      </c>
      <c r="H200" s="138">
        <v>1</v>
      </c>
      <c r="I200" s="139"/>
      <c r="J200" s="140">
        <f t="shared" si="30"/>
        <v>0</v>
      </c>
      <c r="K200" s="141"/>
      <c r="L200" s="28"/>
      <c r="M200" s="142" t="s">
        <v>1</v>
      </c>
      <c r="N200" s="143" t="s">
        <v>38</v>
      </c>
      <c r="P200" s="144">
        <f t="shared" si="31"/>
        <v>0</v>
      </c>
      <c r="Q200" s="144">
        <v>0</v>
      </c>
      <c r="R200" s="144">
        <f t="shared" si="32"/>
        <v>0</v>
      </c>
      <c r="S200" s="144">
        <v>0</v>
      </c>
      <c r="T200" s="145">
        <f t="shared" si="33"/>
        <v>0</v>
      </c>
      <c r="AR200" s="146" t="s">
        <v>201</v>
      </c>
      <c r="AT200" s="146" t="s">
        <v>181</v>
      </c>
      <c r="AU200" s="146" t="s">
        <v>186</v>
      </c>
      <c r="AY200" s="13" t="s">
        <v>179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186</v>
      </c>
      <c r="BK200" s="147">
        <f t="shared" si="39"/>
        <v>0</v>
      </c>
      <c r="BL200" s="13" t="s">
        <v>201</v>
      </c>
      <c r="BM200" s="146" t="s">
        <v>623</v>
      </c>
    </row>
    <row r="201" spans="2:65" s="1" customFormat="1" ht="24.15" customHeight="1" x14ac:dyDescent="0.2">
      <c r="B201" s="28"/>
      <c r="C201" s="148" t="s">
        <v>680</v>
      </c>
      <c r="D201" s="148" t="s">
        <v>194</v>
      </c>
      <c r="E201" s="149" t="s">
        <v>624</v>
      </c>
      <c r="F201" s="150" t="s">
        <v>625</v>
      </c>
      <c r="G201" s="151" t="s">
        <v>192</v>
      </c>
      <c r="H201" s="152">
        <v>1</v>
      </c>
      <c r="I201" s="153"/>
      <c r="J201" s="154">
        <f t="shared" si="30"/>
        <v>0</v>
      </c>
      <c r="K201" s="155"/>
      <c r="L201" s="156"/>
      <c r="M201" s="157" t="s">
        <v>1</v>
      </c>
      <c r="N201" s="158" t="s">
        <v>38</v>
      </c>
      <c r="P201" s="144">
        <f t="shared" si="31"/>
        <v>0</v>
      </c>
      <c r="Q201" s="144">
        <v>1.4E-2</v>
      </c>
      <c r="R201" s="144">
        <f t="shared" si="32"/>
        <v>1.4E-2</v>
      </c>
      <c r="S201" s="144">
        <v>0</v>
      </c>
      <c r="T201" s="145">
        <f t="shared" si="33"/>
        <v>0</v>
      </c>
      <c r="AR201" s="146" t="s">
        <v>205</v>
      </c>
      <c r="AT201" s="146" t="s">
        <v>194</v>
      </c>
      <c r="AU201" s="146" t="s">
        <v>186</v>
      </c>
      <c r="AY201" s="13" t="s">
        <v>179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186</v>
      </c>
      <c r="BK201" s="147">
        <f t="shared" si="39"/>
        <v>0</v>
      </c>
      <c r="BL201" s="13" t="s">
        <v>205</v>
      </c>
      <c r="BM201" s="146" t="s">
        <v>626</v>
      </c>
    </row>
    <row r="202" spans="2:65" s="1" customFormat="1" ht="16.5" customHeight="1" x14ac:dyDescent="0.2">
      <c r="B202" s="28"/>
      <c r="C202" s="134" t="s">
        <v>684</v>
      </c>
      <c r="D202" s="134" t="s">
        <v>181</v>
      </c>
      <c r="E202" s="135" t="s">
        <v>662</v>
      </c>
      <c r="F202" s="136" t="s">
        <v>663</v>
      </c>
      <c r="G202" s="137" t="s">
        <v>192</v>
      </c>
      <c r="H202" s="138">
        <v>1</v>
      </c>
      <c r="I202" s="139"/>
      <c r="J202" s="140">
        <f t="shared" si="30"/>
        <v>0</v>
      </c>
      <c r="K202" s="141"/>
      <c r="L202" s="28"/>
      <c r="M202" s="142" t="s">
        <v>1</v>
      </c>
      <c r="N202" s="143" t="s">
        <v>38</v>
      </c>
      <c r="P202" s="144">
        <f t="shared" si="31"/>
        <v>0</v>
      </c>
      <c r="Q202" s="144">
        <v>0</v>
      </c>
      <c r="R202" s="144">
        <f t="shared" si="32"/>
        <v>0</v>
      </c>
      <c r="S202" s="144">
        <v>0</v>
      </c>
      <c r="T202" s="145">
        <f t="shared" si="33"/>
        <v>0</v>
      </c>
      <c r="AR202" s="146" t="s">
        <v>201</v>
      </c>
      <c r="AT202" s="146" t="s">
        <v>181</v>
      </c>
      <c r="AU202" s="146" t="s">
        <v>186</v>
      </c>
      <c r="AY202" s="13" t="s">
        <v>179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186</v>
      </c>
      <c r="BK202" s="147">
        <f t="shared" si="39"/>
        <v>0</v>
      </c>
      <c r="BL202" s="13" t="s">
        <v>201</v>
      </c>
      <c r="BM202" s="146" t="s">
        <v>664</v>
      </c>
    </row>
    <row r="203" spans="2:65" s="1" customFormat="1" ht="16.5" customHeight="1" x14ac:dyDescent="0.2">
      <c r="B203" s="28"/>
      <c r="C203" s="148" t="s">
        <v>688</v>
      </c>
      <c r="D203" s="148" t="s">
        <v>194</v>
      </c>
      <c r="E203" s="149" t="s">
        <v>666</v>
      </c>
      <c r="F203" s="150" t="s">
        <v>663</v>
      </c>
      <c r="G203" s="151" t="s">
        <v>192</v>
      </c>
      <c r="H203" s="152">
        <v>1</v>
      </c>
      <c r="I203" s="153"/>
      <c r="J203" s="154">
        <f t="shared" si="30"/>
        <v>0</v>
      </c>
      <c r="K203" s="155"/>
      <c r="L203" s="156"/>
      <c r="M203" s="157" t="s">
        <v>1</v>
      </c>
      <c r="N203" s="158" t="s">
        <v>38</v>
      </c>
      <c r="P203" s="144">
        <f t="shared" si="31"/>
        <v>0</v>
      </c>
      <c r="Q203" s="144">
        <v>3.8000000000000002E-4</v>
      </c>
      <c r="R203" s="144">
        <f t="shared" si="32"/>
        <v>3.8000000000000002E-4</v>
      </c>
      <c r="S203" s="144">
        <v>0</v>
      </c>
      <c r="T203" s="145">
        <f t="shared" si="33"/>
        <v>0</v>
      </c>
      <c r="AR203" s="146" t="s">
        <v>205</v>
      </c>
      <c r="AT203" s="146" t="s">
        <v>194</v>
      </c>
      <c r="AU203" s="146" t="s">
        <v>186</v>
      </c>
      <c r="AY203" s="13" t="s">
        <v>179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186</v>
      </c>
      <c r="BK203" s="147">
        <f t="shared" si="39"/>
        <v>0</v>
      </c>
      <c r="BL203" s="13" t="s">
        <v>205</v>
      </c>
      <c r="BM203" s="146" t="s">
        <v>667</v>
      </c>
    </row>
    <row r="204" spans="2:65" s="1" customFormat="1" ht="16.5" customHeight="1" x14ac:dyDescent="0.2">
      <c r="B204" s="28"/>
      <c r="C204" s="134" t="s">
        <v>692</v>
      </c>
      <c r="D204" s="134" t="s">
        <v>181</v>
      </c>
      <c r="E204" s="135" t="s">
        <v>689</v>
      </c>
      <c r="F204" s="136" t="s">
        <v>690</v>
      </c>
      <c r="G204" s="137" t="s">
        <v>192</v>
      </c>
      <c r="H204" s="138">
        <v>83</v>
      </c>
      <c r="I204" s="139"/>
      <c r="J204" s="140">
        <f t="shared" si="30"/>
        <v>0</v>
      </c>
      <c r="K204" s="141"/>
      <c r="L204" s="28"/>
      <c r="M204" s="142" t="s">
        <v>1</v>
      </c>
      <c r="N204" s="143" t="s">
        <v>38</v>
      </c>
      <c r="P204" s="144">
        <f t="shared" si="31"/>
        <v>0</v>
      </c>
      <c r="Q204" s="144">
        <v>0</v>
      </c>
      <c r="R204" s="144">
        <f t="shared" si="32"/>
        <v>0</v>
      </c>
      <c r="S204" s="144">
        <v>0</v>
      </c>
      <c r="T204" s="145">
        <f t="shared" si="33"/>
        <v>0</v>
      </c>
      <c r="AR204" s="146" t="s">
        <v>201</v>
      </c>
      <c r="AT204" s="146" t="s">
        <v>181</v>
      </c>
      <c r="AU204" s="146" t="s">
        <v>186</v>
      </c>
      <c r="AY204" s="13" t="s">
        <v>179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186</v>
      </c>
      <c r="BK204" s="147">
        <f t="shared" si="39"/>
        <v>0</v>
      </c>
      <c r="BL204" s="13" t="s">
        <v>201</v>
      </c>
      <c r="BM204" s="146" t="s">
        <v>691</v>
      </c>
    </row>
    <row r="205" spans="2:65" s="1" customFormat="1" ht="16.5" customHeight="1" x14ac:dyDescent="0.2">
      <c r="B205" s="28"/>
      <c r="C205" s="134" t="s">
        <v>696</v>
      </c>
      <c r="D205" s="134" t="s">
        <v>181</v>
      </c>
      <c r="E205" s="135" t="s">
        <v>1134</v>
      </c>
      <c r="F205" s="136" t="s">
        <v>1135</v>
      </c>
      <c r="G205" s="137" t="s">
        <v>192</v>
      </c>
      <c r="H205" s="138">
        <v>4</v>
      </c>
      <c r="I205" s="139"/>
      <c r="J205" s="140">
        <f t="shared" si="30"/>
        <v>0</v>
      </c>
      <c r="K205" s="141"/>
      <c r="L205" s="28"/>
      <c r="M205" s="142" t="s">
        <v>1</v>
      </c>
      <c r="N205" s="143" t="s">
        <v>38</v>
      </c>
      <c r="P205" s="144">
        <f t="shared" si="31"/>
        <v>0</v>
      </c>
      <c r="Q205" s="144">
        <v>0</v>
      </c>
      <c r="R205" s="144">
        <f t="shared" si="32"/>
        <v>0</v>
      </c>
      <c r="S205" s="144">
        <v>0</v>
      </c>
      <c r="T205" s="145">
        <f t="shared" si="33"/>
        <v>0</v>
      </c>
      <c r="AR205" s="146" t="s">
        <v>201</v>
      </c>
      <c r="AT205" s="146" t="s">
        <v>181</v>
      </c>
      <c r="AU205" s="146" t="s">
        <v>186</v>
      </c>
      <c r="AY205" s="13" t="s">
        <v>179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186</v>
      </c>
      <c r="BK205" s="147">
        <f t="shared" si="39"/>
        <v>0</v>
      </c>
      <c r="BL205" s="13" t="s">
        <v>201</v>
      </c>
      <c r="BM205" s="146" t="s">
        <v>1136</v>
      </c>
    </row>
    <row r="206" spans="2:65" s="1" customFormat="1" ht="16.5" customHeight="1" x14ac:dyDescent="0.2">
      <c r="B206" s="28"/>
      <c r="C206" s="148" t="s">
        <v>700</v>
      </c>
      <c r="D206" s="148" t="s">
        <v>194</v>
      </c>
      <c r="E206" s="149" t="s">
        <v>1137</v>
      </c>
      <c r="F206" s="150" t="s">
        <v>1138</v>
      </c>
      <c r="G206" s="151" t="s">
        <v>192</v>
      </c>
      <c r="H206" s="152">
        <v>4</v>
      </c>
      <c r="I206" s="153"/>
      <c r="J206" s="154">
        <f t="shared" si="30"/>
        <v>0</v>
      </c>
      <c r="K206" s="155"/>
      <c r="L206" s="156"/>
      <c r="M206" s="157" t="s">
        <v>1</v>
      </c>
      <c r="N206" s="158" t="s">
        <v>38</v>
      </c>
      <c r="P206" s="144">
        <f t="shared" si="31"/>
        <v>0</v>
      </c>
      <c r="Q206" s="144">
        <v>1.619E-2</v>
      </c>
      <c r="R206" s="144">
        <f t="shared" si="32"/>
        <v>6.4759999999999998E-2</v>
      </c>
      <c r="S206" s="144">
        <v>0</v>
      </c>
      <c r="T206" s="145">
        <f t="shared" si="33"/>
        <v>0</v>
      </c>
      <c r="AR206" s="146" t="s">
        <v>205</v>
      </c>
      <c r="AT206" s="146" t="s">
        <v>194</v>
      </c>
      <c r="AU206" s="146" t="s">
        <v>186</v>
      </c>
      <c r="AY206" s="13" t="s">
        <v>179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186</v>
      </c>
      <c r="BK206" s="147">
        <f t="shared" si="39"/>
        <v>0</v>
      </c>
      <c r="BL206" s="13" t="s">
        <v>205</v>
      </c>
      <c r="BM206" s="146" t="s">
        <v>1139</v>
      </c>
    </row>
    <row r="207" spans="2:65" s="1" customFormat="1" ht="24.15" customHeight="1" x14ac:dyDescent="0.2">
      <c r="B207" s="28"/>
      <c r="C207" s="134" t="s">
        <v>704</v>
      </c>
      <c r="D207" s="134" t="s">
        <v>181</v>
      </c>
      <c r="E207" s="135" t="s">
        <v>1140</v>
      </c>
      <c r="F207" s="136" t="s">
        <v>1141</v>
      </c>
      <c r="G207" s="137" t="s">
        <v>192</v>
      </c>
      <c r="H207" s="138">
        <v>2</v>
      </c>
      <c r="I207" s="139"/>
      <c r="J207" s="140">
        <f t="shared" si="30"/>
        <v>0</v>
      </c>
      <c r="K207" s="141"/>
      <c r="L207" s="28"/>
      <c r="M207" s="142" t="s">
        <v>1</v>
      </c>
      <c r="N207" s="143" t="s">
        <v>38</v>
      </c>
      <c r="P207" s="144">
        <f t="shared" si="31"/>
        <v>0</v>
      </c>
      <c r="Q207" s="144">
        <v>0</v>
      </c>
      <c r="R207" s="144">
        <f t="shared" si="32"/>
        <v>0</v>
      </c>
      <c r="S207" s="144">
        <v>0</v>
      </c>
      <c r="T207" s="145">
        <f t="shared" si="33"/>
        <v>0</v>
      </c>
      <c r="AR207" s="146" t="s">
        <v>201</v>
      </c>
      <c r="AT207" s="146" t="s">
        <v>181</v>
      </c>
      <c r="AU207" s="146" t="s">
        <v>186</v>
      </c>
      <c r="AY207" s="13" t="s">
        <v>179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186</v>
      </c>
      <c r="BK207" s="147">
        <f t="shared" si="39"/>
        <v>0</v>
      </c>
      <c r="BL207" s="13" t="s">
        <v>201</v>
      </c>
      <c r="BM207" s="146" t="s">
        <v>1142</v>
      </c>
    </row>
    <row r="208" spans="2:65" s="1" customFormat="1" ht="16.5" customHeight="1" x14ac:dyDescent="0.2">
      <c r="B208" s="28"/>
      <c r="C208" s="148" t="s">
        <v>708</v>
      </c>
      <c r="D208" s="148" t="s">
        <v>194</v>
      </c>
      <c r="E208" s="149" t="s">
        <v>1143</v>
      </c>
      <c r="F208" s="150" t="s">
        <v>1144</v>
      </c>
      <c r="G208" s="151" t="s">
        <v>192</v>
      </c>
      <c r="H208" s="152">
        <v>2</v>
      </c>
      <c r="I208" s="153"/>
      <c r="J208" s="154">
        <f t="shared" si="30"/>
        <v>0</v>
      </c>
      <c r="K208" s="155"/>
      <c r="L208" s="156"/>
      <c r="M208" s="157" t="s">
        <v>1</v>
      </c>
      <c r="N208" s="158" t="s">
        <v>38</v>
      </c>
      <c r="P208" s="144">
        <f t="shared" si="31"/>
        <v>0</v>
      </c>
      <c r="Q208" s="144">
        <v>1.299E-2</v>
      </c>
      <c r="R208" s="144">
        <f t="shared" si="32"/>
        <v>2.598E-2</v>
      </c>
      <c r="S208" s="144">
        <v>0</v>
      </c>
      <c r="T208" s="145">
        <f t="shared" si="33"/>
        <v>0</v>
      </c>
      <c r="AR208" s="146" t="s">
        <v>205</v>
      </c>
      <c r="AT208" s="146" t="s">
        <v>194</v>
      </c>
      <c r="AU208" s="146" t="s">
        <v>186</v>
      </c>
      <c r="AY208" s="13" t="s">
        <v>179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186</v>
      </c>
      <c r="BK208" s="147">
        <f t="shared" si="39"/>
        <v>0</v>
      </c>
      <c r="BL208" s="13" t="s">
        <v>205</v>
      </c>
      <c r="BM208" s="146" t="s">
        <v>1145</v>
      </c>
    </row>
    <row r="209" spans="2:65" s="1" customFormat="1" ht="16.5" customHeight="1" x14ac:dyDescent="0.2">
      <c r="B209" s="28"/>
      <c r="C209" s="134" t="s">
        <v>712</v>
      </c>
      <c r="D209" s="134" t="s">
        <v>181</v>
      </c>
      <c r="E209" s="135" t="s">
        <v>1146</v>
      </c>
      <c r="F209" s="136" t="s">
        <v>1147</v>
      </c>
      <c r="G209" s="137" t="s">
        <v>192</v>
      </c>
      <c r="H209" s="138">
        <v>2</v>
      </c>
      <c r="I209" s="139"/>
      <c r="J209" s="140">
        <f t="shared" si="30"/>
        <v>0</v>
      </c>
      <c r="K209" s="141"/>
      <c r="L209" s="28"/>
      <c r="M209" s="142" t="s">
        <v>1</v>
      </c>
      <c r="N209" s="143" t="s">
        <v>38</v>
      </c>
      <c r="P209" s="144">
        <f t="shared" si="31"/>
        <v>0</v>
      </c>
      <c r="Q209" s="144">
        <v>0</v>
      </c>
      <c r="R209" s="144">
        <f t="shared" si="32"/>
        <v>0</v>
      </c>
      <c r="S209" s="144">
        <v>0</v>
      </c>
      <c r="T209" s="145">
        <f t="shared" si="33"/>
        <v>0</v>
      </c>
      <c r="AR209" s="146" t="s">
        <v>201</v>
      </c>
      <c r="AT209" s="146" t="s">
        <v>181</v>
      </c>
      <c r="AU209" s="146" t="s">
        <v>186</v>
      </c>
      <c r="AY209" s="13" t="s">
        <v>179</v>
      </c>
      <c r="BE209" s="147">
        <f t="shared" si="34"/>
        <v>0</v>
      </c>
      <c r="BF209" s="147">
        <f t="shared" si="35"/>
        <v>0</v>
      </c>
      <c r="BG209" s="147">
        <f t="shared" si="36"/>
        <v>0</v>
      </c>
      <c r="BH209" s="147">
        <f t="shared" si="37"/>
        <v>0</v>
      </c>
      <c r="BI209" s="147">
        <f t="shared" si="38"/>
        <v>0</v>
      </c>
      <c r="BJ209" s="13" t="s">
        <v>186</v>
      </c>
      <c r="BK209" s="147">
        <f t="shared" si="39"/>
        <v>0</v>
      </c>
      <c r="BL209" s="13" t="s">
        <v>201</v>
      </c>
      <c r="BM209" s="146" t="s">
        <v>1148</v>
      </c>
    </row>
    <row r="210" spans="2:65" s="1" customFormat="1" ht="16.5" customHeight="1" x14ac:dyDescent="0.2">
      <c r="B210" s="28"/>
      <c r="C210" s="148" t="s">
        <v>716</v>
      </c>
      <c r="D210" s="148" t="s">
        <v>194</v>
      </c>
      <c r="E210" s="149" t="s">
        <v>1149</v>
      </c>
      <c r="F210" s="150" t="s">
        <v>1150</v>
      </c>
      <c r="G210" s="151" t="s">
        <v>192</v>
      </c>
      <c r="H210" s="152">
        <v>2</v>
      </c>
      <c r="I210" s="153"/>
      <c r="J210" s="154">
        <f t="shared" si="30"/>
        <v>0</v>
      </c>
      <c r="K210" s="155"/>
      <c r="L210" s="156"/>
      <c r="M210" s="157" t="s">
        <v>1</v>
      </c>
      <c r="N210" s="158" t="s">
        <v>38</v>
      </c>
      <c r="P210" s="144">
        <f t="shared" si="31"/>
        <v>0</v>
      </c>
      <c r="Q210" s="144">
        <v>2.81E-3</v>
      </c>
      <c r="R210" s="144">
        <f t="shared" si="32"/>
        <v>5.62E-3</v>
      </c>
      <c r="S210" s="144">
        <v>0</v>
      </c>
      <c r="T210" s="145">
        <f t="shared" si="33"/>
        <v>0</v>
      </c>
      <c r="AR210" s="146" t="s">
        <v>205</v>
      </c>
      <c r="AT210" s="146" t="s">
        <v>194</v>
      </c>
      <c r="AU210" s="146" t="s">
        <v>186</v>
      </c>
      <c r="AY210" s="13" t="s">
        <v>179</v>
      </c>
      <c r="BE210" s="147">
        <f t="shared" si="34"/>
        <v>0</v>
      </c>
      <c r="BF210" s="147">
        <f t="shared" si="35"/>
        <v>0</v>
      </c>
      <c r="BG210" s="147">
        <f t="shared" si="36"/>
        <v>0</v>
      </c>
      <c r="BH210" s="147">
        <f t="shared" si="37"/>
        <v>0</v>
      </c>
      <c r="BI210" s="147">
        <f t="shared" si="38"/>
        <v>0</v>
      </c>
      <c r="BJ210" s="13" t="s">
        <v>186</v>
      </c>
      <c r="BK210" s="147">
        <f t="shared" si="39"/>
        <v>0</v>
      </c>
      <c r="BL210" s="13" t="s">
        <v>205</v>
      </c>
      <c r="BM210" s="146" t="s">
        <v>1151</v>
      </c>
    </row>
    <row r="211" spans="2:65" s="1" customFormat="1" ht="24.15" customHeight="1" x14ac:dyDescent="0.2">
      <c r="B211" s="28"/>
      <c r="C211" s="134" t="s">
        <v>720</v>
      </c>
      <c r="D211" s="134" t="s">
        <v>181</v>
      </c>
      <c r="E211" s="135" t="s">
        <v>693</v>
      </c>
      <c r="F211" s="136" t="s">
        <v>694</v>
      </c>
      <c r="G211" s="137" t="s">
        <v>192</v>
      </c>
      <c r="H211" s="138">
        <v>38</v>
      </c>
      <c r="I211" s="139"/>
      <c r="J211" s="140">
        <f t="shared" si="30"/>
        <v>0</v>
      </c>
      <c r="K211" s="141"/>
      <c r="L211" s="28"/>
      <c r="M211" s="142" t="s">
        <v>1</v>
      </c>
      <c r="N211" s="143" t="s">
        <v>38</v>
      </c>
      <c r="P211" s="144">
        <f t="shared" si="31"/>
        <v>0</v>
      </c>
      <c r="Q211" s="144">
        <v>0</v>
      </c>
      <c r="R211" s="144">
        <f t="shared" si="32"/>
        <v>0</v>
      </c>
      <c r="S211" s="144">
        <v>0</v>
      </c>
      <c r="T211" s="145">
        <f t="shared" si="33"/>
        <v>0</v>
      </c>
      <c r="AR211" s="146" t="s">
        <v>201</v>
      </c>
      <c r="AT211" s="146" t="s">
        <v>181</v>
      </c>
      <c r="AU211" s="146" t="s">
        <v>186</v>
      </c>
      <c r="AY211" s="13" t="s">
        <v>179</v>
      </c>
      <c r="BE211" s="147">
        <f t="shared" si="34"/>
        <v>0</v>
      </c>
      <c r="BF211" s="147">
        <f t="shared" si="35"/>
        <v>0</v>
      </c>
      <c r="BG211" s="147">
        <f t="shared" si="36"/>
        <v>0</v>
      </c>
      <c r="BH211" s="147">
        <f t="shared" si="37"/>
        <v>0</v>
      </c>
      <c r="BI211" s="147">
        <f t="shared" si="38"/>
        <v>0</v>
      </c>
      <c r="BJ211" s="13" t="s">
        <v>186</v>
      </c>
      <c r="BK211" s="147">
        <f t="shared" si="39"/>
        <v>0</v>
      </c>
      <c r="BL211" s="13" t="s">
        <v>201</v>
      </c>
      <c r="BM211" s="146" t="s">
        <v>695</v>
      </c>
    </row>
    <row r="212" spans="2:65" s="1" customFormat="1" ht="21.75" customHeight="1" x14ac:dyDescent="0.2">
      <c r="B212" s="28"/>
      <c r="C212" s="148" t="s">
        <v>724</v>
      </c>
      <c r="D212" s="148" t="s">
        <v>194</v>
      </c>
      <c r="E212" s="149" t="s">
        <v>697</v>
      </c>
      <c r="F212" s="150" t="s">
        <v>698</v>
      </c>
      <c r="G212" s="151" t="s">
        <v>192</v>
      </c>
      <c r="H212" s="152">
        <v>38</v>
      </c>
      <c r="I212" s="153"/>
      <c r="J212" s="154">
        <f t="shared" si="30"/>
        <v>0</v>
      </c>
      <c r="K212" s="155"/>
      <c r="L212" s="156"/>
      <c r="M212" s="157" t="s">
        <v>1</v>
      </c>
      <c r="N212" s="158" t="s">
        <v>38</v>
      </c>
      <c r="P212" s="144">
        <f t="shared" si="31"/>
        <v>0</v>
      </c>
      <c r="Q212" s="144">
        <v>7.8300000000000002E-3</v>
      </c>
      <c r="R212" s="144">
        <f t="shared" si="32"/>
        <v>0.29754000000000003</v>
      </c>
      <c r="S212" s="144">
        <v>0</v>
      </c>
      <c r="T212" s="145">
        <f t="shared" si="33"/>
        <v>0</v>
      </c>
      <c r="AR212" s="146" t="s">
        <v>205</v>
      </c>
      <c r="AT212" s="146" t="s">
        <v>194</v>
      </c>
      <c r="AU212" s="146" t="s">
        <v>186</v>
      </c>
      <c r="AY212" s="13" t="s">
        <v>179</v>
      </c>
      <c r="BE212" s="147">
        <f t="shared" si="34"/>
        <v>0</v>
      </c>
      <c r="BF212" s="147">
        <f t="shared" si="35"/>
        <v>0</v>
      </c>
      <c r="BG212" s="147">
        <f t="shared" si="36"/>
        <v>0</v>
      </c>
      <c r="BH212" s="147">
        <f t="shared" si="37"/>
        <v>0</v>
      </c>
      <c r="BI212" s="147">
        <f t="shared" si="38"/>
        <v>0</v>
      </c>
      <c r="BJ212" s="13" t="s">
        <v>186</v>
      </c>
      <c r="BK212" s="147">
        <f t="shared" si="39"/>
        <v>0</v>
      </c>
      <c r="BL212" s="13" t="s">
        <v>205</v>
      </c>
      <c r="BM212" s="146" t="s">
        <v>699</v>
      </c>
    </row>
    <row r="213" spans="2:65" s="1" customFormat="1" ht="24.15" customHeight="1" x14ac:dyDescent="0.2">
      <c r="B213" s="28"/>
      <c r="C213" s="134" t="s">
        <v>728</v>
      </c>
      <c r="D213" s="134" t="s">
        <v>181</v>
      </c>
      <c r="E213" s="135" t="s">
        <v>1051</v>
      </c>
      <c r="F213" s="136" t="s">
        <v>1052</v>
      </c>
      <c r="G213" s="137" t="s">
        <v>192</v>
      </c>
      <c r="H213" s="138">
        <v>14</v>
      </c>
      <c r="I213" s="139"/>
      <c r="J213" s="140">
        <f t="shared" si="30"/>
        <v>0</v>
      </c>
      <c r="K213" s="141"/>
      <c r="L213" s="28"/>
      <c r="M213" s="142" t="s">
        <v>1</v>
      </c>
      <c r="N213" s="143" t="s">
        <v>38</v>
      </c>
      <c r="P213" s="144">
        <f t="shared" si="31"/>
        <v>0</v>
      </c>
      <c r="Q213" s="144">
        <v>0</v>
      </c>
      <c r="R213" s="144">
        <f t="shared" si="32"/>
        <v>0</v>
      </c>
      <c r="S213" s="144">
        <v>0</v>
      </c>
      <c r="T213" s="145">
        <f t="shared" si="33"/>
        <v>0</v>
      </c>
      <c r="AR213" s="146" t="s">
        <v>201</v>
      </c>
      <c r="AT213" s="146" t="s">
        <v>181</v>
      </c>
      <c r="AU213" s="146" t="s">
        <v>186</v>
      </c>
      <c r="AY213" s="13" t="s">
        <v>179</v>
      </c>
      <c r="BE213" s="147">
        <f t="shared" si="34"/>
        <v>0</v>
      </c>
      <c r="BF213" s="147">
        <f t="shared" si="35"/>
        <v>0</v>
      </c>
      <c r="BG213" s="147">
        <f t="shared" si="36"/>
        <v>0</v>
      </c>
      <c r="BH213" s="147">
        <f t="shared" si="37"/>
        <v>0</v>
      </c>
      <c r="BI213" s="147">
        <f t="shared" si="38"/>
        <v>0</v>
      </c>
      <c r="BJ213" s="13" t="s">
        <v>186</v>
      </c>
      <c r="BK213" s="147">
        <f t="shared" si="39"/>
        <v>0</v>
      </c>
      <c r="BL213" s="13" t="s">
        <v>201</v>
      </c>
      <c r="BM213" s="146" t="s">
        <v>1053</v>
      </c>
    </row>
    <row r="214" spans="2:65" s="1" customFormat="1" ht="16.5" customHeight="1" x14ac:dyDescent="0.2">
      <c r="B214" s="28"/>
      <c r="C214" s="148" t="s">
        <v>732</v>
      </c>
      <c r="D214" s="148" t="s">
        <v>194</v>
      </c>
      <c r="E214" s="149" t="s">
        <v>1054</v>
      </c>
      <c r="F214" s="150" t="s">
        <v>1055</v>
      </c>
      <c r="G214" s="151" t="s">
        <v>192</v>
      </c>
      <c r="H214" s="152">
        <v>14</v>
      </c>
      <c r="I214" s="153"/>
      <c r="J214" s="154">
        <f t="shared" si="30"/>
        <v>0</v>
      </c>
      <c r="K214" s="155"/>
      <c r="L214" s="156"/>
      <c r="M214" s="157" t="s">
        <v>1</v>
      </c>
      <c r="N214" s="158" t="s">
        <v>38</v>
      </c>
      <c r="P214" s="144">
        <f t="shared" si="31"/>
        <v>0</v>
      </c>
      <c r="Q214" s="144">
        <v>9.3500000000000007E-3</v>
      </c>
      <c r="R214" s="144">
        <f t="shared" si="32"/>
        <v>0.13090000000000002</v>
      </c>
      <c r="S214" s="144">
        <v>0</v>
      </c>
      <c r="T214" s="145">
        <f t="shared" si="33"/>
        <v>0</v>
      </c>
      <c r="AR214" s="146" t="s">
        <v>205</v>
      </c>
      <c r="AT214" s="146" t="s">
        <v>194</v>
      </c>
      <c r="AU214" s="146" t="s">
        <v>186</v>
      </c>
      <c r="AY214" s="13" t="s">
        <v>179</v>
      </c>
      <c r="BE214" s="147">
        <f t="shared" si="34"/>
        <v>0</v>
      </c>
      <c r="BF214" s="147">
        <f t="shared" si="35"/>
        <v>0</v>
      </c>
      <c r="BG214" s="147">
        <f t="shared" si="36"/>
        <v>0</v>
      </c>
      <c r="BH214" s="147">
        <f t="shared" si="37"/>
        <v>0</v>
      </c>
      <c r="BI214" s="147">
        <f t="shared" si="38"/>
        <v>0</v>
      </c>
      <c r="BJ214" s="13" t="s">
        <v>186</v>
      </c>
      <c r="BK214" s="147">
        <f t="shared" si="39"/>
        <v>0</v>
      </c>
      <c r="BL214" s="13" t="s">
        <v>205</v>
      </c>
      <c r="BM214" s="146" t="s">
        <v>1056</v>
      </c>
    </row>
    <row r="215" spans="2:65" s="1" customFormat="1" ht="24.15" customHeight="1" x14ac:dyDescent="0.2">
      <c r="B215" s="28"/>
      <c r="C215" s="134" t="s">
        <v>736</v>
      </c>
      <c r="D215" s="134" t="s">
        <v>181</v>
      </c>
      <c r="E215" s="135" t="s">
        <v>1152</v>
      </c>
      <c r="F215" s="136" t="s">
        <v>1153</v>
      </c>
      <c r="G215" s="137" t="s">
        <v>192</v>
      </c>
      <c r="H215" s="138">
        <v>5</v>
      </c>
      <c r="I215" s="139"/>
      <c r="J215" s="140">
        <f t="shared" si="30"/>
        <v>0</v>
      </c>
      <c r="K215" s="141"/>
      <c r="L215" s="28"/>
      <c r="M215" s="142" t="s">
        <v>1</v>
      </c>
      <c r="N215" s="143" t="s">
        <v>38</v>
      </c>
      <c r="P215" s="144">
        <f t="shared" si="31"/>
        <v>0</v>
      </c>
      <c r="Q215" s="144">
        <v>0</v>
      </c>
      <c r="R215" s="144">
        <f t="shared" si="32"/>
        <v>0</v>
      </c>
      <c r="S215" s="144">
        <v>0</v>
      </c>
      <c r="T215" s="145">
        <f t="shared" si="33"/>
        <v>0</v>
      </c>
      <c r="AR215" s="146" t="s">
        <v>201</v>
      </c>
      <c r="AT215" s="146" t="s">
        <v>181</v>
      </c>
      <c r="AU215" s="146" t="s">
        <v>186</v>
      </c>
      <c r="AY215" s="13" t="s">
        <v>179</v>
      </c>
      <c r="BE215" s="147">
        <f t="shared" si="34"/>
        <v>0</v>
      </c>
      <c r="BF215" s="147">
        <f t="shared" si="35"/>
        <v>0</v>
      </c>
      <c r="BG215" s="147">
        <f t="shared" si="36"/>
        <v>0</v>
      </c>
      <c r="BH215" s="147">
        <f t="shared" si="37"/>
        <v>0</v>
      </c>
      <c r="BI215" s="147">
        <f t="shared" si="38"/>
        <v>0</v>
      </c>
      <c r="BJ215" s="13" t="s">
        <v>186</v>
      </c>
      <c r="BK215" s="147">
        <f t="shared" si="39"/>
        <v>0</v>
      </c>
      <c r="BL215" s="13" t="s">
        <v>201</v>
      </c>
      <c r="BM215" s="146" t="s">
        <v>1154</v>
      </c>
    </row>
    <row r="216" spans="2:65" s="1" customFormat="1" ht="16.5" customHeight="1" x14ac:dyDescent="0.2">
      <c r="B216" s="28"/>
      <c r="C216" s="148" t="s">
        <v>740</v>
      </c>
      <c r="D216" s="148" t="s">
        <v>194</v>
      </c>
      <c r="E216" s="149" t="s">
        <v>1155</v>
      </c>
      <c r="F216" s="150" t="s">
        <v>1156</v>
      </c>
      <c r="G216" s="151" t="s">
        <v>192</v>
      </c>
      <c r="H216" s="152">
        <v>5</v>
      </c>
      <c r="I216" s="153"/>
      <c r="J216" s="154">
        <f t="shared" si="30"/>
        <v>0</v>
      </c>
      <c r="K216" s="155"/>
      <c r="L216" s="156"/>
      <c r="M216" s="157" t="s">
        <v>1</v>
      </c>
      <c r="N216" s="158" t="s">
        <v>38</v>
      </c>
      <c r="P216" s="144">
        <f t="shared" si="31"/>
        <v>0</v>
      </c>
      <c r="Q216" s="144">
        <v>1.043E-2</v>
      </c>
      <c r="R216" s="144">
        <f t="shared" si="32"/>
        <v>5.2150000000000002E-2</v>
      </c>
      <c r="S216" s="144">
        <v>0</v>
      </c>
      <c r="T216" s="145">
        <f t="shared" si="33"/>
        <v>0</v>
      </c>
      <c r="AR216" s="146" t="s">
        <v>205</v>
      </c>
      <c r="AT216" s="146" t="s">
        <v>194</v>
      </c>
      <c r="AU216" s="146" t="s">
        <v>186</v>
      </c>
      <c r="AY216" s="13" t="s">
        <v>179</v>
      </c>
      <c r="BE216" s="147">
        <f t="shared" si="34"/>
        <v>0</v>
      </c>
      <c r="BF216" s="147">
        <f t="shared" si="35"/>
        <v>0</v>
      </c>
      <c r="BG216" s="147">
        <f t="shared" si="36"/>
        <v>0</v>
      </c>
      <c r="BH216" s="147">
        <f t="shared" si="37"/>
        <v>0</v>
      </c>
      <c r="BI216" s="147">
        <f t="shared" si="38"/>
        <v>0</v>
      </c>
      <c r="BJ216" s="13" t="s">
        <v>186</v>
      </c>
      <c r="BK216" s="147">
        <f t="shared" si="39"/>
        <v>0</v>
      </c>
      <c r="BL216" s="13" t="s">
        <v>205</v>
      </c>
      <c r="BM216" s="146" t="s">
        <v>1157</v>
      </c>
    </row>
    <row r="217" spans="2:65" s="1" customFormat="1" ht="24.15" customHeight="1" x14ac:dyDescent="0.2">
      <c r="B217" s="28"/>
      <c r="C217" s="134" t="s">
        <v>744</v>
      </c>
      <c r="D217" s="134" t="s">
        <v>181</v>
      </c>
      <c r="E217" s="135" t="s">
        <v>1158</v>
      </c>
      <c r="F217" s="136" t="s">
        <v>1159</v>
      </c>
      <c r="G217" s="137" t="s">
        <v>192</v>
      </c>
      <c r="H217" s="138">
        <v>6</v>
      </c>
      <c r="I217" s="139"/>
      <c r="J217" s="140">
        <f t="shared" ref="J217:J248" si="40">ROUND(I217*H217,2)</f>
        <v>0</v>
      </c>
      <c r="K217" s="141"/>
      <c r="L217" s="28"/>
      <c r="M217" s="142" t="s">
        <v>1</v>
      </c>
      <c r="N217" s="143" t="s">
        <v>38</v>
      </c>
      <c r="P217" s="144">
        <f t="shared" ref="P217:P248" si="41">O217*H217</f>
        <v>0</v>
      </c>
      <c r="Q217" s="144">
        <v>0</v>
      </c>
      <c r="R217" s="144">
        <f t="shared" ref="R217:R248" si="42">Q217*H217</f>
        <v>0</v>
      </c>
      <c r="S217" s="144">
        <v>0</v>
      </c>
      <c r="T217" s="145">
        <f t="shared" ref="T217:T248" si="43">S217*H217</f>
        <v>0</v>
      </c>
      <c r="AR217" s="146" t="s">
        <v>201</v>
      </c>
      <c r="AT217" s="146" t="s">
        <v>181</v>
      </c>
      <c r="AU217" s="146" t="s">
        <v>186</v>
      </c>
      <c r="AY217" s="13" t="s">
        <v>179</v>
      </c>
      <c r="BE217" s="147">
        <f t="shared" ref="BE217:BE248" si="44">IF(N217="základná",J217,0)</f>
        <v>0</v>
      </c>
      <c r="BF217" s="147">
        <f t="shared" ref="BF217:BF248" si="45">IF(N217="znížená",J217,0)</f>
        <v>0</v>
      </c>
      <c r="BG217" s="147">
        <f t="shared" ref="BG217:BG248" si="46">IF(N217="zákl. prenesená",J217,0)</f>
        <v>0</v>
      </c>
      <c r="BH217" s="147">
        <f t="shared" ref="BH217:BH248" si="47">IF(N217="zníž. prenesená",J217,0)</f>
        <v>0</v>
      </c>
      <c r="BI217" s="147">
        <f t="shared" ref="BI217:BI248" si="48">IF(N217="nulová",J217,0)</f>
        <v>0</v>
      </c>
      <c r="BJ217" s="13" t="s">
        <v>186</v>
      </c>
      <c r="BK217" s="147">
        <f t="shared" ref="BK217:BK248" si="49">ROUND(I217*H217,2)</f>
        <v>0</v>
      </c>
      <c r="BL217" s="13" t="s">
        <v>201</v>
      </c>
      <c r="BM217" s="146" t="s">
        <v>1160</v>
      </c>
    </row>
    <row r="218" spans="2:65" s="1" customFormat="1" ht="16.5" customHeight="1" x14ac:dyDescent="0.2">
      <c r="B218" s="28"/>
      <c r="C218" s="148" t="s">
        <v>748</v>
      </c>
      <c r="D218" s="148" t="s">
        <v>194</v>
      </c>
      <c r="E218" s="149" t="s">
        <v>1161</v>
      </c>
      <c r="F218" s="150" t="s">
        <v>1162</v>
      </c>
      <c r="G218" s="151" t="s">
        <v>192</v>
      </c>
      <c r="H218" s="152">
        <v>6</v>
      </c>
      <c r="I218" s="153"/>
      <c r="J218" s="154">
        <f t="shared" si="40"/>
        <v>0</v>
      </c>
      <c r="K218" s="155"/>
      <c r="L218" s="156"/>
      <c r="M218" s="157" t="s">
        <v>1</v>
      </c>
      <c r="N218" s="158" t="s">
        <v>38</v>
      </c>
      <c r="P218" s="144">
        <f t="shared" si="41"/>
        <v>0</v>
      </c>
      <c r="Q218" s="144">
        <v>1.4420000000000001E-2</v>
      </c>
      <c r="R218" s="144">
        <f t="shared" si="42"/>
        <v>8.652E-2</v>
      </c>
      <c r="S218" s="144">
        <v>0</v>
      </c>
      <c r="T218" s="145">
        <f t="shared" si="43"/>
        <v>0</v>
      </c>
      <c r="AR218" s="146" t="s">
        <v>205</v>
      </c>
      <c r="AT218" s="146" t="s">
        <v>194</v>
      </c>
      <c r="AU218" s="146" t="s">
        <v>186</v>
      </c>
      <c r="AY218" s="13" t="s">
        <v>179</v>
      </c>
      <c r="BE218" s="147">
        <f t="shared" si="44"/>
        <v>0</v>
      </c>
      <c r="BF218" s="147">
        <f t="shared" si="45"/>
        <v>0</v>
      </c>
      <c r="BG218" s="147">
        <f t="shared" si="46"/>
        <v>0</v>
      </c>
      <c r="BH218" s="147">
        <f t="shared" si="47"/>
        <v>0</v>
      </c>
      <c r="BI218" s="147">
        <f t="shared" si="48"/>
        <v>0</v>
      </c>
      <c r="BJ218" s="13" t="s">
        <v>186</v>
      </c>
      <c r="BK218" s="147">
        <f t="shared" si="49"/>
        <v>0</v>
      </c>
      <c r="BL218" s="13" t="s">
        <v>205</v>
      </c>
      <c r="BM218" s="146" t="s">
        <v>1163</v>
      </c>
    </row>
    <row r="219" spans="2:65" s="1" customFormat="1" ht="24.15" customHeight="1" x14ac:dyDescent="0.2">
      <c r="B219" s="28"/>
      <c r="C219" s="134" t="s">
        <v>752</v>
      </c>
      <c r="D219" s="134" t="s">
        <v>181</v>
      </c>
      <c r="E219" s="135" t="s">
        <v>1164</v>
      </c>
      <c r="F219" s="136" t="s">
        <v>1165</v>
      </c>
      <c r="G219" s="137" t="s">
        <v>192</v>
      </c>
      <c r="H219" s="138">
        <v>2</v>
      </c>
      <c r="I219" s="139"/>
      <c r="J219" s="140">
        <f t="shared" si="40"/>
        <v>0</v>
      </c>
      <c r="K219" s="141"/>
      <c r="L219" s="28"/>
      <c r="M219" s="142" t="s">
        <v>1</v>
      </c>
      <c r="N219" s="143" t="s">
        <v>38</v>
      </c>
      <c r="P219" s="144">
        <f t="shared" si="41"/>
        <v>0</v>
      </c>
      <c r="Q219" s="144">
        <v>0</v>
      </c>
      <c r="R219" s="144">
        <f t="shared" si="42"/>
        <v>0</v>
      </c>
      <c r="S219" s="144">
        <v>0</v>
      </c>
      <c r="T219" s="145">
        <f t="shared" si="43"/>
        <v>0</v>
      </c>
      <c r="AR219" s="146" t="s">
        <v>201</v>
      </c>
      <c r="AT219" s="146" t="s">
        <v>181</v>
      </c>
      <c r="AU219" s="146" t="s">
        <v>186</v>
      </c>
      <c r="AY219" s="13" t="s">
        <v>179</v>
      </c>
      <c r="BE219" s="147">
        <f t="shared" si="44"/>
        <v>0</v>
      </c>
      <c r="BF219" s="147">
        <f t="shared" si="45"/>
        <v>0</v>
      </c>
      <c r="BG219" s="147">
        <f t="shared" si="46"/>
        <v>0</v>
      </c>
      <c r="BH219" s="147">
        <f t="shared" si="47"/>
        <v>0</v>
      </c>
      <c r="BI219" s="147">
        <f t="shared" si="48"/>
        <v>0</v>
      </c>
      <c r="BJ219" s="13" t="s">
        <v>186</v>
      </c>
      <c r="BK219" s="147">
        <f t="shared" si="49"/>
        <v>0</v>
      </c>
      <c r="BL219" s="13" t="s">
        <v>201</v>
      </c>
      <c r="BM219" s="146" t="s">
        <v>1166</v>
      </c>
    </row>
    <row r="220" spans="2:65" s="1" customFormat="1" ht="16.5" customHeight="1" x14ac:dyDescent="0.2">
      <c r="B220" s="28"/>
      <c r="C220" s="148" t="s">
        <v>756</v>
      </c>
      <c r="D220" s="148" t="s">
        <v>194</v>
      </c>
      <c r="E220" s="149" t="s">
        <v>1167</v>
      </c>
      <c r="F220" s="150" t="s">
        <v>1168</v>
      </c>
      <c r="G220" s="151" t="s">
        <v>192</v>
      </c>
      <c r="H220" s="152">
        <v>2</v>
      </c>
      <c r="I220" s="153"/>
      <c r="J220" s="154">
        <f t="shared" si="40"/>
        <v>0</v>
      </c>
      <c r="K220" s="155"/>
      <c r="L220" s="156"/>
      <c r="M220" s="157" t="s">
        <v>1</v>
      </c>
      <c r="N220" s="158" t="s">
        <v>38</v>
      </c>
      <c r="P220" s="144">
        <f t="shared" si="41"/>
        <v>0</v>
      </c>
      <c r="Q220" s="144">
        <v>1.762E-2</v>
      </c>
      <c r="R220" s="144">
        <f t="shared" si="42"/>
        <v>3.524E-2</v>
      </c>
      <c r="S220" s="144">
        <v>0</v>
      </c>
      <c r="T220" s="145">
        <f t="shared" si="43"/>
        <v>0</v>
      </c>
      <c r="AR220" s="146" t="s">
        <v>205</v>
      </c>
      <c r="AT220" s="146" t="s">
        <v>194</v>
      </c>
      <c r="AU220" s="146" t="s">
        <v>186</v>
      </c>
      <c r="AY220" s="13" t="s">
        <v>179</v>
      </c>
      <c r="BE220" s="147">
        <f t="shared" si="44"/>
        <v>0</v>
      </c>
      <c r="BF220" s="147">
        <f t="shared" si="45"/>
        <v>0</v>
      </c>
      <c r="BG220" s="147">
        <f t="shared" si="46"/>
        <v>0</v>
      </c>
      <c r="BH220" s="147">
        <f t="shared" si="47"/>
        <v>0</v>
      </c>
      <c r="BI220" s="147">
        <f t="shared" si="48"/>
        <v>0</v>
      </c>
      <c r="BJ220" s="13" t="s">
        <v>186</v>
      </c>
      <c r="BK220" s="147">
        <f t="shared" si="49"/>
        <v>0</v>
      </c>
      <c r="BL220" s="13" t="s">
        <v>205</v>
      </c>
      <c r="BM220" s="146" t="s">
        <v>1169</v>
      </c>
    </row>
    <row r="221" spans="2:65" s="1" customFormat="1" ht="24.15" customHeight="1" x14ac:dyDescent="0.2">
      <c r="B221" s="28"/>
      <c r="C221" s="134" t="s">
        <v>760</v>
      </c>
      <c r="D221" s="134" t="s">
        <v>181</v>
      </c>
      <c r="E221" s="135" t="s">
        <v>757</v>
      </c>
      <c r="F221" s="136" t="s">
        <v>758</v>
      </c>
      <c r="G221" s="137" t="s">
        <v>192</v>
      </c>
      <c r="H221" s="138">
        <v>8</v>
      </c>
      <c r="I221" s="139"/>
      <c r="J221" s="140">
        <f t="shared" si="40"/>
        <v>0</v>
      </c>
      <c r="K221" s="141"/>
      <c r="L221" s="28"/>
      <c r="M221" s="142" t="s">
        <v>1</v>
      </c>
      <c r="N221" s="143" t="s">
        <v>38</v>
      </c>
      <c r="P221" s="144">
        <f t="shared" si="41"/>
        <v>0</v>
      </c>
      <c r="Q221" s="144">
        <v>0</v>
      </c>
      <c r="R221" s="144">
        <f t="shared" si="42"/>
        <v>0</v>
      </c>
      <c r="S221" s="144">
        <v>0</v>
      </c>
      <c r="T221" s="145">
        <f t="shared" si="43"/>
        <v>0</v>
      </c>
      <c r="AR221" s="146" t="s">
        <v>201</v>
      </c>
      <c r="AT221" s="146" t="s">
        <v>181</v>
      </c>
      <c r="AU221" s="146" t="s">
        <v>186</v>
      </c>
      <c r="AY221" s="13" t="s">
        <v>179</v>
      </c>
      <c r="BE221" s="147">
        <f t="shared" si="44"/>
        <v>0</v>
      </c>
      <c r="BF221" s="147">
        <f t="shared" si="45"/>
        <v>0</v>
      </c>
      <c r="BG221" s="147">
        <f t="shared" si="46"/>
        <v>0</v>
      </c>
      <c r="BH221" s="147">
        <f t="shared" si="47"/>
        <v>0</v>
      </c>
      <c r="BI221" s="147">
        <f t="shared" si="48"/>
        <v>0</v>
      </c>
      <c r="BJ221" s="13" t="s">
        <v>186</v>
      </c>
      <c r="BK221" s="147">
        <f t="shared" si="49"/>
        <v>0</v>
      </c>
      <c r="BL221" s="13" t="s">
        <v>201</v>
      </c>
      <c r="BM221" s="146" t="s">
        <v>759</v>
      </c>
    </row>
    <row r="222" spans="2:65" s="1" customFormat="1" ht="16.5" customHeight="1" x14ac:dyDescent="0.2">
      <c r="B222" s="28"/>
      <c r="C222" s="148" t="s">
        <v>764</v>
      </c>
      <c r="D222" s="148" t="s">
        <v>194</v>
      </c>
      <c r="E222" s="149" t="s">
        <v>761</v>
      </c>
      <c r="F222" s="150" t="s">
        <v>762</v>
      </c>
      <c r="G222" s="151" t="s">
        <v>192</v>
      </c>
      <c r="H222" s="152">
        <v>8</v>
      </c>
      <c r="I222" s="153"/>
      <c r="J222" s="154">
        <f t="shared" si="40"/>
        <v>0</v>
      </c>
      <c r="K222" s="155"/>
      <c r="L222" s="156"/>
      <c r="M222" s="157" t="s">
        <v>1</v>
      </c>
      <c r="N222" s="158" t="s">
        <v>38</v>
      </c>
      <c r="P222" s="144">
        <f t="shared" si="41"/>
        <v>0</v>
      </c>
      <c r="Q222" s="144">
        <v>1.9730000000000001E-2</v>
      </c>
      <c r="R222" s="144">
        <f t="shared" si="42"/>
        <v>0.15784000000000001</v>
      </c>
      <c r="S222" s="144">
        <v>0</v>
      </c>
      <c r="T222" s="145">
        <f t="shared" si="43"/>
        <v>0</v>
      </c>
      <c r="AR222" s="146" t="s">
        <v>205</v>
      </c>
      <c r="AT222" s="146" t="s">
        <v>194</v>
      </c>
      <c r="AU222" s="146" t="s">
        <v>186</v>
      </c>
      <c r="AY222" s="13" t="s">
        <v>179</v>
      </c>
      <c r="BE222" s="147">
        <f t="shared" si="44"/>
        <v>0</v>
      </c>
      <c r="BF222" s="147">
        <f t="shared" si="45"/>
        <v>0</v>
      </c>
      <c r="BG222" s="147">
        <f t="shared" si="46"/>
        <v>0</v>
      </c>
      <c r="BH222" s="147">
        <f t="shared" si="47"/>
        <v>0</v>
      </c>
      <c r="BI222" s="147">
        <f t="shared" si="48"/>
        <v>0</v>
      </c>
      <c r="BJ222" s="13" t="s">
        <v>186</v>
      </c>
      <c r="BK222" s="147">
        <f t="shared" si="49"/>
        <v>0</v>
      </c>
      <c r="BL222" s="13" t="s">
        <v>205</v>
      </c>
      <c r="BM222" s="146" t="s">
        <v>763</v>
      </c>
    </row>
    <row r="223" spans="2:65" s="1" customFormat="1" ht="24.15" customHeight="1" x14ac:dyDescent="0.2">
      <c r="B223" s="28"/>
      <c r="C223" s="134" t="s">
        <v>768</v>
      </c>
      <c r="D223" s="134" t="s">
        <v>181</v>
      </c>
      <c r="E223" s="135" t="s">
        <v>769</v>
      </c>
      <c r="F223" s="136" t="s">
        <v>770</v>
      </c>
      <c r="G223" s="137" t="s">
        <v>192</v>
      </c>
      <c r="H223" s="138">
        <v>12</v>
      </c>
      <c r="I223" s="139"/>
      <c r="J223" s="140">
        <f t="shared" si="40"/>
        <v>0</v>
      </c>
      <c r="K223" s="141"/>
      <c r="L223" s="28"/>
      <c r="M223" s="142" t="s">
        <v>1</v>
      </c>
      <c r="N223" s="143" t="s">
        <v>38</v>
      </c>
      <c r="P223" s="144">
        <f t="shared" si="41"/>
        <v>0</v>
      </c>
      <c r="Q223" s="144">
        <v>0</v>
      </c>
      <c r="R223" s="144">
        <f t="shared" si="42"/>
        <v>0</v>
      </c>
      <c r="S223" s="144">
        <v>0</v>
      </c>
      <c r="T223" s="145">
        <f t="shared" si="43"/>
        <v>0</v>
      </c>
      <c r="AR223" s="146" t="s">
        <v>201</v>
      </c>
      <c r="AT223" s="146" t="s">
        <v>181</v>
      </c>
      <c r="AU223" s="146" t="s">
        <v>186</v>
      </c>
      <c r="AY223" s="13" t="s">
        <v>179</v>
      </c>
      <c r="BE223" s="147">
        <f t="shared" si="44"/>
        <v>0</v>
      </c>
      <c r="BF223" s="147">
        <f t="shared" si="45"/>
        <v>0</v>
      </c>
      <c r="BG223" s="147">
        <f t="shared" si="46"/>
        <v>0</v>
      </c>
      <c r="BH223" s="147">
        <f t="shared" si="47"/>
        <v>0</v>
      </c>
      <c r="BI223" s="147">
        <f t="shared" si="48"/>
        <v>0</v>
      </c>
      <c r="BJ223" s="13" t="s">
        <v>186</v>
      </c>
      <c r="BK223" s="147">
        <f t="shared" si="49"/>
        <v>0</v>
      </c>
      <c r="BL223" s="13" t="s">
        <v>201</v>
      </c>
      <c r="BM223" s="146" t="s">
        <v>771</v>
      </c>
    </row>
    <row r="224" spans="2:65" s="1" customFormat="1" ht="16.5" customHeight="1" x14ac:dyDescent="0.2">
      <c r="B224" s="28"/>
      <c r="C224" s="148" t="s">
        <v>772</v>
      </c>
      <c r="D224" s="148" t="s">
        <v>194</v>
      </c>
      <c r="E224" s="149" t="s">
        <v>773</v>
      </c>
      <c r="F224" s="150" t="s">
        <v>774</v>
      </c>
      <c r="G224" s="151" t="s">
        <v>192</v>
      </c>
      <c r="H224" s="152">
        <v>12</v>
      </c>
      <c r="I224" s="153"/>
      <c r="J224" s="154">
        <f t="shared" si="40"/>
        <v>0</v>
      </c>
      <c r="K224" s="155"/>
      <c r="L224" s="156"/>
      <c r="M224" s="157" t="s">
        <v>1</v>
      </c>
      <c r="N224" s="158" t="s">
        <v>38</v>
      </c>
      <c r="P224" s="144">
        <f t="shared" si="41"/>
        <v>0</v>
      </c>
      <c r="Q224" s="144">
        <v>1.9179999999999999E-2</v>
      </c>
      <c r="R224" s="144">
        <f t="shared" si="42"/>
        <v>0.23015999999999998</v>
      </c>
      <c r="S224" s="144">
        <v>0</v>
      </c>
      <c r="T224" s="145">
        <f t="shared" si="43"/>
        <v>0</v>
      </c>
      <c r="AR224" s="146" t="s">
        <v>205</v>
      </c>
      <c r="AT224" s="146" t="s">
        <v>194</v>
      </c>
      <c r="AU224" s="146" t="s">
        <v>186</v>
      </c>
      <c r="AY224" s="13" t="s">
        <v>179</v>
      </c>
      <c r="BE224" s="147">
        <f t="shared" si="44"/>
        <v>0</v>
      </c>
      <c r="BF224" s="147">
        <f t="shared" si="45"/>
        <v>0</v>
      </c>
      <c r="BG224" s="147">
        <f t="shared" si="46"/>
        <v>0</v>
      </c>
      <c r="BH224" s="147">
        <f t="shared" si="47"/>
        <v>0</v>
      </c>
      <c r="BI224" s="147">
        <f t="shared" si="48"/>
        <v>0</v>
      </c>
      <c r="BJ224" s="13" t="s">
        <v>186</v>
      </c>
      <c r="BK224" s="147">
        <f t="shared" si="49"/>
        <v>0</v>
      </c>
      <c r="BL224" s="13" t="s">
        <v>205</v>
      </c>
      <c r="BM224" s="146" t="s">
        <v>775</v>
      </c>
    </row>
    <row r="225" spans="2:65" s="1" customFormat="1" ht="24.15" customHeight="1" x14ac:dyDescent="0.2">
      <c r="B225" s="28"/>
      <c r="C225" s="134" t="s">
        <v>776</v>
      </c>
      <c r="D225" s="134" t="s">
        <v>181</v>
      </c>
      <c r="E225" s="135" t="s">
        <v>781</v>
      </c>
      <c r="F225" s="136" t="s">
        <v>1170</v>
      </c>
      <c r="G225" s="137" t="s">
        <v>192</v>
      </c>
      <c r="H225" s="138">
        <v>2</v>
      </c>
      <c r="I225" s="139"/>
      <c r="J225" s="140">
        <f t="shared" si="40"/>
        <v>0</v>
      </c>
      <c r="K225" s="141"/>
      <c r="L225" s="28"/>
      <c r="M225" s="142" t="s">
        <v>1</v>
      </c>
      <c r="N225" s="143" t="s">
        <v>38</v>
      </c>
      <c r="P225" s="144">
        <f t="shared" si="41"/>
        <v>0</v>
      </c>
      <c r="Q225" s="144">
        <v>0</v>
      </c>
      <c r="R225" s="144">
        <f t="shared" si="42"/>
        <v>0</v>
      </c>
      <c r="S225" s="144">
        <v>0</v>
      </c>
      <c r="T225" s="145">
        <f t="shared" si="43"/>
        <v>0</v>
      </c>
      <c r="AR225" s="146" t="s">
        <v>201</v>
      </c>
      <c r="AT225" s="146" t="s">
        <v>181</v>
      </c>
      <c r="AU225" s="146" t="s">
        <v>186</v>
      </c>
      <c r="AY225" s="13" t="s">
        <v>179</v>
      </c>
      <c r="BE225" s="147">
        <f t="shared" si="44"/>
        <v>0</v>
      </c>
      <c r="BF225" s="147">
        <f t="shared" si="45"/>
        <v>0</v>
      </c>
      <c r="BG225" s="147">
        <f t="shared" si="46"/>
        <v>0</v>
      </c>
      <c r="BH225" s="147">
        <f t="shared" si="47"/>
        <v>0</v>
      </c>
      <c r="BI225" s="147">
        <f t="shared" si="48"/>
        <v>0</v>
      </c>
      <c r="BJ225" s="13" t="s">
        <v>186</v>
      </c>
      <c r="BK225" s="147">
        <f t="shared" si="49"/>
        <v>0</v>
      </c>
      <c r="BL225" s="13" t="s">
        <v>201</v>
      </c>
      <c r="BM225" s="146" t="s">
        <v>783</v>
      </c>
    </row>
    <row r="226" spans="2:65" s="1" customFormat="1" ht="16.5" customHeight="1" x14ac:dyDescent="0.2">
      <c r="B226" s="28"/>
      <c r="C226" s="148" t="s">
        <v>780</v>
      </c>
      <c r="D226" s="148" t="s">
        <v>194</v>
      </c>
      <c r="E226" s="149" t="s">
        <v>785</v>
      </c>
      <c r="F226" s="150" t="s">
        <v>786</v>
      </c>
      <c r="G226" s="151" t="s">
        <v>192</v>
      </c>
      <c r="H226" s="152">
        <v>2</v>
      </c>
      <c r="I226" s="153"/>
      <c r="J226" s="154">
        <f t="shared" si="40"/>
        <v>0</v>
      </c>
      <c r="K226" s="155"/>
      <c r="L226" s="156"/>
      <c r="M226" s="157" t="s">
        <v>1</v>
      </c>
      <c r="N226" s="158" t="s">
        <v>38</v>
      </c>
      <c r="P226" s="144">
        <f t="shared" si="41"/>
        <v>0</v>
      </c>
      <c r="Q226" s="144">
        <v>8.0000000000000002E-3</v>
      </c>
      <c r="R226" s="144">
        <f t="shared" si="42"/>
        <v>1.6E-2</v>
      </c>
      <c r="S226" s="144">
        <v>0</v>
      </c>
      <c r="T226" s="145">
        <f t="shared" si="43"/>
        <v>0</v>
      </c>
      <c r="AR226" s="146" t="s">
        <v>205</v>
      </c>
      <c r="AT226" s="146" t="s">
        <v>194</v>
      </c>
      <c r="AU226" s="146" t="s">
        <v>186</v>
      </c>
      <c r="AY226" s="13" t="s">
        <v>179</v>
      </c>
      <c r="BE226" s="147">
        <f t="shared" si="44"/>
        <v>0</v>
      </c>
      <c r="BF226" s="147">
        <f t="shared" si="45"/>
        <v>0</v>
      </c>
      <c r="BG226" s="147">
        <f t="shared" si="46"/>
        <v>0</v>
      </c>
      <c r="BH226" s="147">
        <f t="shared" si="47"/>
        <v>0</v>
      </c>
      <c r="BI226" s="147">
        <f t="shared" si="48"/>
        <v>0</v>
      </c>
      <c r="BJ226" s="13" t="s">
        <v>186</v>
      </c>
      <c r="BK226" s="147">
        <f t="shared" si="49"/>
        <v>0</v>
      </c>
      <c r="BL226" s="13" t="s">
        <v>205</v>
      </c>
      <c r="BM226" s="146" t="s">
        <v>787</v>
      </c>
    </row>
    <row r="227" spans="2:65" s="1" customFormat="1" ht="16.5" customHeight="1" x14ac:dyDescent="0.2">
      <c r="B227" s="28"/>
      <c r="C227" s="134" t="s">
        <v>784</v>
      </c>
      <c r="D227" s="134" t="s">
        <v>181</v>
      </c>
      <c r="E227" s="135" t="s">
        <v>805</v>
      </c>
      <c r="F227" s="136" t="s">
        <v>806</v>
      </c>
      <c r="G227" s="137" t="s">
        <v>235</v>
      </c>
      <c r="H227" s="138">
        <v>348</v>
      </c>
      <c r="I227" s="139"/>
      <c r="J227" s="140">
        <f t="shared" si="40"/>
        <v>0</v>
      </c>
      <c r="K227" s="141"/>
      <c r="L227" s="28"/>
      <c r="M227" s="142" t="s">
        <v>1</v>
      </c>
      <c r="N227" s="143" t="s">
        <v>38</v>
      </c>
      <c r="P227" s="144">
        <f t="shared" si="41"/>
        <v>0</v>
      </c>
      <c r="Q227" s="144">
        <v>0</v>
      </c>
      <c r="R227" s="144">
        <f t="shared" si="42"/>
        <v>0</v>
      </c>
      <c r="S227" s="144">
        <v>0</v>
      </c>
      <c r="T227" s="145">
        <f t="shared" si="43"/>
        <v>0</v>
      </c>
      <c r="AR227" s="146" t="s">
        <v>201</v>
      </c>
      <c r="AT227" s="146" t="s">
        <v>181</v>
      </c>
      <c r="AU227" s="146" t="s">
        <v>186</v>
      </c>
      <c r="AY227" s="13" t="s">
        <v>179</v>
      </c>
      <c r="BE227" s="147">
        <f t="shared" si="44"/>
        <v>0</v>
      </c>
      <c r="BF227" s="147">
        <f t="shared" si="45"/>
        <v>0</v>
      </c>
      <c r="BG227" s="147">
        <f t="shared" si="46"/>
        <v>0</v>
      </c>
      <c r="BH227" s="147">
        <f t="shared" si="47"/>
        <v>0</v>
      </c>
      <c r="BI227" s="147">
        <f t="shared" si="48"/>
        <v>0</v>
      </c>
      <c r="BJ227" s="13" t="s">
        <v>186</v>
      </c>
      <c r="BK227" s="147">
        <f t="shared" si="49"/>
        <v>0</v>
      </c>
      <c r="BL227" s="13" t="s">
        <v>201</v>
      </c>
      <c r="BM227" s="146" t="s">
        <v>807</v>
      </c>
    </row>
    <row r="228" spans="2:65" s="1" customFormat="1" ht="16.5" customHeight="1" x14ac:dyDescent="0.2">
      <c r="B228" s="28"/>
      <c r="C228" s="148" t="s">
        <v>788</v>
      </c>
      <c r="D228" s="148" t="s">
        <v>194</v>
      </c>
      <c r="E228" s="149" t="s">
        <v>809</v>
      </c>
      <c r="F228" s="150" t="s">
        <v>810</v>
      </c>
      <c r="G228" s="151" t="s">
        <v>235</v>
      </c>
      <c r="H228" s="152">
        <v>348</v>
      </c>
      <c r="I228" s="153"/>
      <c r="J228" s="154">
        <f t="shared" si="40"/>
        <v>0</v>
      </c>
      <c r="K228" s="155"/>
      <c r="L228" s="156"/>
      <c r="M228" s="157" t="s">
        <v>1</v>
      </c>
      <c r="N228" s="158" t="s">
        <v>38</v>
      </c>
      <c r="P228" s="144">
        <f t="shared" si="41"/>
        <v>0</v>
      </c>
      <c r="Q228" s="144">
        <v>2.7999999999999998E-4</v>
      </c>
      <c r="R228" s="144">
        <f t="shared" si="42"/>
        <v>9.7439999999999985E-2</v>
      </c>
      <c r="S228" s="144">
        <v>0</v>
      </c>
      <c r="T228" s="145">
        <f t="shared" si="43"/>
        <v>0</v>
      </c>
      <c r="AR228" s="146" t="s">
        <v>205</v>
      </c>
      <c r="AT228" s="146" t="s">
        <v>194</v>
      </c>
      <c r="AU228" s="146" t="s">
        <v>186</v>
      </c>
      <c r="AY228" s="13" t="s">
        <v>179</v>
      </c>
      <c r="BE228" s="147">
        <f t="shared" si="44"/>
        <v>0</v>
      </c>
      <c r="BF228" s="147">
        <f t="shared" si="45"/>
        <v>0</v>
      </c>
      <c r="BG228" s="147">
        <f t="shared" si="46"/>
        <v>0</v>
      </c>
      <c r="BH228" s="147">
        <f t="shared" si="47"/>
        <v>0</v>
      </c>
      <c r="BI228" s="147">
        <f t="shared" si="48"/>
        <v>0</v>
      </c>
      <c r="BJ228" s="13" t="s">
        <v>186</v>
      </c>
      <c r="BK228" s="147">
        <f t="shared" si="49"/>
        <v>0</v>
      </c>
      <c r="BL228" s="13" t="s">
        <v>205</v>
      </c>
      <c r="BM228" s="146" t="s">
        <v>811</v>
      </c>
    </row>
    <row r="229" spans="2:65" s="1" customFormat="1" ht="16.5" customHeight="1" x14ac:dyDescent="0.2">
      <c r="B229" s="28"/>
      <c r="C229" s="134" t="s">
        <v>792</v>
      </c>
      <c r="D229" s="134" t="s">
        <v>181</v>
      </c>
      <c r="E229" s="135" t="s">
        <v>817</v>
      </c>
      <c r="F229" s="136" t="s">
        <v>818</v>
      </c>
      <c r="G229" s="137" t="s">
        <v>235</v>
      </c>
      <c r="H229" s="138">
        <v>101</v>
      </c>
      <c r="I229" s="139"/>
      <c r="J229" s="140">
        <f t="shared" si="40"/>
        <v>0</v>
      </c>
      <c r="K229" s="141"/>
      <c r="L229" s="28"/>
      <c r="M229" s="142" t="s">
        <v>1</v>
      </c>
      <c r="N229" s="143" t="s">
        <v>38</v>
      </c>
      <c r="P229" s="144">
        <f t="shared" si="41"/>
        <v>0</v>
      </c>
      <c r="Q229" s="144">
        <v>0</v>
      </c>
      <c r="R229" s="144">
        <f t="shared" si="42"/>
        <v>0</v>
      </c>
      <c r="S229" s="144">
        <v>0</v>
      </c>
      <c r="T229" s="145">
        <f t="shared" si="43"/>
        <v>0</v>
      </c>
      <c r="AR229" s="146" t="s">
        <v>201</v>
      </c>
      <c r="AT229" s="146" t="s">
        <v>181</v>
      </c>
      <c r="AU229" s="146" t="s">
        <v>186</v>
      </c>
      <c r="AY229" s="13" t="s">
        <v>179</v>
      </c>
      <c r="BE229" s="147">
        <f t="shared" si="44"/>
        <v>0</v>
      </c>
      <c r="BF229" s="147">
        <f t="shared" si="45"/>
        <v>0</v>
      </c>
      <c r="BG229" s="147">
        <f t="shared" si="46"/>
        <v>0</v>
      </c>
      <c r="BH229" s="147">
        <f t="shared" si="47"/>
        <v>0</v>
      </c>
      <c r="BI229" s="147">
        <f t="shared" si="48"/>
        <v>0</v>
      </c>
      <c r="BJ229" s="13" t="s">
        <v>186</v>
      </c>
      <c r="BK229" s="147">
        <f t="shared" si="49"/>
        <v>0</v>
      </c>
      <c r="BL229" s="13" t="s">
        <v>201</v>
      </c>
      <c r="BM229" s="146" t="s">
        <v>819</v>
      </c>
    </row>
    <row r="230" spans="2:65" s="1" customFormat="1" ht="16.5" customHeight="1" x14ac:dyDescent="0.2">
      <c r="B230" s="28"/>
      <c r="C230" s="148" t="s">
        <v>796</v>
      </c>
      <c r="D230" s="148" t="s">
        <v>194</v>
      </c>
      <c r="E230" s="149" t="s">
        <v>821</v>
      </c>
      <c r="F230" s="150" t="s">
        <v>822</v>
      </c>
      <c r="G230" s="151" t="s">
        <v>235</v>
      </c>
      <c r="H230" s="152">
        <v>101</v>
      </c>
      <c r="I230" s="153"/>
      <c r="J230" s="154">
        <f t="shared" si="40"/>
        <v>0</v>
      </c>
      <c r="K230" s="155"/>
      <c r="L230" s="156"/>
      <c r="M230" s="157" t="s">
        <v>1</v>
      </c>
      <c r="N230" s="158" t="s">
        <v>38</v>
      </c>
      <c r="P230" s="144">
        <f t="shared" si="41"/>
        <v>0</v>
      </c>
      <c r="Q230" s="144">
        <v>4.0000000000000002E-4</v>
      </c>
      <c r="R230" s="144">
        <f t="shared" si="42"/>
        <v>4.0400000000000005E-2</v>
      </c>
      <c r="S230" s="144">
        <v>0</v>
      </c>
      <c r="T230" s="145">
        <f t="shared" si="43"/>
        <v>0</v>
      </c>
      <c r="AR230" s="146" t="s">
        <v>205</v>
      </c>
      <c r="AT230" s="146" t="s">
        <v>194</v>
      </c>
      <c r="AU230" s="146" t="s">
        <v>186</v>
      </c>
      <c r="AY230" s="13" t="s">
        <v>179</v>
      </c>
      <c r="BE230" s="147">
        <f t="shared" si="44"/>
        <v>0</v>
      </c>
      <c r="BF230" s="147">
        <f t="shared" si="45"/>
        <v>0</v>
      </c>
      <c r="BG230" s="147">
        <f t="shared" si="46"/>
        <v>0</v>
      </c>
      <c r="BH230" s="147">
        <f t="shared" si="47"/>
        <v>0</v>
      </c>
      <c r="BI230" s="147">
        <f t="shared" si="48"/>
        <v>0</v>
      </c>
      <c r="BJ230" s="13" t="s">
        <v>186</v>
      </c>
      <c r="BK230" s="147">
        <f t="shared" si="49"/>
        <v>0</v>
      </c>
      <c r="BL230" s="13" t="s">
        <v>205</v>
      </c>
      <c r="BM230" s="146" t="s">
        <v>823</v>
      </c>
    </row>
    <row r="231" spans="2:65" s="1" customFormat="1" ht="16.5" customHeight="1" x14ac:dyDescent="0.2">
      <c r="B231" s="28"/>
      <c r="C231" s="134" t="s">
        <v>800</v>
      </c>
      <c r="D231" s="134" t="s">
        <v>181</v>
      </c>
      <c r="E231" s="135" t="s">
        <v>825</v>
      </c>
      <c r="F231" s="136" t="s">
        <v>826</v>
      </c>
      <c r="G231" s="137" t="s">
        <v>235</v>
      </c>
      <c r="H231" s="138">
        <v>456</v>
      </c>
      <c r="I231" s="139"/>
      <c r="J231" s="140">
        <f t="shared" si="40"/>
        <v>0</v>
      </c>
      <c r="K231" s="141"/>
      <c r="L231" s="28"/>
      <c r="M231" s="142" t="s">
        <v>1</v>
      </c>
      <c r="N231" s="143" t="s">
        <v>38</v>
      </c>
      <c r="P231" s="144">
        <f t="shared" si="41"/>
        <v>0</v>
      </c>
      <c r="Q231" s="144">
        <v>0</v>
      </c>
      <c r="R231" s="144">
        <f t="shared" si="42"/>
        <v>0</v>
      </c>
      <c r="S231" s="144">
        <v>0</v>
      </c>
      <c r="T231" s="145">
        <f t="shared" si="43"/>
        <v>0</v>
      </c>
      <c r="AR231" s="146" t="s">
        <v>201</v>
      </c>
      <c r="AT231" s="146" t="s">
        <v>181</v>
      </c>
      <c r="AU231" s="146" t="s">
        <v>186</v>
      </c>
      <c r="AY231" s="13" t="s">
        <v>179</v>
      </c>
      <c r="BE231" s="147">
        <f t="shared" si="44"/>
        <v>0</v>
      </c>
      <c r="BF231" s="147">
        <f t="shared" si="45"/>
        <v>0</v>
      </c>
      <c r="BG231" s="147">
        <f t="shared" si="46"/>
        <v>0</v>
      </c>
      <c r="BH231" s="147">
        <f t="shared" si="47"/>
        <v>0</v>
      </c>
      <c r="BI231" s="147">
        <f t="shared" si="48"/>
        <v>0</v>
      </c>
      <c r="BJ231" s="13" t="s">
        <v>186</v>
      </c>
      <c r="BK231" s="147">
        <f t="shared" si="49"/>
        <v>0</v>
      </c>
      <c r="BL231" s="13" t="s">
        <v>201</v>
      </c>
      <c r="BM231" s="146" t="s">
        <v>827</v>
      </c>
    </row>
    <row r="232" spans="2:65" s="1" customFormat="1" ht="16.5" customHeight="1" x14ac:dyDescent="0.2">
      <c r="B232" s="28"/>
      <c r="C232" s="148" t="s">
        <v>804</v>
      </c>
      <c r="D232" s="148" t="s">
        <v>194</v>
      </c>
      <c r="E232" s="149" t="s">
        <v>829</v>
      </c>
      <c r="F232" s="150" t="s">
        <v>830</v>
      </c>
      <c r="G232" s="151" t="s">
        <v>235</v>
      </c>
      <c r="H232" s="152">
        <v>456</v>
      </c>
      <c r="I232" s="153"/>
      <c r="J232" s="154">
        <f t="shared" si="40"/>
        <v>0</v>
      </c>
      <c r="K232" s="155"/>
      <c r="L232" s="156"/>
      <c r="M232" s="157" t="s">
        <v>1</v>
      </c>
      <c r="N232" s="158" t="s">
        <v>38</v>
      </c>
      <c r="P232" s="144">
        <f t="shared" si="41"/>
        <v>0</v>
      </c>
      <c r="Q232" s="144">
        <v>6.2E-4</v>
      </c>
      <c r="R232" s="144">
        <f t="shared" si="42"/>
        <v>0.28272000000000003</v>
      </c>
      <c r="S232" s="144">
        <v>0</v>
      </c>
      <c r="T232" s="145">
        <f t="shared" si="43"/>
        <v>0</v>
      </c>
      <c r="AR232" s="146" t="s">
        <v>205</v>
      </c>
      <c r="AT232" s="146" t="s">
        <v>194</v>
      </c>
      <c r="AU232" s="146" t="s">
        <v>186</v>
      </c>
      <c r="AY232" s="13" t="s">
        <v>179</v>
      </c>
      <c r="BE232" s="147">
        <f t="shared" si="44"/>
        <v>0</v>
      </c>
      <c r="BF232" s="147">
        <f t="shared" si="45"/>
        <v>0</v>
      </c>
      <c r="BG232" s="147">
        <f t="shared" si="46"/>
        <v>0</v>
      </c>
      <c r="BH232" s="147">
        <f t="shared" si="47"/>
        <v>0</v>
      </c>
      <c r="BI232" s="147">
        <f t="shared" si="48"/>
        <v>0</v>
      </c>
      <c r="BJ232" s="13" t="s">
        <v>186</v>
      </c>
      <c r="BK232" s="147">
        <f t="shared" si="49"/>
        <v>0</v>
      </c>
      <c r="BL232" s="13" t="s">
        <v>205</v>
      </c>
      <c r="BM232" s="146" t="s">
        <v>831</v>
      </c>
    </row>
    <row r="233" spans="2:65" s="1" customFormat="1" ht="16.5" customHeight="1" x14ac:dyDescent="0.2">
      <c r="B233" s="28"/>
      <c r="C233" s="134" t="s">
        <v>808</v>
      </c>
      <c r="D233" s="134" t="s">
        <v>181</v>
      </c>
      <c r="E233" s="135" t="s">
        <v>833</v>
      </c>
      <c r="F233" s="136" t="s">
        <v>834</v>
      </c>
      <c r="G233" s="137" t="s">
        <v>235</v>
      </c>
      <c r="H233" s="138">
        <v>4580</v>
      </c>
      <c r="I233" s="139"/>
      <c r="J233" s="140">
        <f t="shared" si="40"/>
        <v>0</v>
      </c>
      <c r="K233" s="141"/>
      <c r="L233" s="28"/>
      <c r="M233" s="142" t="s">
        <v>1</v>
      </c>
      <c r="N233" s="143" t="s">
        <v>38</v>
      </c>
      <c r="P233" s="144">
        <f t="shared" si="41"/>
        <v>0</v>
      </c>
      <c r="Q233" s="144">
        <v>0</v>
      </c>
      <c r="R233" s="144">
        <f t="shared" si="42"/>
        <v>0</v>
      </c>
      <c r="S233" s="144">
        <v>0</v>
      </c>
      <c r="T233" s="145">
        <f t="shared" si="43"/>
        <v>0</v>
      </c>
      <c r="AR233" s="146" t="s">
        <v>201</v>
      </c>
      <c r="AT233" s="146" t="s">
        <v>181</v>
      </c>
      <c r="AU233" s="146" t="s">
        <v>186</v>
      </c>
      <c r="AY233" s="13" t="s">
        <v>179</v>
      </c>
      <c r="BE233" s="147">
        <f t="shared" si="44"/>
        <v>0</v>
      </c>
      <c r="BF233" s="147">
        <f t="shared" si="45"/>
        <v>0</v>
      </c>
      <c r="BG233" s="147">
        <f t="shared" si="46"/>
        <v>0</v>
      </c>
      <c r="BH233" s="147">
        <f t="shared" si="47"/>
        <v>0</v>
      </c>
      <c r="BI233" s="147">
        <f t="shared" si="48"/>
        <v>0</v>
      </c>
      <c r="BJ233" s="13" t="s">
        <v>186</v>
      </c>
      <c r="BK233" s="147">
        <f t="shared" si="49"/>
        <v>0</v>
      </c>
      <c r="BL233" s="13" t="s">
        <v>201</v>
      </c>
      <c r="BM233" s="146" t="s">
        <v>835</v>
      </c>
    </row>
    <row r="234" spans="2:65" s="1" customFormat="1" ht="16.5" customHeight="1" x14ac:dyDescent="0.2">
      <c r="B234" s="28"/>
      <c r="C234" s="148" t="s">
        <v>812</v>
      </c>
      <c r="D234" s="148" t="s">
        <v>194</v>
      </c>
      <c r="E234" s="149" t="s">
        <v>837</v>
      </c>
      <c r="F234" s="150" t="s">
        <v>838</v>
      </c>
      <c r="G234" s="151" t="s">
        <v>235</v>
      </c>
      <c r="H234" s="152">
        <v>4580</v>
      </c>
      <c r="I234" s="153"/>
      <c r="J234" s="154">
        <f t="shared" si="40"/>
        <v>0</v>
      </c>
      <c r="K234" s="155"/>
      <c r="L234" s="156"/>
      <c r="M234" s="157" t="s">
        <v>1</v>
      </c>
      <c r="N234" s="158" t="s">
        <v>38</v>
      </c>
      <c r="P234" s="144">
        <f t="shared" si="41"/>
        <v>0</v>
      </c>
      <c r="Q234" s="144">
        <v>8.8999999999999995E-4</v>
      </c>
      <c r="R234" s="144">
        <f t="shared" si="42"/>
        <v>4.0762</v>
      </c>
      <c r="S234" s="144">
        <v>0</v>
      </c>
      <c r="T234" s="145">
        <f t="shared" si="43"/>
        <v>0</v>
      </c>
      <c r="AR234" s="146" t="s">
        <v>205</v>
      </c>
      <c r="AT234" s="146" t="s">
        <v>194</v>
      </c>
      <c r="AU234" s="146" t="s">
        <v>186</v>
      </c>
      <c r="AY234" s="13" t="s">
        <v>179</v>
      </c>
      <c r="BE234" s="147">
        <f t="shared" si="44"/>
        <v>0</v>
      </c>
      <c r="BF234" s="147">
        <f t="shared" si="45"/>
        <v>0</v>
      </c>
      <c r="BG234" s="147">
        <f t="shared" si="46"/>
        <v>0</v>
      </c>
      <c r="BH234" s="147">
        <f t="shared" si="47"/>
        <v>0</v>
      </c>
      <c r="BI234" s="147">
        <f t="shared" si="48"/>
        <v>0</v>
      </c>
      <c r="BJ234" s="13" t="s">
        <v>186</v>
      </c>
      <c r="BK234" s="147">
        <f t="shared" si="49"/>
        <v>0</v>
      </c>
      <c r="BL234" s="13" t="s">
        <v>205</v>
      </c>
      <c r="BM234" s="146" t="s">
        <v>839</v>
      </c>
    </row>
    <row r="235" spans="2:65" s="1" customFormat="1" ht="16.5" customHeight="1" x14ac:dyDescent="0.2">
      <c r="B235" s="28"/>
      <c r="C235" s="134" t="s">
        <v>816</v>
      </c>
      <c r="D235" s="134" t="s">
        <v>181</v>
      </c>
      <c r="E235" s="135" t="s">
        <v>845</v>
      </c>
      <c r="F235" s="136" t="s">
        <v>846</v>
      </c>
      <c r="G235" s="137" t="s">
        <v>235</v>
      </c>
      <c r="H235" s="138">
        <v>240</v>
      </c>
      <c r="I235" s="139"/>
      <c r="J235" s="140">
        <f t="shared" si="40"/>
        <v>0</v>
      </c>
      <c r="K235" s="141"/>
      <c r="L235" s="28"/>
      <c r="M235" s="142" t="s">
        <v>1</v>
      </c>
      <c r="N235" s="143" t="s">
        <v>38</v>
      </c>
      <c r="P235" s="144">
        <f t="shared" si="41"/>
        <v>0</v>
      </c>
      <c r="Q235" s="144">
        <v>0</v>
      </c>
      <c r="R235" s="144">
        <f t="shared" si="42"/>
        <v>0</v>
      </c>
      <c r="S235" s="144">
        <v>0</v>
      </c>
      <c r="T235" s="145">
        <f t="shared" si="43"/>
        <v>0</v>
      </c>
      <c r="AR235" s="146" t="s">
        <v>201</v>
      </c>
      <c r="AT235" s="146" t="s">
        <v>181</v>
      </c>
      <c r="AU235" s="146" t="s">
        <v>186</v>
      </c>
      <c r="AY235" s="13" t="s">
        <v>179</v>
      </c>
      <c r="BE235" s="147">
        <f t="shared" si="44"/>
        <v>0</v>
      </c>
      <c r="BF235" s="147">
        <f t="shared" si="45"/>
        <v>0</v>
      </c>
      <c r="BG235" s="147">
        <f t="shared" si="46"/>
        <v>0</v>
      </c>
      <c r="BH235" s="147">
        <f t="shared" si="47"/>
        <v>0</v>
      </c>
      <c r="BI235" s="147">
        <f t="shared" si="48"/>
        <v>0</v>
      </c>
      <c r="BJ235" s="13" t="s">
        <v>186</v>
      </c>
      <c r="BK235" s="147">
        <f t="shared" si="49"/>
        <v>0</v>
      </c>
      <c r="BL235" s="13" t="s">
        <v>201</v>
      </c>
      <c r="BM235" s="146" t="s">
        <v>847</v>
      </c>
    </row>
    <row r="236" spans="2:65" s="1" customFormat="1" ht="21.75" customHeight="1" x14ac:dyDescent="0.2">
      <c r="B236" s="28"/>
      <c r="C236" s="148" t="s">
        <v>820</v>
      </c>
      <c r="D236" s="148" t="s">
        <v>194</v>
      </c>
      <c r="E236" s="149" t="s">
        <v>849</v>
      </c>
      <c r="F236" s="150" t="s">
        <v>850</v>
      </c>
      <c r="G236" s="151" t="s">
        <v>235</v>
      </c>
      <c r="H236" s="152">
        <v>240</v>
      </c>
      <c r="I236" s="153"/>
      <c r="J236" s="154">
        <f t="shared" si="40"/>
        <v>0</v>
      </c>
      <c r="K236" s="155"/>
      <c r="L236" s="156"/>
      <c r="M236" s="157" t="s">
        <v>1</v>
      </c>
      <c r="N236" s="158" t="s">
        <v>38</v>
      </c>
      <c r="P236" s="144">
        <f t="shared" si="41"/>
        <v>0</v>
      </c>
      <c r="Q236" s="144">
        <v>1.2999999999999999E-3</v>
      </c>
      <c r="R236" s="144">
        <f t="shared" si="42"/>
        <v>0.312</v>
      </c>
      <c r="S236" s="144">
        <v>0</v>
      </c>
      <c r="T236" s="145">
        <f t="shared" si="43"/>
        <v>0</v>
      </c>
      <c r="AR236" s="146" t="s">
        <v>205</v>
      </c>
      <c r="AT236" s="146" t="s">
        <v>194</v>
      </c>
      <c r="AU236" s="146" t="s">
        <v>186</v>
      </c>
      <c r="AY236" s="13" t="s">
        <v>179</v>
      </c>
      <c r="BE236" s="147">
        <f t="shared" si="44"/>
        <v>0</v>
      </c>
      <c r="BF236" s="147">
        <f t="shared" si="45"/>
        <v>0</v>
      </c>
      <c r="BG236" s="147">
        <f t="shared" si="46"/>
        <v>0</v>
      </c>
      <c r="BH236" s="147">
        <f t="shared" si="47"/>
        <v>0</v>
      </c>
      <c r="BI236" s="147">
        <f t="shared" si="48"/>
        <v>0</v>
      </c>
      <c r="BJ236" s="13" t="s">
        <v>186</v>
      </c>
      <c r="BK236" s="147">
        <f t="shared" si="49"/>
        <v>0</v>
      </c>
      <c r="BL236" s="13" t="s">
        <v>205</v>
      </c>
      <c r="BM236" s="146" t="s">
        <v>851</v>
      </c>
    </row>
    <row r="237" spans="2:65" s="1" customFormat="1" ht="16.5" customHeight="1" x14ac:dyDescent="0.2">
      <c r="B237" s="28"/>
      <c r="C237" s="134" t="s">
        <v>824</v>
      </c>
      <c r="D237" s="134" t="s">
        <v>181</v>
      </c>
      <c r="E237" s="135" t="s">
        <v>857</v>
      </c>
      <c r="F237" s="136" t="s">
        <v>858</v>
      </c>
      <c r="G237" s="137" t="s">
        <v>192</v>
      </c>
      <c r="H237" s="138">
        <v>24</v>
      </c>
      <c r="I237" s="139"/>
      <c r="J237" s="140">
        <f t="shared" si="40"/>
        <v>0</v>
      </c>
      <c r="K237" s="141"/>
      <c r="L237" s="28"/>
      <c r="M237" s="142" t="s">
        <v>1</v>
      </c>
      <c r="N237" s="143" t="s">
        <v>38</v>
      </c>
      <c r="P237" s="144">
        <f t="shared" si="41"/>
        <v>0</v>
      </c>
      <c r="Q237" s="144">
        <v>0</v>
      </c>
      <c r="R237" s="144">
        <f t="shared" si="42"/>
        <v>0</v>
      </c>
      <c r="S237" s="144">
        <v>0</v>
      </c>
      <c r="T237" s="145">
        <f t="shared" si="43"/>
        <v>0</v>
      </c>
      <c r="AR237" s="146" t="s">
        <v>201</v>
      </c>
      <c r="AT237" s="146" t="s">
        <v>181</v>
      </c>
      <c r="AU237" s="146" t="s">
        <v>186</v>
      </c>
      <c r="AY237" s="13" t="s">
        <v>179</v>
      </c>
      <c r="BE237" s="147">
        <f t="shared" si="44"/>
        <v>0</v>
      </c>
      <c r="BF237" s="147">
        <f t="shared" si="45"/>
        <v>0</v>
      </c>
      <c r="BG237" s="147">
        <f t="shared" si="46"/>
        <v>0</v>
      </c>
      <c r="BH237" s="147">
        <f t="shared" si="47"/>
        <v>0</v>
      </c>
      <c r="BI237" s="147">
        <f t="shared" si="48"/>
        <v>0</v>
      </c>
      <c r="BJ237" s="13" t="s">
        <v>186</v>
      </c>
      <c r="BK237" s="147">
        <f t="shared" si="49"/>
        <v>0</v>
      </c>
      <c r="BL237" s="13" t="s">
        <v>201</v>
      </c>
      <c r="BM237" s="146" t="s">
        <v>859</v>
      </c>
    </row>
    <row r="238" spans="2:65" s="1" customFormat="1" ht="16.5" customHeight="1" x14ac:dyDescent="0.2">
      <c r="B238" s="28"/>
      <c r="C238" s="148" t="s">
        <v>828</v>
      </c>
      <c r="D238" s="148" t="s">
        <v>194</v>
      </c>
      <c r="E238" s="149" t="s">
        <v>861</v>
      </c>
      <c r="F238" s="150" t="s">
        <v>862</v>
      </c>
      <c r="G238" s="151" t="s">
        <v>192</v>
      </c>
      <c r="H238" s="152">
        <v>24</v>
      </c>
      <c r="I238" s="153"/>
      <c r="J238" s="154">
        <f t="shared" si="40"/>
        <v>0</v>
      </c>
      <c r="K238" s="155"/>
      <c r="L238" s="156"/>
      <c r="M238" s="157" t="s">
        <v>1</v>
      </c>
      <c r="N238" s="158" t="s">
        <v>38</v>
      </c>
      <c r="P238" s="144">
        <f t="shared" si="41"/>
        <v>0</v>
      </c>
      <c r="Q238" s="144">
        <v>1.2999999999999999E-4</v>
      </c>
      <c r="R238" s="144">
        <f t="shared" si="42"/>
        <v>3.1199999999999995E-3</v>
      </c>
      <c r="S238" s="144">
        <v>0</v>
      </c>
      <c r="T238" s="145">
        <f t="shared" si="43"/>
        <v>0</v>
      </c>
      <c r="AR238" s="146" t="s">
        <v>205</v>
      </c>
      <c r="AT238" s="146" t="s">
        <v>194</v>
      </c>
      <c r="AU238" s="146" t="s">
        <v>186</v>
      </c>
      <c r="AY238" s="13" t="s">
        <v>179</v>
      </c>
      <c r="BE238" s="147">
        <f t="shared" si="44"/>
        <v>0</v>
      </c>
      <c r="BF238" s="147">
        <f t="shared" si="45"/>
        <v>0</v>
      </c>
      <c r="BG238" s="147">
        <f t="shared" si="46"/>
        <v>0</v>
      </c>
      <c r="BH238" s="147">
        <f t="shared" si="47"/>
        <v>0</v>
      </c>
      <c r="BI238" s="147">
        <f t="shared" si="48"/>
        <v>0</v>
      </c>
      <c r="BJ238" s="13" t="s">
        <v>186</v>
      </c>
      <c r="BK238" s="147">
        <f t="shared" si="49"/>
        <v>0</v>
      </c>
      <c r="BL238" s="13" t="s">
        <v>205</v>
      </c>
      <c r="BM238" s="146" t="s">
        <v>863</v>
      </c>
    </row>
    <row r="239" spans="2:65" s="1" customFormat="1" ht="16.5" customHeight="1" x14ac:dyDescent="0.2">
      <c r="B239" s="28"/>
      <c r="C239" s="134" t="s">
        <v>832</v>
      </c>
      <c r="D239" s="134" t="s">
        <v>181</v>
      </c>
      <c r="E239" s="135" t="s">
        <v>1063</v>
      </c>
      <c r="F239" s="136" t="s">
        <v>1064</v>
      </c>
      <c r="G239" s="137" t="s">
        <v>192</v>
      </c>
      <c r="H239" s="138">
        <v>4</v>
      </c>
      <c r="I239" s="139"/>
      <c r="J239" s="140">
        <f t="shared" si="40"/>
        <v>0</v>
      </c>
      <c r="K239" s="141"/>
      <c r="L239" s="28"/>
      <c r="M239" s="142" t="s">
        <v>1</v>
      </c>
      <c r="N239" s="143" t="s">
        <v>38</v>
      </c>
      <c r="P239" s="144">
        <f t="shared" si="41"/>
        <v>0</v>
      </c>
      <c r="Q239" s="144">
        <v>0</v>
      </c>
      <c r="R239" s="144">
        <f t="shared" si="42"/>
        <v>0</v>
      </c>
      <c r="S239" s="144">
        <v>0</v>
      </c>
      <c r="T239" s="145">
        <f t="shared" si="43"/>
        <v>0</v>
      </c>
      <c r="AR239" s="146" t="s">
        <v>201</v>
      </c>
      <c r="AT239" s="146" t="s">
        <v>181</v>
      </c>
      <c r="AU239" s="146" t="s">
        <v>186</v>
      </c>
      <c r="AY239" s="13" t="s">
        <v>179</v>
      </c>
      <c r="BE239" s="147">
        <f t="shared" si="44"/>
        <v>0</v>
      </c>
      <c r="BF239" s="147">
        <f t="shared" si="45"/>
        <v>0</v>
      </c>
      <c r="BG239" s="147">
        <f t="shared" si="46"/>
        <v>0</v>
      </c>
      <c r="BH239" s="147">
        <f t="shared" si="47"/>
        <v>0</v>
      </c>
      <c r="BI239" s="147">
        <f t="shared" si="48"/>
        <v>0</v>
      </c>
      <c r="BJ239" s="13" t="s">
        <v>186</v>
      </c>
      <c r="BK239" s="147">
        <f t="shared" si="49"/>
        <v>0</v>
      </c>
      <c r="BL239" s="13" t="s">
        <v>201</v>
      </c>
      <c r="BM239" s="146" t="s">
        <v>1065</v>
      </c>
    </row>
    <row r="240" spans="2:65" s="1" customFormat="1" ht="16.5" customHeight="1" x14ac:dyDescent="0.2">
      <c r="B240" s="28"/>
      <c r="C240" s="148" t="s">
        <v>836</v>
      </c>
      <c r="D240" s="148" t="s">
        <v>194</v>
      </c>
      <c r="E240" s="149" t="s">
        <v>1066</v>
      </c>
      <c r="F240" s="150" t="s">
        <v>1067</v>
      </c>
      <c r="G240" s="151" t="s">
        <v>192</v>
      </c>
      <c r="H240" s="152">
        <v>4</v>
      </c>
      <c r="I240" s="153"/>
      <c r="J240" s="154">
        <f t="shared" si="40"/>
        <v>0</v>
      </c>
      <c r="K240" s="155"/>
      <c r="L240" s="156"/>
      <c r="M240" s="157" t="s">
        <v>1</v>
      </c>
      <c r="N240" s="158" t="s">
        <v>38</v>
      </c>
      <c r="P240" s="144">
        <f t="shared" si="41"/>
        <v>0</v>
      </c>
      <c r="Q240" s="144">
        <v>8.1999999999999998E-4</v>
      </c>
      <c r="R240" s="144">
        <f t="shared" si="42"/>
        <v>3.2799999999999999E-3</v>
      </c>
      <c r="S240" s="144">
        <v>0</v>
      </c>
      <c r="T240" s="145">
        <f t="shared" si="43"/>
        <v>0</v>
      </c>
      <c r="AR240" s="146" t="s">
        <v>205</v>
      </c>
      <c r="AT240" s="146" t="s">
        <v>194</v>
      </c>
      <c r="AU240" s="146" t="s">
        <v>186</v>
      </c>
      <c r="AY240" s="13" t="s">
        <v>179</v>
      </c>
      <c r="BE240" s="147">
        <f t="shared" si="44"/>
        <v>0</v>
      </c>
      <c r="BF240" s="147">
        <f t="shared" si="45"/>
        <v>0</v>
      </c>
      <c r="BG240" s="147">
        <f t="shared" si="46"/>
        <v>0</v>
      </c>
      <c r="BH240" s="147">
        <f t="shared" si="47"/>
        <v>0</v>
      </c>
      <c r="BI240" s="147">
        <f t="shared" si="48"/>
        <v>0</v>
      </c>
      <c r="BJ240" s="13" t="s">
        <v>186</v>
      </c>
      <c r="BK240" s="147">
        <f t="shared" si="49"/>
        <v>0</v>
      </c>
      <c r="BL240" s="13" t="s">
        <v>205</v>
      </c>
      <c r="BM240" s="146" t="s">
        <v>1068</v>
      </c>
    </row>
    <row r="241" spans="2:65" s="1" customFormat="1" ht="24.15" customHeight="1" x14ac:dyDescent="0.2">
      <c r="B241" s="28"/>
      <c r="C241" s="134" t="s">
        <v>840</v>
      </c>
      <c r="D241" s="134" t="s">
        <v>181</v>
      </c>
      <c r="E241" s="135" t="s">
        <v>873</v>
      </c>
      <c r="F241" s="136" t="s">
        <v>874</v>
      </c>
      <c r="G241" s="137" t="s">
        <v>192</v>
      </c>
      <c r="H241" s="138">
        <v>5</v>
      </c>
      <c r="I241" s="139"/>
      <c r="J241" s="140">
        <f t="shared" si="40"/>
        <v>0</v>
      </c>
      <c r="K241" s="141"/>
      <c r="L241" s="28"/>
      <c r="M241" s="142" t="s">
        <v>1</v>
      </c>
      <c r="N241" s="143" t="s">
        <v>38</v>
      </c>
      <c r="P241" s="144">
        <f t="shared" si="41"/>
        <v>0</v>
      </c>
      <c r="Q241" s="144">
        <v>0</v>
      </c>
      <c r="R241" s="144">
        <f t="shared" si="42"/>
        <v>0</v>
      </c>
      <c r="S241" s="144">
        <v>0</v>
      </c>
      <c r="T241" s="145">
        <f t="shared" si="43"/>
        <v>0</v>
      </c>
      <c r="AR241" s="146" t="s">
        <v>201</v>
      </c>
      <c r="AT241" s="146" t="s">
        <v>181</v>
      </c>
      <c r="AU241" s="146" t="s">
        <v>186</v>
      </c>
      <c r="AY241" s="13" t="s">
        <v>179</v>
      </c>
      <c r="BE241" s="147">
        <f t="shared" si="44"/>
        <v>0</v>
      </c>
      <c r="BF241" s="147">
        <f t="shared" si="45"/>
        <v>0</v>
      </c>
      <c r="BG241" s="147">
        <f t="shared" si="46"/>
        <v>0</v>
      </c>
      <c r="BH241" s="147">
        <f t="shared" si="47"/>
        <v>0</v>
      </c>
      <c r="BI241" s="147">
        <f t="shared" si="48"/>
        <v>0</v>
      </c>
      <c r="BJ241" s="13" t="s">
        <v>186</v>
      </c>
      <c r="BK241" s="147">
        <f t="shared" si="49"/>
        <v>0</v>
      </c>
      <c r="BL241" s="13" t="s">
        <v>201</v>
      </c>
      <c r="BM241" s="146" t="s">
        <v>875</v>
      </c>
    </row>
    <row r="242" spans="2:65" s="1" customFormat="1" ht="16.5" customHeight="1" x14ac:dyDescent="0.2">
      <c r="B242" s="28"/>
      <c r="C242" s="148" t="s">
        <v>844</v>
      </c>
      <c r="D242" s="148" t="s">
        <v>194</v>
      </c>
      <c r="E242" s="149" t="s">
        <v>877</v>
      </c>
      <c r="F242" s="150" t="s">
        <v>878</v>
      </c>
      <c r="G242" s="151" t="s">
        <v>192</v>
      </c>
      <c r="H242" s="152">
        <v>5</v>
      </c>
      <c r="I242" s="153"/>
      <c r="J242" s="154">
        <f t="shared" si="40"/>
        <v>0</v>
      </c>
      <c r="K242" s="155"/>
      <c r="L242" s="156"/>
      <c r="M242" s="157" t="s">
        <v>1</v>
      </c>
      <c r="N242" s="158" t="s">
        <v>38</v>
      </c>
      <c r="P242" s="144">
        <f t="shared" si="41"/>
        <v>0</v>
      </c>
      <c r="Q242" s="144">
        <v>3.1800000000000001E-3</v>
      </c>
      <c r="R242" s="144">
        <f t="shared" si="42"/>
        <v>1.5900000000000001E-2</v>
      </c>
      <c r="S242" s="144">
        <v>0</v>
      </c>
      <c r="T242" s="145">
        <f t="shared" si="43"/>
        <v>0</v>
      </c>
      <c r="AR242" s="146" t="s">
        <v>205</v>
      </c>
      <c r="AT242" s="146" t="s">
        <v>194</v>
      </c>
      <c r="AU242" s="146" t="s">
        <v>186</v>
      </c>
      <c r="AY242" s="13" t="s">
        <v>179</v>
      </c>
      <c r="BE242" s="147">
        <f t="shared" si="44"/>
        <v>0</v>
      </c>
      <c r="BF242" s="147">
        <f t="shared" si="45"/>
        <v>0</v>
      </c>
      <c r="BG242" s="147">
        <f t="shared" si="46"/>
        <v>0</v>
      </c>
      <c r="BH242" s="147">
        <f t="shared" si="47"/>
        <v>0</v>
      </c>
      <c r="BI242" s="147">
        <f t="shared" si="48"/>
        <v>0</v>
      </c>
      <c r="BJ242" s="13" t="s">
        <v>186</v>
      </c>
      <c r="BK242" s="147">
        <f t="shared" si="49"/>
        <v>0</v>
      </c>
      <c r="BL242" s="13" t="s">
        <v>205</v>
      </c>
      <c r="BM242" s="146" t="s">
        <v>879</v>
      </c>
    </row>
    <row r="243" spans="2:65" s="1" customFormat="1" ht="24.15" customHeight="1" x14ac:dyDescent="0.2">
      <c r="B243" s="28"/>
      <c r="C243" s="134" t="s">
        <v>848</v>
      </c>
      <c r="D243" s="134" t="s">
        <v>181</v>
      </c>
      <c r="E243" s="135" t="s">
        <v>885</v>
      </c>
      <c r="F243" s="136" t="s">
        <v>886</v>
      </c>
      <c r="G243" s="137" t="s">
        <v>192</v>
      </c>
      <c r="H243" s="138">
        <v>5</v>
      </c>
      <c r="I243" s="139"/>
      <c r="J243" s="140">
        <f t="shared" si="40"/>
        <v>0</v>
      </c>
      <c r="K243" s="141"/>
      <c r="L243" s="28"/>
      <c r="M243" s="142" t="s">
        <v>1</v>
      </c>
      <c r="N243" s="143" t="s">
        <v>38</v>
      </c>
      <c r="P243" s="144">
        <f t="shared" si="41"/>
        <v>0</v>
      </c>
      <c r="Q243" s="144">
        <v>0</v>
      </c>
      <c r="R243" s="144">
        <f t="shared" si="42"/>
        <v>0</v>
      </c>
      <c r="S243" s="144">
        <v>0</v>
      </c>
      <c r="T243" s="145">
        <f t="shared" si="43"/>
        <v>0</v>
      </c>
      <c r="AR243" s="146" t="s">
        <v>201</v>
      </c>
      <c r="AT243" s="146" t="s">
        <v>181</v>
      </c>
      <c r="AU243" s="146" t="s">
        <v>186</v>
      </c>
      <c r="AY243" s="13" t="s">
        <v>179</v>
      </c>
      <c r="BE243" s="147">
        <f t="shared" si="44"/>
        <v>0</v>
      </c>
      <c r="BF243" s="147">
        <f t="shared" si="45"/>
        <v>0</v>
      </c>
      <c r="BG243" s="147">
        <f t="shared" si="46"/>
        <v>0</v>
      </c>
      <c r="BH243" s="147">
        <f t="shared" si="47"/>
        <v>0</v>
      </c>
      <c r="BI243" s="147">
        <f t="shared" si="48"/>
        <v>0</v>
      </c>
      <c r="BJ243" s="13" t="s">
        <v>186</v>
      </c>
      <c r="BK243" s="147">
        <f t="shared" si="49"/>
        <v>0</v>
      </c>
      <c r="BL243" s="13" t="s">
        <v>201</v>
      </c>
      <c r="BM243" s="146" t="s">
        <v>887</v>
      </c>
    </row>
    <row r="244" spans="2:65" s="1" customFormat="1" ht="16.5" customHeight="1" x14ac:dyDescent="0.2">
      <c r="B244" s="28"/>
      <c r="C244" s="148" t="s">
        <v>852</v>
      </c>
      <c r="D244" s="148" t="s">
        <v>194</v>
      </c>
      <c r="E244" s="149" t="s">
        <v>889</v>
      </c>
      <c r="F244" s="150" t="s">
        <v>890</v>
      </c>
      <c r="G244" s="151" t="s">
        <v>192</v>
      </c>
      <c r="H244" s="152">
        <v>5</v>
      </c>
      <c r="I244" s="153"/>
      <c r="J244" s="154">
        <f t="shared" si="40"/>
        <v>0</v>
      </c>
      <c r="K244" s="155"/>
      <c r="L244" s="156"/>
      <c r="M244" s="157" t="s">
        <v>1</v>
      </c>
      <c r="N244" s="158" t="s">
        <v>38</v>
      </c>
      <c r="P244" s="144">
        <f t="shared" si="41"/>
        <v>0</v>
      </c>
      <c r="Q244" s="144">
        <v>1.41E-3</v>
      </c>
      <c r="R244" s="144">
        <f t="shared" si="42"/>
        <v>7.0499999999999998E-3</v>
      </c>
      <c r="S244" s="144">
        <v>0</v>
      </c>
      <c r="T244" s="145">
        <f t="shared" si="43"/>
        <v>0</v>
      </c>
      <c r="AR244" s="146" t="s">
        <v>205</v>
      </c>
      <c r="AT244" s="146" t="s">
        <v>194</v>
      </c>
      <c r="AU244" s="146" t="s">
        <v>186</v>
      </c>
      <c r="AY244" s="13" t="s">
        <v>179</v>
      </c>
      <c r="BE244" s="147">
        <f t="shared" si="44"/>
        <v>0</v>
      </c>
      <c r="BF244" s="147">
        <f t="shared" si="45"/>
        <v>0</v>
      </c>
      <c r="BG244" s="147">
        <f t="shared" si="46"/>
        <v>0</v>
      </c>
      <c r="BH244" s="147">
        <f t="shared" si="47"/>
        <v>0</v>
      </c>
      <c r="BI244" s="147">
        <f t="shared" si="48"/>
        <v>0</v>
      </c>
      <c r="BJ244" s="13" t="s">
        <v>186</v>
      </c>
      <c r="BK244" s="147">
        <f t="shared" si="49"/>
        <v>0</v>
      </c>
      <c r="BL244" s="13" t="s">
        <v>205</v>
      </c>
      <c r="BM244" s="146" t="s">
        <v>891</v>
      </c>
    </row>
    <row r="245" spans="2:65" s="1" customFormat="1" ht="16.5" customHeight="1" x14ac:dyDescent="0.2">
      <c r="B245" s="28"/>
      <c r="C245" s="134" t="s">
        <v>856</v>
      </c>
      <c r="D245" s="134" t="s">
        <v>181</v>
      </c>
      <c r="E245" s="135" t="s">
        <v>1069</v>
      </c>
      <c r="F245" s="136" t="s">
        <v>1070</v>
      </c>
      <c r="G245" s="137" t="s">
        <v>192</v>
      </c>
      <c r="H245" s="138">
        <v>4</v>
      </c>
      <c r="I245" s="139"/>
      <c r="J245" s="140">
        <f t="shared" si="40"/>
        <v>0</v>
      </c>
      <c r="K245" s="141"/>
      <c r="L245" s="28"/>
      <c r="M245" s="142" t="s">
        <v>1</v>
      </c>
      <c r="N245" s="143" t="s">
        <v>38</v>
      </c>
      <c r="P245" s="144">
        <f t="shared" si="41"/>
        <v>0</v>
      </c>
      <c r="Q245" s="144">
        <v>0</v>
      </c>
      <c r="R245" s="144">
        <f t="shared" si="42"/>
        <v>0</v>
      </c>
      <c r="S245" s="144">
        <v>0</v>
      </c>
      <c r="T245" s="145">
        <f t="shared" si="43"/>
        <v>0</v>
      </c>
      <c r="AR245" s="146" t="s">
        <v>201</v>
      </c>
      <c r="AT245" s="146" t="s">
        <v>181</v>
      </c>
      <c r="AU245" s="146" t="s">
        <v>186</v>
      </c>
      <c r="AY245" s="13" t="s">
        <v>179</v>
      </c>
      <c r="BE245" s="147">
        <f t="shared" si="44"/>
        <v>0</v>
      </c>
      <c r="BF245" s="147">
        <f t="shared" si="45"/>
        <v>0</v>
      </c>
      <c r="BG245" s="147">
        <f t="shared" si="46"/>
        <v>0</v>
      </c>
      <c r="BH245" s="147">
        <f t="shared" si="47"/>
        <v>0</v>
      </c>
      <c r="BI245" s="147">
        <f t="shared" si="48"/>
        <v>0</v>
      </c>
      <c r="BJ245" s="13" t="s">
        <v>186</v>
      </c>
      <c r="BK245" s="147">
        <f t="shared" si="49"/>
        <v>0</v>
      </c>
      <c r="BL245" s="13" t="s">
        <v>201</v>
      </c>
      <c r="BM245" s="146" t="s">
        <v>1071</v>
      </c>
    </row>
    <row r="246" spans="2:65" s="1" customFormat="1" ht="16.5" customHeight="1" x14ac:dyDescent="0.2">
      <c r="B246" s="28"/>
      <c r="C246" s="148" t="s">
        <v>860</v>
      </c>
      <c r="D246" s="148" t="s">
        <v>194</v>
      </c>
      <c r="E246" s="149" t="s">
        <v>1072</v>
      </c>
      <c r="F246" s="150" t="s">
        <v>1070</v>
      </c>
      <c r="G246" s="151" t="s">
        <v>192</v>
      </c>
      <c r="H246" s="152">
        <v>4</v>
      </c>
      <c r="I246" s="153"/>
      <c r="J246" s="154">
        <f t="shared" si="40"/>
        <v>0</v>
      </c>
      <c r="K246" s="155"/>
      <c r="L246" s="156"/>
      <c r="M246" s="157" t="s">
        <v>1</v>
      </c>
      <c r="N246" s="158" t="s">
        <v>38</v>
      </c>
      <c r="P246" s="144">
        <f t="shared" si="41"/>
        <v>0</v>
      </c>
      <c r="Q246" s="144">
        <v>1.1100000000000001E-3</v>
      </c>
      <c r="R246" s="144">
        <f t="shared" si="42"/>
        <v>4.4400000000000004E-3</v>
      </c>
      <c r="S246" s="144">
        <v>0</v>
      </c>
      <c r="T246" s="145">
        <f t="shared" si="43"/>
        <v>0</v>
      </c>
      <c r="AR246" s="146" t="s">
        <v>205</v>
      </c>
      <c r="AT246" s="146" t="s">
        <v>194</v>
      </c>
      <c r="AU246" s="146" t="s">
        <v>186</v>
      </c>
      <c r="AY246" s="13" t="s">
        <v>179</v>
      </c>
      <c r="BE246" s="147">
        <f t="shared" si="44"/>
        <v>0</v>
      </c>
      <c r="BF246" s="147">
        <f t="shared" si="45"/>
        <v>0</v>
      </c>
      <c r="BG246" s="147">
        <f t="shared" si="46"/>
        <v>0</v>
      </c>
      <c r="BH246" s="147">
        <f t="shared" si="47"/>
        <v>0</v>
      </c>
      <c r="BI246" s="147">
        <f t="shared" si="48"/>
        <v>0</v>
      </c>
      <c r="BJ246" s="13" t="s">
        <v>186</v>
      </c>
      <c r="BK246" s="147">
        <f t="shared" si="49"/>
        <v>0</v>
      </c>
      <c r="BL246" s="13" t="s">
        <v>205</v>
      </c>
      <c r="BM246" s="146" t="s">
        <v>1073</v>
      </c>
    </row>
    <row r="247" spans="2:65" s="1" customFormat="1" ht="21.75" customHeight="1" x14ac:dyDescent="0.2">
      <c r="B247" s="28"/>
      <c r="C247" s="134" t="s">
        <v>864</v>
      </c>
      <c r="D247" s="134" t="s">
        <v>181</v>
      </c>
      <c r="E247" s="135" t="s">
        <v>901</v>
      </c>
      <c r="F247" s="136" t="s">
        <v>902</v>
      </c>
      <c r="G247" s="137" t="s">
        <v>192</v>
      </c>
      <c r="H247" s="138">
        <v>60</v>
      </c>
      <c r="I247" s="139"/>
      <c r="J247" s="140">
        <f t="shared" si="40"/>
        <v>0</v>
      </c>
      <c r="K247" s="141"/>
      <c r="L247" s="28"/>
      <c r="M247" s="142" t="s">
        <v>1</v>
      </c>
      <c r="N247" s="143" t="s">
        <v>38</v>
      </c>
      <c r="P247" s="144">
        <f t="shared" si="41"/>
        <v>0</v>
      </c>
      <c r="Q247" s="144">
        <v>0</v>
      </c>
      <c r="R247" s="144">
        <f t="shared" si="42"/>
        <v>0</v>
      </c>
      <c r="S247" s="144">
        <v>0</v>
      </c>
      <c r="T247" s="145">
        <f t="shared" si="43"/>
        <v>0</v>
      </c>
      <c r="AR247" s="146" t="s">
        <v>201</v>
      </c>
      <c r="AT247" s="146" t="s">
        <v>181</v>
      </c>
      <c r="AU247" s="146" t="s">
        <v>186</v>
      </c>
      <c r="AY247" s="13" t="s">
        <v>179</v>
      </c>
      <c r="BE247" s="147">
        <f t="shared" si="44"/>
        <v>0</v>
      </c>
      <c r="BF247" s="147">
        <f t="shared" si="45"/>
        <v>0</v>
      </c>
      <c r="BG247" s="147">
        <f t="shared" si="46"/>
        <v>0</v>
      </c>
      <c r="BH247" s="147">
        <f t="shared" si="47"/>
        <v>0</v>
      </c>
      <c r="BI247" s="147">
        <f t="shared" si="48"/>
        <v>0</v>
      </c>
      <c r="BJ247" s="13" t="s">
        <v>186</v>
      </c>
      <c r="BK247" s="147">
        <f t="shared" si="49"/>
        <v>0</v>
      </c>
      <c r="BL247" s="13" t="s">
        <v>201</v>
      </c>
      <c r="BM247" s="146" t="s">
        <v>903</v>
      </c>
    </row>
    <row r="248" spans="2:65" s="1" customFormat="1" ht="16.5" customHeight="1" x14ac:dyDescent="0.2">
      <c r="B248" s="28"/>
      <c r="C248" s="148" t="s">
        <v>868</v>
      </c>
      <c r="D248" s="148" t="s">
        <v>194</v>
      </c>
      <c r="E248" s="149" t="s">
        <v>905</v>
      </c>
      <c r="F248" s="150" t="s">
        <v>906</v>
      </c>
      <c r="G248" s="151" t="s">
        <v>192</v>
      </c>
      <c r="H248" s="152">
        <v>60</v>
      </c>
      <c r="I248" s="153"/>
      <c r="J248" s="154">
        <f t="shared" si="40"/>
        <v>0</v>
      </c>
      <c r="K248" s="155"/>
      <c r="L248" s="156"/>
      <c r="M248" s="157" t="s">
        <v>1</v>
      </c>
      <c r="N248" s="158" t="s">
        <v>38</v>
      </c>
      <c r="P248" s="144">
        <f t="shared" si="41"/>
        <v>0</v>
      </c>
      <c r="Q248" s="144">
        <v>1.0000000000000001E-5</v>
      </c>
      <c r="R248" s="144">
        <f t="shared" si="42"/>
        <v>6.0000000000000006E-4</v>
      </c>
      <c r="S248" s="144">
        <v>0</v>
      </c>
      <c r="T248" s="145">
        <f t="shared" si="43"/>
        <v>0</v>
      </c>
      <c r="AR248" s="146" t="s">
        <v>205</v>
      </c>
      <c r="AT248" s="146" t="s">
        <v>194</v>
      </c>
      <c r="AU248" s="146" t="s">
        <v>186</v>
      </c>
      <c r="AY248" s="13" t="s">
        <v>179</v>
      </c>
      <c r="BE248" s="147">
        <f t="shared" si="44"/>
        <v>0</v>
      </c>
      <c r="BF248" s="147">
        <f t="shared" si="45"/>
        <v>0</v>
      </c>
      <c r="BG248" s="147">
        <f t="shared" si="46"/>
        <v>0</v>
      </c>
      <c r="BH248" s="147">
        <f t="shared" si="47"/>
        <v>0</v>
      </c>
      <c r="BI248" s="147">
        <f t="shared" si="48"/>
        <v>0</v>
      </c>
      <c r="BJ248" s="13" t="s">
        <v>186</v>
      </c>
      <c r="BK248" s="147">
        <f t="shared" si="49"/>
        <v>0</v>
      </c>
      <c r="BL248" s="13" t="s">
        <v>205</v>
      </c>
      <c r="BM248" s="146" t="s">
        <v>907</v>
      </c>
    </row>
    <row r="249" spans="2:65" s="1" customFormat="1" ht="16.5" customHeight="1" x14ac:dyDescent="0.2">
      <c r="B249" s="28"/>
      <c r="C249" s="134" t="s">
        <v>872</v>
      </c>
      <c r="D249" s="134" t="s">
        <v>181</v>
      </c>
      <c r="E249" s="135" t="s">
        <v>909</v>
      </c>
      <c r="F249" s="136" t="s">
        <v>910</v>
      </c>
      <c r="G249" s="137" t="s">
        <v>192</v>
      </c>
      <c r="H249" s="138">
        <v>2</v>
      </c>
      <c r="I249" s="139"/>
      <c r="J249" s="140">
        <f t="shared" ref="J249:J265" si="50">ROUND(I249*H249,2)</f>
        <v>0</v>
      </c>
      <c r="K249" s="141"/>
      <c r="L249" s="28"/>
      <c r="M249" s="142" t="s">
        <v>1</v>
      </c>
      <c r="N249" s="143" t="s">
        <v>38</v>
      </c>
      <c r="P249" s="144">
        <f t="shared" ref="P249:P265" si="51">O249*H249</f>
        <v>0</v>
      </c>
      <c r="Q249" s="144">
        <v>0</v>
      </c>
      <c r="R249" s="144">
        <f t="shared" ref="R249:R265" si="52">Q249*H249</f>
        <v>0</v>
      </c>
      <c r="S249" s="144">
        <v>0</v>
      </c>
      <c r="T249" s="145">
        <f t="shared" ref="T249:T265" si="53">S249*H249</f>
        <v>0</v>
      </c>
      <c r="AR249" s="146" t="s">
        <v>201</v>
      </c>
      <c r="AT249" s="146" t="s">
        <v>181</v>
      </c>
      <c r="AU249" s="146" t="s">
        <v>186</v>
      </c>
      <c r="AY249" s="13" t="s">
        <v>179</v>
      </c>
      <c r="BE249" s="147">
        <f t="shared" ref="BE249:BE265" si="54">IF(N249="základná",J249,0)</f>
        <v>0</v>
      </c>
      <c r="BF249" s="147">
        <f t="shared" ref="BF249:BF265" si="55">IF(N249="znížená",J249,0)</f>
        <v>0</v>
      </c>
      <c r="BG249" s="147">
        <f t="shared" ref="BG249:BG265" si="56">IF(N249="zákl. prenesená",J249,0)</f>
        <v>0</v>
      </c>
      <c r="BH249" s="147">
        <f t="shared" ref="BH249:BH265" si="57">IF(N249="zníž. prenesená",J249,0)</f>
        <v>0</v>
      </c>
      <c r="BI249" s="147">
        <f t="shared" ref="BI249:BI265" si="58">IF(N249="nulová",J249,0)</f>
        <v>0</v>
      </c>
      <c r="BJ249" s="13" t="s">
        <v>186</v>
      </c>
      <c r="BK249" s="147">
        <f t="shared" ref="BK249:BK265" si="59">ROUND(I249*H249,2)</f>
        <v>0</v>
      </c>
      <c r="BL249" s="13" t="s">
        <v>201</v>
      </c>
      <c r="BM249" s="146" t="s">
        <v>911</v>
      </c>
    </row>
    <row r="250" spans="2:65" s="1" customFormat="1" ht="16.5" customHeight="1" x14ac:dyDescent="0.2">
      <c r="B250" s="28"/>
      <c r="C250" s="148" t="s">
        <v>876</v>
      </c>
      <c r="D250" s="148" t="s">
        <v>194</v>
      </c>
      <c r="E250" s="149" t="s">
        <v>912</v>
      </c>
      <c r="F250" s="150" t="s">
        <v>913</v>
      </c>
      <c r="G250" s="151" t="s">
        <v>192</v>
      </c>
      <c r="H250" s="152">
        <v>2</v>
      </c>
      <c r="I250" s="153"/>
      <c r="J250" s="154">
        <f t="shared" si="50"/>
        <v>0</v>
      </c>
      <c r="K250" s="155"/>
      <c r="L250" s="156"/>
      <c r="M250" s="157" t="s">
        <v>1</v>
      </c>
      <c r="N250" s="158" t="s">
        <v>38</v>
      </c>
      <c r="P250" s="144">
        <f t="shared" si="51"/>
        <v>0</v>
      </c>
      <c r="Q250" s="144">
        <v>2.9999999999999997E-4</v>
      </c>
      <c r="R250" s="144">
        <f t="shared" si="52"/>
        <v>5.9999999999999995E-4</v>
      </c>
      <c r="S250" s="144">
        <v>0</v>
      </c>
      <c r="T250" s="145">
        <f t="shared" si="53"/>
        <v>0</v>
      </c>
      <c r="AR250" s="146" t="s">
        <v>205</v>
      </c>
      <c r="AT250" s="146" t="s">
        <v>194</v>
      </c>
      <c r="AU250" s="146" t="s">
        <v>186</v>
      </c>
      <c r="AY250" s="13" t="s">
        <v>179</v>
      </c>
      <c r="BE250" s="147">
        <f t="shared" si="54"/>
        <v>0</v>
      </c>
      <c r="BF250" s="147">
        <f t="shared" si="55"/>
        <v>0</v>
      </c>
      <c r="BG250" s="147">
        <f t="shared" si="56"/>
        <v>0</v>
      </c>
      <c r="BH250" s="147">
        <f t="shared" si="57"/>
        <v>0</v>
      </c>
      <c r="BI250" s="147">
        <f t="shared" si="58"/>
        <v>0</v>
      </c>
      <c r="BJ250" s="13" t="s">
        <v>186</v>
      </c>
      <c r="BK250" s="147">
        <f t="shared" si="59"/>
        <v>0</v>
      </c>
      <c r="BL250" s="13" t="s">
        <v>205</v>
      </c>
      <c r="BM250" s="146" t="s">
        <v>914</v>
      </c>
    </row>
    <row r="251" spans="2:65" s="1" customFormat="1" ht="21.75" customHeight="1" x14ac:dyDescent="0.2">
      <c r="B251" s="28"/>
      <c r="C251" s="134" t="s">
        <v>880</v>
      </c>
      <c r="D251" s="134" t="s">
        <v>181</v>
      </c>
      <c r="E251" s="135" t="s">
        <v>920</v>
      </c>
      <c r="F251" s="136" t="s">
        <v>921</v>
      </c>
      <c r="G251" s="137" t="s">
        <v>192</v>
      </c>
      <c r="H251" s="138">
        <v>1</v>
      </c>
      <c r="I251" s="139"/>
      <c r="J251" s="140">
        <f t="shared" si="50"/>
        <v>0</v>
      </c>
      <c r="K251" s="141"/>
      <c r="L251" s="28"/>
      <c r="M251" s="142" t="s">
        <v>1</v>
      </c>
      <c r="N251" s="143" t="s">
        <v>38</v>
      </c>
      <c r="P251" s="144">
        <f t="shared" si="51"/>
        <v>0</v>
      </c>
      <c r="Q251" s="144">
        <v>0</v>
      </c>
      <c r="R251" s="144">
        <f t="shared" si="52"/>
        <v>0</v>
      </c>
      <c r="S251" s="144">
        <v>0</v>
      </c>
      <c r="T251" s="145">
        <f t="shared" si="53"/>
        <v>0</v>
      </c>
      <c r="AR251" s="146" t="s">
        <v>201</v>
      </c>
      <c r="AT251" s="146" t="s">
        <v>181</v>
      </c>
      <c r="AU251" s="146" t="s">
        <v>186</v>
      </c>
      <c r="AY251" s="13" t="s">
        <v>179</v>
      </c>
      <c r="BE251" s="147">
        <f t="shared" si="54"/>
        <v>0</v>
      </c>
      <c r="BF251" s="147">
        <f t="shared" si="55"/>
        <v>0</v>
      </c>
      <c r="BG251" s="147">
        <f t="shared" si="56"/>
        <v>0</v>
      </c>
      <c r="BH251" s="147">
        <f t="shared" si="57"/>
        <v>0</v>
      </c>
      <c r="BI251" s="147">
        <f t="shared" si="58"/>
        <v>0</v>
      </c>
      <c r="BJ251" s="13" t="s">
        <v>186</v>
      </c>
      <c r="BK251" s="147">
        <f t="shared" si="59"/>
        <v>0</v>
      </c>
      <c r="BL251" s="13" t="s">
        <v>201</v>
      </c>
      <c r="BM251" s="146" t="s">
        <v>922</v>
      </c>
    </row>
    <row r="252" spans="2:65" s="1" customFormat="1" ht="16.5" customHeight="1" x14ac:dyDescent="0.2">
      <c r="B252" s="28"/>
      <c r="C252" s="148" t="s">
        <v>884</v>
      </c>
      <c r="D252" s="148" t="s">
        <v>194</v>
      </c>
      <c r="E252" s="149" t="s">
        <v>924</v>
      </c>
      <c r="F252" s="150" t="s">
        <v>925</v>
      </c>
      <c r="G252" s="151" t="s">
        <v>192</v>
      </c>
      <c r="H252" s="152">
        <v>1</v>
      </c>
      <c r="I252" s="153"/>
      <c r="J252" s="154">
        <f t="shared" si="50"/>
        <v>0</v>
      </c>
      <c r="K252" s="155"/>
      <c r="L252" s="156"/>
      <c r="M252" s="157" t="s">
        <v>1</v>
      </c>
      <c r="N252" s="158" t="s">
        <v>38</v>
      </c>
      <c r="P252" s="144">
        <f t="shared" si="51"/>
        <v>0</v>
      </c>
      <c r="Q252" s="144">
        <v>2.9999999999999997E-4</v>
      </c>
      <c r="R252" s="144">
        <f t="shared" si="52"/>
        <v>2.9999999999999997E-4</v>
      </c>
      <c r="S252" s="144">
        <v>0</v>
      </c>
      <c r="T252" s="145">
        <f t="shared" si="53"/>
        <v>0</v>
      </c>
      <c r="AR252" s="146" t="s">
        <v>205</v>
      </c>
      <c r="AT252" s="146" t="s">
        <v>194</v>
      </c>
      <c r="AU252" s="146" t="s">
        <v>186</v>
      </c>
      <c r="AY252" s="13" t="s">
        <v>179</v>
      </c>
      <c r="BE252" s="147">
        <f t="shared" si="54"/>
        <v>0</v>
      </c>
      <c r="BF252" s="147">
        <f t="shared" si="55"/>
        <v>0</v>
      </c>
      <c r="BG252" s="147">
        <f t="shared" si="56"/>
        <v>0</v>
      </c>
      <c r="BH252" s="147">
        <f t="shared" si="57"/>
        <v>0</v>
      </c>
      <c r="BI252" s="147">
        <f t="shared" si="58"/>
        <v>0</v>
      </c>
      <c r="BJ252" s="13" t="s">
        <v>186</v>
      </c>
      <c r="BK252" s="147">
        <f t="shared" si="59"/>
        <v>0</v>
      </c>
      <c r="BL252" s="13" t="s">
        <v>205</v>
      </c>
      <c r="BM252" s="146" t="s">
        <v>926</v>
      </c>
    </row>
    <row r="253" spans="2:65" s="1" customFormat="1" ht="24.15" customHeight="1" x14ac:dyDescent="0.2">
      <c r="B253" s="28"/>
      <c r="C253" s="134" t="s">
        <v>888</v>
      </c>
      <c r="D253" s="134" t="s">
        <v>181</v>
      </c>
      <c r="E253" s="135" t="s">
        <v>932</v>
      </c>
      <c r="F253" s="136" t="s">
        <v>933</v>
      </c>
      <c r="G253" s="137" t="s">
        <v>192</v>
      </c>
      <c r="H253" s="138">
        <v>15</v>
      </c>
      <c r="I253" s="139"/>
      <c r="J253" s="140">
        <f t="shared" si="50"/>
        <v>0</v>
      </c>
      <c r="K253" s="141"/>
      <c r="L253" s="28"/>
      <c r="M253" s="142" t="s">
        <v>1</v>
      </c>
      <c r="N253" s="143" t="s">
        <v>38</v>
      </c>
      <c r="P253" s="144">
        <f t="shared" si="51"/>
        <v>0</v>
      </c>
      <c r="Q253" s="144">
        <v>0</v>
      </c>
      <c r="R253" s="144">
        <f t="shared" si="52"/>
        <v>0</v>
      </c>
      <c r="S253" s="144">
        <v>0</v>
      </c>
      <c r="T253" s="145">
        <f t="shared" si="53"/>
        <v>0</v>
      </c>
      <c r="AR253" s="146" t="s">
        <v>201</v>
      </c>
      <c r="AT253" s="146" t="s">
        <v>181</v>
      </c>
      <c r="AU253" s="146" t="s">
        <v>186</v>
      </c>
      <c r="AY253" s="13" t="s">
        <v>179</v>
      </c>
      <c r="BE253" s="147">
        <f t="shared" si="54"/>
        <v>0</v>
      </c>
      <c r="BF253" s="147">
        <f t="shared" si="55"/>
        <v>0</v>
      </c>
      <c r="BG253" s="147">
        <f t="shared" si="56"/>
        <v>0</v>
      </c>
      <c r="BH253" s="147">
        <f t="shared" si="57"/>
        <v>0</v>
      </c>
      <c r="BI253" s="147">
        <f t="shared" si="58"/>
        <v>0</v>
      </c>
      <c r="BJ253" s="13" t="s">
        <v>186</v>
      </c>
      <c r="BK253" s="147">
        <f t="shared" si="59"/>
        <v>0</v>
      </c>
      <c r="BL253" s="13" t="s">
        <v>201</v>
      </c>
      <c r="BM253" s="146" t="s">
        <v>934</v>
      </c>
    </row>
    <row r="254" spans="2:65" s="1" customFormat="1" ht="24.15" customHeight="1" x14ac:dyDescent="0.2">
      <c r="B254" s="28"/>
      <c r="C254" s="148" t="s">
        <v>892</v>
      </c>
      <c r="D254" s="148" t="s">
        <v>194</v>
      </c>
      <c r="E254" s="149" t="s">
        <v>936</v>
      </c>
      <c r="F254" s="150" t="s">
        <v>937</v>
      </c>
      <c r="G254" s="151" t="s">
        <v>192</v>
      </c>
      <c r="H254" s="152">
        <v>15</v>
      </c>
      <c r="I254" s="153"/>
      <c r="J254" s="154">
        <f t="shared" si="50"/>
        <v>0</v>
      </c>
      <c r="K254" s="155"/>
      <c r="L254" s="156"/>
      <c r="M254" s="157" t="s">
        <v>1</v>
      </c>
      <c r="N254" s="158" t="s">
        <v>38</v>
      </c>
      <c r="P254" s="144">
        <f t="shared" si="51"/>
        <v>0</v>
      </c>
      <c r="Q254" s="144">
        <v>2.9999999999999997E-4</v>
      </c>
      <c r="R254" s="144">
        <f t="shared" si="52"/>
        <v>4.4999999999999997E-3</v>
      </c>
      <c r="S254" s="144">
        <v>0</v>
      </c>
      <c r="T254" s="145">
        <f t="shared" si="53"/>
        <v>0</v>
      </c>
      <c r="AR254" s="146" t="s">
        <v>205</v>
      </c>
      <c r="AT254" s="146" t="s">
        <v>194</v>
      </c>
      <c r="AU254" s="146" t="s">
        <v>186</v>
      </c>
      <c r="AY254" s="13" t="s">
        <v>179</v>
      </c>
      <c r="BE254" s="147">
        <f t="shared" si="54"/>
        <v>0</v>
      </c>
      <c r="BF254" s="147">
        <f t="shared" si="55"/>
        <v>0</v>
      </c>
      <c r="BG254" s="147">
        <f t="shared" si="56"/>
        <v>0</v>
      </c>
      <c r="BH254" s="147">
        <f t="shared" si="57"/>
        <v>0</v>
      </c>
      <c r="BI254" s="147">
        <f t="shared" si="58"/>
        <v>0</v>
      </c>
      <c r="BJ254" s="13" t="s">
        <v>186</v>
      </c>
      <c r="BK254" s="147">
        <f t="shared" si="59"/>
        <v>0</v>
      </c>
      <c r="BL254" s="13" t="s">
        <v>205</v>
      </c>
      <c r="BM254" s="146" t="s">
        <v>938</v>
      </c>
    </row>
    <row r="255" spans="2:65" s="1" customFormat="1" ht="24.15" customHeight="1" x14ac:dyDescent="0.2">
      <c r="B255" s="28"/>
      <c r="C255" s="134" t="s">
        <v>896</v>
      </c>
      <c r="D255" s="134" t="s">
        <v>181</v>
      </c>
      <c r="E255" s="135" t="s">
        <v>940</v>
      </c>
      <c r="F255" s="136" t="s">
        <v>941</v>
      </c>
      <c r="G255" s="137" t="s">
        <v>192</v>
      </c>
      <c r="H255" s="138">
        <v>5</v>
      </c>
      <c r="I255" s="139"/>
      <c r="J255" s="140">
        <f t="shared" si="50"/>
        <v>0</v>
      </c>
      <c r="K255" s="141"/>
      <c r="L255" s="28"/>
      <c r="M255" s="142" t="s">
        <v>1</v>
      </c>
      <c r="N255" s="143" t="s">
        <v>38</v>
      </c>
      <c r="P255" s="144">
        <f t="shared" si="51"/>
        <v>0</v>
      </c>
      <c r="Q255" s="144">
        <v>0</v>
      </c>
      <c r="R255" s="144">
        <f t="shared" si="52"/>
        <v>0</v>
      </c>
      <c r="S255" s="144">
        <v>0</v>
      </c>
      <c r="T255" s="145">
        <f t="shared" si="53"/>
        <v>0</v>
      </c>
      <c r="AR255" s="146" t="s">
        <v>201</v>
      </c>
      <c r="AT255" s="146" t="s">
        <v>181</v>
      </c>
      <c r="AU255" s="146" t="s">
        <v>186</v>
      </c>
      <c r="AY255" s="13" t="s">
        <v>179</v>
      </c>
      <c r="BE255" s="147">
        <f t="shared" si="54"/>
        <v>0</v>
      </c>
      <c r="BF255" s="147">
        <f t="shared" si="55"/>
        <v>0</v>
      </c>
      <c r="BG255" s="147">
        <f t="shared" si="56"/>
        <v>0</v>
      </c>
      <c r="BH255" s="147">
        <f t="shared" si="57"/>
        <v>0</v>
      </c>
      <c r="BI255" s="147">
        <f t="shared" si="58"/>
        <v>0</v>
      </c>
      <c r="BJ255" s="13" t="s">
        <v>186</v>
      </c>
      <c r="BK255" s="147">
        <f t="shared" si="59"/>
        <v>0</v>
      </c>
      <c r="BL255" s="13" t="s">
        <v>201</v>
      </c>
      <c r="BM255" s="146" t="s">
        <v>942</v>
      </c>
    </row>
    <row r="256" spans="2:65" s="1" customFormat="1" ht="24.15" customHeight="1" x14ac:dyDescent="0.2">
      <c r="B256" s="28"/>
      <c r="C256" s="148" t="s">
        <v>900</v>
      </c>
      <c r="D256" s="148" t="s">
        <v>194</v>
      </c>
      <c r="E256" s="149" t="s">
        <v>944</v>
      </c>
      <c r="F256" s="150" t="s">
        <v>945</v>
      </c>
      <c r="G256" s="151" t="s">
        <v>192</v>
      </c>
      <c r="H256" s="152">
        <v>5</v>
      </c>
      <c r="I256" s="153"/>
      <c r="J256" s="154">
        <f t="shared" si="50"/>
        <v>0</v>
      </c>
      <c r="K256" s="155"/>
      <c r="L256" s="156"/>
      <c r="M256" s="157" t="s">
        <v>1</v>
      </c>
      <c r="N256" s="158" t="s">
        <v>38</v>
      </c>
      <c r="P256" s="144">
        <f t="shared" si="51"/>
        <v>0</v>
      </c>
      <c r="Q256" s="144">
        <v>2.9999999999999997E-4</v>
      </c>
      <c r="R256" s="144">
        <f t="shared" si="52"/>
        <v>1.4999999999999998E-3</v>
      </c>
      <c r="S256" s="144">
        <v>0</v>
      </c>
      <c r="T256" s="145">
        <f t="shared" si="53"/>
        <v>0</v>
      </c>
      <c r="AR256" s="146" t="s">
        <v>205</v>
      </c>
      <c r="AT256" s="146" t="s">
        <v>194</v>
      </c>
      <c r="AU256" s="146" t="s">
        <v>186</v>
      </c>
      <c r="AY256" s="13" t="s">
        <v>179</v>
      </c>
      <c r="BE256" s="147">
        <f t="shared" si="54"/>
        <v>0</v>
      </c>
      <c r="BF256" s="147">
        <f t="shared" si="55"/>
        <v>0</v>
      </c>
      <c r="BG256" s="147">
        <f t="shared" si="56"/>
        <v>0</v>
      </c>
      <c r="BH256" s="147">
        <f t="shared" si="57"/>
        <v>0</v>
      </c>
      <c r="BI256" s="147">
        <f t="shared" si="58"/>
        <v>0</v>
      </c>
      <c r="BJ256" s="13" t="s">
        <v>186</v>
      </c>
      <c r="BK256" s="147">
        <f t="shared" si="59"/>
        <v>0</v>
      </c>
      <c r="BL256" s="13" t="s">
        <v>205</v>
      </c>
      <c r="BM256" s="146" t="s">
        <v>946</v>
      </c>
    </row>
    <row r="257" spans="2:65" s="1" customFormat="1" ht="16.5" customHeight="1" x14ac:dyDescent="0.2">
      <c r="B257" s="28"/>
      <c r="C257" s="134" t="s">
        <v>904</v>
      </c>
      <c r="D257" s="134" t="s">
        <v>181</v>
      </c>
      <c r="E257" s="135" t="s">
        <v>1074</v>
      </c>
      <c r="F257" s="136" t="s">
        <v>1075</v>
      </c>
      <c r="G257" s="137" t="s">
        <v>235</v>
      </c>
      <c r="H257" s="138">
        <v>30</v>
      </c>
      <c r="I257" s="139"/>
      <c r="J257" s="140">
        <f t="shared" si="50"/>
        <v>0</v>
      </c>
      <c r="K257" s="141"/>
      <c r="L257" s="28"/>
      <c r="M257" s="142" t="s">
        <v>1</v>
      </c>
      <c r="N257" s="143" t="s">
        <v>38</v>
      </c>
      <c r="P257" s="144">
        <f t="shared" si="51"/>
        <v>0</v>
      </c>
      <c r="Q257" s="144">
        <v>0</v>
      </c>
      <c r="R257" s="144">
        <f t="shared" si="52"/>
        <v>0</v>
      </c>
      <c r="S257" s="144">
        <v>0</v>
      </c>
      <c r="T257" s="145">
        <f t="shared" si="53"/>
        <v>0</v>
      </c>
      <c r="AR257" s="146" t="s">
        <v>201</v>
      </c>
      <c r="AT257" s="146" t="s">
        <v>181</v>
      </c>
      <c r="AU257" s="146" t="s">
        <v>186</v>
      </c>
      <c r="AY257" s="13" t="s">
        <v>179</v>
      </c>
      <c r="BE257" s="147">
        <f t="shared" si="54"/>
        <v>0</v>
      </c>
      <c r="BF257" s="147">
        <f t="shared" si="55"/>
        <v>0</v>
      </c>
      <c r="BG257" s="147">
        <f t="shared" si="56"/>
        <v>0</v>
      </c>
      <c r="BH257" s="147">
        <f t="shared" si="57"/>
        <v>0</v>
      </c>
      <c r="BI257" s="147">
        <f t="shared" si="58"/>
        <v>0</v>
      </c>
      <c r="BJ257" s="13" t="s">
        <v>186</v>
      </c>
      <c r="BK257" s="147">
        <f t="shared" si="59"/>
        <v>0</v>
      </c>
      <c r="BL257" s="13" t="s">
        <v>201</v>
      </c>
      <c r="BM257" s="146" t="s">
        <v>1076</v>
      </c>
    </row>
    <row r="258" spans="2:65" s="1" customFormat="1" ht="24.15" customHeight="1" x14ac:dyDescent="0.2">
      <c r="B258" s="28"/>
      <c r="C258" s="148" t="s">
        <v>908</v>
      </c>
      <c r="D258" s="148" t="s">
        <v>194</v>
      </c>
      <c r="E258" s="149" t="s">
        <v>1077</v>
      </c>
      <c r="F258" s="150" t="s">
        <v>1078</v>
      </c>
      <c r="G258" s="151" t="s">
        <v>235</v>
      </c>
      <c r="H258" s="152">
        <v>30</v>
      </c>
      <c r="I258" s="153"/>
      <c r="J258" s="154">
        <f t="shared" si="50"/>
        <v>0</v>
      </c>
      <c r="K258" s="155"/>
      <c r="L258" s="156"/>
      <c r="M258" s="157" t="s">
        <v>1</v>
      </c>
      <c r="N258" s="158" t="s">
        <v>38</v>
      </c>
      <c r="P258" s="144">
        <f t="shared" si="51"/>
        <v>0</v>
      </c>
      <c r="Q258" s="144">
        <v>7.5799999999999999E-3</v>
      </c>
      <c r="R258" s="144">
        <f t="shared" si="52"/>
        <v>0.22739999999999999</v>
      </c>
      <c r="S258" s="144">
        <v>0</v>
      </c>
      <c r="T258" s="145">
        <f t="shared" si="53"/>
        <v>0</v>
      </c>
      <c r="AR258" s="146" t="s">
        <v>205</v>
      </c>
      <c r="AT258" s="146" t="s">
        <v>194</v>
      </c>
      <c r="AU258" s="146" t="s">
        <v>186</v>
      </c>
      <c r="AY258" s="13" t="s">
        <v>179</v>
      </c>
      <c r="BE258" s="147">
        <f t="shared" si="54"/>
        <v>0</v>
      </c>
      <c r="BF258" s="147">
        <f t="shared" si="55"/>
        <v>0</v>
      </c>
      <c r="BG258" s="147">
        <f t="shared" si="56"/>
        <v>0</v>
      </c>
      <c r="BH258" s="147">
        <f t="shared" si="57"/>
        <v>0</v>
      </c>
      <c r="BI258" s="147">
        <f t="shared" si="58"/>
        <v>0</v>
      </c>
      <c r="BJ258" s="13" t="s">
        <v>186</v>
      </c>
      <c r="BK258" s="147">
        <f t="shared" si="59"/>
        <v>0</v>
      </c>
      <c r="BL258" s="13" t="s">
        <v>205</v>
      </c>
      <c r="BM258" s="146" t="s">
        <v>1079</v>
      </c>
    </row>
    <row r="259" spans="2:65" s="1" customFormat="1" ht="16.5" customHeight="1" x14ac:dyDescent="0.2">
      <c r="B259" s="28"/>
      <c r="C259" s="134" t="s">
        <v>205</v>
      </c>
      <c r="D259" s="134" t="s">
        <v>181</v>
      </c>
      <c r="E259" s="135" t="s">
        <v>948</v>
      </c>
      <c r="F259" s="136" t="s">
        <v>949</v>
      </c>
      <c r="G259" s="137" t="s">
        <v>192</v>
      </c>
      <c r="H259" s="138">
        <v>24</v>
      </c>
      <c r="I259" s="139"/>
      <c r="J259" s="140">
        <f t="shared" si="50"/>
        <v>0</v>
      </c>
      <c r="K259" s="141"/>
      <c r="L259" s="28"/>
      <c r="M259" s="142" t="s">
        <v>1</v>
      </c>
      <c r="N259" s="143" t="s">
        <v>38</v>
      </c>
      <c r="P259" s="144">
        <f t="shared" si="51"/>
        <v>0</v>
      </c>
      <c r="Q259" s="144">
        <v>0</v>
      </c>
      <c r="R259" s="144">
        <f t="shared" si="52"/>
        <v>0</v>
      </c>
      <c r="S259" s="144">
        <v>0</v>
      </c>
      <c r="T259" s="145">
        <f t="shared" si="53"/>
        <v>0</v>
      </c>
      <c r="AR259" s="146" t="s">
        <v>201</v>
      </c>
      <c r="AT259" s="146" t="s">
        <v>181</v>
      </c>
      <c r="AU259" s="146" t="s">
        <v>186</v>
      </c>
      <c r="AY259" s="13" t="s">
        <v>179</v>
      </c>
      <c r="BE259" s="147">
        <f t="shared" si="54"/>
        <v>0</v>
      </c>
      <c r="BF259" s="147">
        <f t="shared" si="55"/>
        <v>0</v>
      </c>
      <c r="BG259" s="147">
        <f t="shared" si="56"/>
        <v>0</v>
      </c>
      <c r="BH259" s="147">
        <f t="shared" si="57"/>
        <v>0</v>
      </c>
      <c r="BI259" s="147">
        <f t="shared" si="58"/>
        <v>0</v>
      </c>
      <c r="BJ259" s="13" t="s">
        <v>186</v>
      </c>
      <c r="BK259" s="147">
        <f t="shared" si="59"/>
        <v>0</v>
      </c>
      <c r="BL259" s="13" t="s">
        <v>201</v>
      </c>
      <c r="BM259" s="146" t="s">
        <v>950</v>
      </c>
    </row>
    <row r="260" spans="2:65" s="1" customFormat="1" ht="16.5" customHeight="1" x14ac:dyDescent="0.2">
      <c r="B260" s="28"/>
      <c r="C260" s="148" t="s">
        <v>915</v>
      </c>
      <c r="D260" s="148" t="s">
        <v>194</v>
      </c>
      <c r="E260" s="149" t="s">
        <v>952</v>
      </c>
      <c r="F260" s="150" t="s">
        <v>953</v>
      </c>
      <c r="G260" s="151" t="s">
        <v>192</v>
      </c>
      <c r="H260" s="152">
        <v>24</v>
      </c>
      <c r="I260" s="153"/>
      <c r="J260" s="154">
        <f t="shared" si="50"/>
        <v>0</v>
      </c>
      <c r="K260" s="155"/>
      <c r="L260" s="156"/>
      <c r="M260" s="157" t="s">
        <v>1</v>
      </c>
      <c r="N260" s="158" t="s">
        <v>38</v>
      </c>
      <c r="P260" s="144">
        <f t="shared" si="51"/>
        <v>0</v>
      </c>
      <c r="Q260" s="144">
        <v>6.9999999999999994E-5</v>
      </c>
      <c r="R260" s="144">
        <f t="shared" si="52"/>
        <v>1.6799999999999999E-3</v>
      </c>
      <c r="S260" s="144">
        <v>0</v>
      </c>
      <c r="T260" s="145">
        <f t="shared" si="53"/>
        <v>0</v>
      </c>
      <c r="AR260" s="146" t="s">
        <v>205</v>
      </c>
      <c r="AT260" s="146" t="s">
        <v>194</v>
      </c>
      <c r="AU260" s="146" t="s">
        <v>186</v>
      </c>
      <c r="AY260" s="13" t="s">
        <v>179</v>
      </c>
      <c r="BE260" s="147">
        <f t="shared" si="54"/>
        <v>0</v>
      </c>
      <c r="BF260" s="147">
        <f t="shared" si="55"/>
        <v>0</v>
      </c>
      <c r="BG260" s="147">
        <f t="shared" si="56"/>
        <v>0</v>
      </c>
      <c r="BH260" s="147">
        <f t="shared" si="57"/>
        <v>0</v>
      </c>
      <c r="BI260" s="147">
        <f t="shared" si="58"/>
        <v>0</v>
      </c>
      <c r="BJ260" s="13" t="s">
        <v>186</v>
      </c>
      <c r="BK260" s="147">
        <f t="shared" si="59"/>
        <v>0</v>
      </c>
      <c r="BL260" s="13" t="s">
        <v>205</v>
      </c>
      <c r="BM260" s="146" t="s">
        <v>954</v>
      </c>
    </row>
    <row r="261" spans="2:65" s="1" customFormat="1" ht="16.5" customHeight="1" x14ac:dyDescent="0.2">
      <c r="B261" s="28"/>
      <c r="C261" s="134" t="s">
        <v>919</v>
      </c>
      <c r="D261" s="134" t="s">
        <v>181</v>
      </c>
      <c r="E261" s="135" t="s">
        <v>956</v>
      </c>
      <c r="F261" s="136" t="s">
        <v>957</v>
      </c>
      <c r="G261" s="137" t="s">
        <v>423</v>
      </c>
      <c r="H261" s="138">
        <v>80</v>
      </c>
      <c r="I261" s="139"/>
      <c r="J261" s="140">
        <f t="shared" si="50"/>
        <v>0</v>
      </c>
      <c r="K261" s="141"/>
      <c r="L261" s="28"/>
      <c r="M261" s="142" t="s">
        <v>1</v>
      </c>
      <c r="N261" s="143" t="s">
        <v>38</v>
      </c>
      <c r="P261" s="144">
        <f t="shared" si="51"/>
        <v>0</v>
      </c>
      <c r="Q261" s="144">
        <v>0</v>
      </c>
      <c r="R261" s="144">
        <f t="shared" si="52"/>
        <v>0</v>
      </c>
      <c r="S261" s="144">
        <v>0</v>
      </c>
      <c r="T261" s="145">
        <f t="shared" si="53"/>
        <v>0</v>
      </c>
      <c r="AR261" s="146" t="s">
        <v>201</v>
      </c>
      <c r="AT261" s="146" t="s">
        <v>181</v>
      </c>
      <c r="AU261" s="146" t="s">
        <v>186</v>
      </c>
      <c r="AY261" s="13" t="s">
        <v>179</v>
      </c>
      <c r="BE261" s="147">
        <f t="shared" si="54"/>
        <v>0</v>
      </c>
      <c r="BF261" s="147">
        <f t="shared" si="55"/>
        <v>0</v>
      </c>
      <c r="BG261" s="147">
        <f t="shared" si="56"/>
        <v>0</v>
      </c>
      <c r="BH261" s="147">
        <f t="shared" si="57"/>
        <v>0</v>
      </c>
      <c r="BI261" s="147">
        <f t="shared" si="58"/>
        <v>0</v>
      </c>
      <c r="BJ261" s="13" t="s">
        <v>186</v>
      </c>
      <c r="BK261" s="147">
        <f t="shared" si="59"/>
        <v>0</v>
      </c>
      <c r="BL261" s="13" t="s">
        <v>201</v>
      </c>
      <c r="BM261" s="146" t="s">
        <v>958</v>
      </c>
    </row>
    <row r="262" spans="2:65" s="1" customFormat="1" ht="16.5" customHeight="1" x14ac:dyDescent="0.2">
      <c r="B262" s="28"/>
      <c r="C262" s="134" t="s">
        <v>923</v>
      </c>
      <c r="D262" s="134" t="s">
        <v>181</v>
      </c>
      <c r="E262" s="135" t="s">
        <v>960</v>
      </c>
      <c r="F262" s="136" t="s">
        <v>961</v>
      </c>
      <c r="G262" s="137" t="s">
        <v>423</v>
      </c>
      <c r="H262" s="138">
        <v>80</v>
      </c>
      <c r="I262" s="139"/>
      <c r="J262" s="140">
        <f t="shared" si="50"/>
        <v>0</v>
      </c>
      <c r="K262" s="141"/>
      <c r="L262" s="28"/>
      <c r="M262" s="142" t="s">
        <v>1</v>
      </c>
      <c r="N262" s="143" t="s">
        <v>38</v>
      </c>
      <c r="P262" s="144">
        <f t="shared" si="51"/>
        <v>0</v>
      </c>
      <c r="Q262" s="144">
        <v>0</v>
      </c>
      <c r="R262" s="144">
        <f t="shared" si="52"/>
        <v>0</v>
      </c>
      <c r="S262" s="144">
        <v>0</v>
      </c>
      <c r="T262" s="145">
        <f t="shared" si="53"/>
        <v>0</v>
      </c>
      <c r="AR262" s="146" t="s">
        <v>201</v>
      </c>
      <c r="AT262" s="146" t="s">
        <v>181</v>
      </c>
      <c r="AU262" s="146" t="s">
        <v>186</v>
      </c>
      <c r="AY262" s="13" t="s">
        <v>179</v>
      </c>
      <c r="BE262" s="147">
        <f t="shared" si="54"/>
        <v>0</v>
      </c>
      <c r="BF262" s="147">
        <f t="shared" si="55"/>
        <v>0</v>
      </c>
      <c r="BG262" s="147">
        <f t="shared" si="56"/>
        <v>0</v>
      </c>
      <c r="BH262" s="147">
        <f t="shared" si="57"/>
        <v>0</v>
      </c>
      <c r="BI262" s="147">
        <f t="shared" si="58"/>
        <v>0</v>
      </c>
      <c r="BJ262" s="13" t="s">
        <v>186</v>
      </c>
      <c r="BK262" s="147">
        <f t="shared" si="59"/>
        <v>0</v>
      </c>
      <c r="BL262" s="13" t="s">
        <v>201</v>
      </c>
      <c r="BM262" s="146" t="s">
        <v>962</v>
      </c>
    </row>
    <row r="263" spans="2:65" s="1" customFormat="1" ht="16.5" customHeight="1" x14ac:dyDescent="0.2">
      <c r="B263" s="28"/>
      <c r="C263" s="134" t="s">
        <v>927</v>
      </c>
      <c r="D263" s="134" t="s">
        <v>181</v>
      </c>
      <c r="E263" s="135" t="s">
        <v>964</v>
      </c>
      <c r="F263" s="136" t="s">
        <v>965</v>
      </c>
      <c r="G263" s="137" t="s">
        <v>423</v>
      </c>
      <c r="H263" s="138">
        <v>80</v>
      </c>
      <c r="I263" s="139"/>
      <c r="J263" s="140">
        <f t="shared" si="50"/>
        <v>0</v>
      </c>
      <c r="K263" s="141"/>
      <c r="L263" s="28"/>
      <c r="M263" s="142" t="s">
        <v>1</v>
      </c>
      <c r="N263" s="143" t="s">
        <v>38</v>
      </c>
      <c r="P263" s="144">
        <f t="shared" si="51"/>
        <v>0</v>
      </c>
      <c r="Q263" s="144">
        <v>0</v>
      </c>
      <c r="R263" s="144">
        <f t="shared" si="52"/>
        <v>0</v>
      </c>
      <c r="S263" s="144">
        <v>0</v>
      </c>
      <c r="T263" s="145">
        <f t="shared" si="53"/>
        <v>0</v>
      </c>
      <c r="AR263" s="146" t="s">
        <v>201</v>
      </c>
      <c r="AT263" s="146" t="s">
        <v>181</v>
      </c>
      <c r="AU263" s="146" t="s">
        <v>186</v>
      </c>
      <c r="AY263" s="13" t="s">
        <v>179</v>
      </c>
      <c r="BE263" s="147">
        <f t="shared" si="54"/>
        <v>0</v>
      </c>
      <c r="BF263" s="147">
        <f t="shared" si="55"/>
        <v>0</v>
      </c>
      <c r="BG263" s="147">
        <f t="shared" si="56"/>
        <v>0</v>
      </c>
      <c r="BH263" s="147">
        <f t="shared" si="57"/>
        <v>0</v>
      </c>
      <c r="BI263" s="147">
        <f t="shared" si="58"/>
        <v>0</v>
      </c>
      <c r="BJ263" s="13" t="s">
        <v>186</v>
      </c>
      <c r="BK263" s="147">
        <f t="shared" si="59"/>
        <v>0</v>
      </c>
      <c r="BL263" s="13" t="s">
        <v>201</v>
      </c>
      <c r="BM263" s="146" t="s">
        <v>966</v>
      </c>
    </row>
    <row r="264" spans="2:65" s="1" customFormat="1" ht="16.5" customHeight="1" x14ac:dyDescent="0.2">
      <c r="B264" s="28"/>
      <c r="C264" s="134" t="s">
        <v>931</v>
      </c>
      <c r="D264" s="134" t="s">
        <v>181</v>
      </c>
      <c r="E264" s="135" t="s">
        <v>968</v>
      </c>
      <c r="F264" s="136" t="s">
        <v>969</v>
      </c>
      <c r="G264" s="137" t="s">
        <v>423</v>
      </c>
      <c r="H264" s="138">
        <v>400</v>
      </c>
      <c r="I264" s="139"/>
      <c r="J264" s="140">
        <f t="shared" si="50"/>
        <v>0</v>
      </c>
      <c r="K264" s="141"/>
      <c r="L264" s="28"/>
      <c r="M264" s="142" t="s">
        <v>1</v>
      </c>
      <c r="N264" s="143" t="s">
        <v>38</v>
      </c>
      <c r="P264" s="144">
        <f t="shared" si="51"/>
        <v>0</v>
      </c>
      <c r="Q264" s="144">
        <v>0</v>
      </c>
      <c r="R264" s="144">
        <f t="shared" si="52"/>
        <v>0</v>
      </c>
      <c r="S264" s="144">
        <v>0</v>
      </c>
      <c r="T264" s="145">
        <f t="shared" si="53"/>
        <v>0</v>
      </c>
      <c r="AR264" s="146" t="s">
        <v>201</v>
      </c>
      <c r="AT264" s="146" t="s">
        <v>181</v>
      </c>
      <c r="AU264" s="146" t="s">
        <v>186</v>
      </c>
      <c r="AY264" s="13" t="s">
        <v>179</v>
      </c>
      <c r="BE264" s="147">
        <f t="shared" si="54"/>
        <v>0</v>
      </c>
      <c r="BF264" s="147">
        <f t="shared" si="55"/>
        <v>0</v>
      </c>
      <c r="BG264" s="147">
        <f t="shared" si="56"/>
        <v>0</v>
      </c>
      <c r="BH264" s="147">
        <f t="shared" si="57"/>
        <v>0</v>
      </c>
      <c r="BI264" s="147">
        <f t="shared" si="58"/>
        <v>0</v>
      </c>
      <c r="BJ264" s="13" t="s">
        <v>186</v>
      </c>
      <c r="BK264" s="147">
        <f t="shared" si="59"/>
        <v>0</v>
      </c>
      <c r="BL264" s="13" t="s">
        <v>201</v>
      </c>
      <c r="BM264" s="146" t="s">
        <v>970</v>
      </c>
    </row>
    <row r="265" spans="2:65" s="1" customFormat="1" ht="21.75" customHeight="1" x14ac:dyDescent="0.2">
      <c r="B265" s="28"/>
      <c r="C265" s="134" t="s">
        <v>935</v>
      </c>
      <c r="D265" s="134" t="s">
        <v>181</v>
      </c>
      <c r="E265" s="135" t="s">
        <v>972</v>
      </c>
      <c r="F265" s="136" t="s">
        <v>973</v>
      </c>
      <c r="G265" s="137" t="s">
        <v>423</v>
      </c>
      <c r="H265" s="138">
        <v>160</v>
      </c>
      <c r="I265" s="139"/>
      <c r="J265" s="140">
        <f t="shared" si="50"/>
        <v>0</v>
      </c>
      <c r="K265" s="141"/>
      <c r="L265" s="28"/>
      <c r="M265" s="142" t="s">
        <v>1</v>
      </c>
      <c r="N265" s="143" t="s">
        <v>38</v>
      </c>
      <c r="P265" s="144">
        <f t="shared" si="51"/>
        <v>0</v>
      </c>
      <c r="Q265" s="144">
        <v>0</v>
      </c>
      <c r="R265" s="144">
        <f t="shared" si="52"/>
        <v>0</v>
      </c>
      <c r="S265" s="144">
        <v>0</v>
      </c>
      <c r="T265" s="145">
        <f t="shared" si="53"/>
        <v>0</v>
      </c>
      <c r="AR265" s="146" t="s">
        <v>201</v>
      </c>
      <c r="AT265" s="146" t="s">
        <v>181</v>
      </c>
      <c r="AU265" s="146" t="s">
        <v>186</v>
      </c>
      <c r="AY265" s="13" t="s">
        <v>179</v>
      </c>
      <c r="BE265" s="147">
        <f t="shared" si="54"/>
        <v>0</v>
      </c>
      <c r="BF265" s="147">
        <f t="shared" si="55"/>
        <v>0</v>
      </c>
      <c r="BG265" s="147">
        <f t="shared" si="56"/>
        <v>0</v>
      </c>
      <c r="BH265" s="147">
        <f t="shared" si="57"/>
        <v>0</v>
      </c>
      <c r="BI265" s="147">
        <f t="shared" si="58"/>
        <v>0</v>
      </c>
      <c r="BJ265" s="13" t="s">
        <v>186</v>
      </c>
      <c r="BK265" s="147">
        <f t="shared" si="59"/>
        <v>0</v>
      </c>
      <c r="BL265" s="13" t="s">
        <v>201</v>
      </c>
      <c r="BM265" s="146" t="s">
        <v>974</v>
      </c>
    </row>
    <row r="266" spans="2:65" s="11" customFormat="1" ht="23" customHeight="1" x14ac:dyDescent="0.25">
      <c r="B266" s="122"/>
      <c r="D266" s="123" t="s">
        <v>71</v>
      </c>
      <c r="E266" s="132" t="s">
        <v>367</v>
      </c>
      <c r="F266" s="132" t="s">
        <v>1080</v>
      </c>
      <c r="I266" s="125"/>
      <c r="J266" s="133">
        <f>BK266</f>
        <v>0</v>
      </c>
      <c r="L266" s="122"/>
      <c r="M266" s="127"/>
      <c r="P266" s="128">
        <f>SUM(P267:P271)</f>
        <v>0</v>
      </c>
      <c r="R266" s="128">
        <f>SUM(R267:R271)</f>
        <v>360.68799999999999</v>
      </c>
      <c r="T266" s="129">
        <f>SUM(T267:T271)</f>
        <v>0</v>
      </c>
      <c r="AR266" s="123" t="s">
        <v>196</v>
      </c>
      <c r="AT266" s="130" t="s">
        <v>71</v>
      </c>
      <c r="AU266" s="130" t="s">
        <v>80</v>
      </c>
      <c r="AY266" s="123" t="s">
        <v>179</v>
      </c>
      <c r="BK266" s="131">
        <f>SUM(BK267:BK271)</f>
        <v>0</v>
      </c>
    </row>
    <row r="267" spans="2:65" s="1" customFormat="1" ht="24.15" customHeight="1" x14ac:dyDescent="0.2">
      <c r="B267" s="28"/>
      <c r="C267" s="134" t="s">
        <v>939</v>
      </c>
      <c r="D267" s="134" t="s">
        <v>181</v>
      </c>
      <c r="E267" s="135" t="s">
        <v>1081</v>
      </c>
      <c r="F267" s="136" t="s">
        <v>1082</v>
      </c>
      <c r="G267" s="137" t="s">
        <v>488</v>
      </c>
      <c r="H267" s="138">
        <v>529.63199999999995</v>
      </c>
      <c r="I267" s="139"/>
      <c r="J267" s="140">
        <f>ROUND(I267*H267,2)</f>
        <v>0</v>
      </c>
      <c r="K267" s="141"/>
      <c r="L267" s="28"/>
      <c r="M267" s="142" t="s">
        <v>1</v>
      </c>
      <c r="N267" s="143" t="s">
        <v>38</v>
      </c>
      <c r="P267" s="144">
        <f>O267*H267</f>
        <v>0</v>
      </c>
      <c r="Q267" s="144">
        <v>0</v>
      </c>
      <c r="R267" s="144">
        <f>Q267*H267</f>
        <v>0</v>
      </c>
      <c r="S267" s="144">
        <v>0</v>
      </c>
      <c r="T267" s="145">
        <f>S267*H267</f>
        <v>0</v>
      </c>
      <c r="AR267" s="146" t="s">
        <v>201</v>
      </c>
      <c r="AT267" s="146" t="s">
        <v>181</v>
      </c>
      <c r="AU267" s="146" t="s">
        <v>186</v>
      </c>
      <c r="AY267" s="13" t="s">
        <v>179</v>
      </c>
      <c r="BE267" s="147">
        <f>IF(N267="základná",J267,0)</f>
        <v>0</v>
      </c>
      <c r="BF267" s="147">
        <f>IF(N267="znížená",J267,0)</f>
        <v>0</v>
      </c>
      <c r="BG267" s="147">
        <f>IF(N267="zákl. prenesená",J267,0)</f>
        <v>0</v>
      </c>
      <c r="BH267" s="147">
        <f>IF(N267="zníž. prenesená",J267,0)</f>
        <v>0</v>
      </c>
      <c r="BI267" s="147">
        <f>IF(N267="nulová",J267,0)</f>
        <v>0</v>
      </c>
      <c r="BJ267" s="13" t="s">
        <v>186</v>
      </c>
      <c r="BK267" s="147">
        <f>ROUND(I267*H267,2)</f>
        <v>0</v>
      </c>
      <c r="BL267" s="13" t="s">
        <v>201</v>
      </c>
      <c r="BM267" s="146" t="s">
        <v>1083</v>
      </c>
    </row>
    <row r="268" spans="2:65" s="1" customFormat="1" ht="24.15" customHeight="1" x14ac:dyDescent="0.2">
      <c r="B268" s="28"/>
      <c r="C268" s="134" t="s">
        <v>943</v>
      </c>
      <c r="D268" s="134" t="s">
        <v>181</v>
      </c>
      <c r="E268" s="135" t="s">
        <v>1084</v>
      </c>
      <c r="F268" s="136" t="s">
        <v>1085</v>
      </c>
      <c r="G268" s="137" t="s">
        <v>488</v>
      </c>
      <c r="H268" s="138">
        <v>225.43</v>
      </c>
      <c r="I268" s="139"/>
      <c r="J268" s="140">
        <f>ROUND(I268*H268,2)</f>
        <v>0</v>
      </c>
      <c r="K268" s="141"/>
      <c r="L268" s="28"/>
      <c r="M268" s="142" t="s">
        <v>1</v>
      </c>
      <c r="N268" s="143" t="s">
        <v>38</v>
      </c>
      <c r="P268" s="144">
        <f>O268*H268</f>
        <v>0</v>
      </c>
      <c r="Q268" s="144">
        <v>0</v>
      </c>
      <c r="R268" s="144">
        <f>Q268*H268</f>
        <v>0</v>
      </c>
      <c r="S268" s="144">
        <v>0</v>
      </c>
      <c r="T268" s="145">
        <f>S268*H268</f>
        <v>0</v>
      </c>
      <c r="AR268" s="146" t="s">
        <v>201</v>
      </c>
      <c r="AT268" s="146" t="s">
        <v>181</v>
      </c>
      <c r="AU268" s="146" t="s">
        <v>186</v>
      </c>
      <c r="AY268" s="13" t="s">
        <v>179</v>
      </c>
      <c r="BE268" s="147">
        <f>IF(N268="základná",J268,0)</f>
        <v>0</v>
      </c>
      <c r="BF268" s="147">
        <f>IF(N268="znížená",J268,0)</f>
        <v>0</v>
      </c>
      <c r="BG268" s="147">
        <f>IF(N268="zákl. prenesená",J268,0)</f>
        <v>0</v>
      </c>
      <c r="BH268" s="147">
        <f>IF(N268="zníž. prenesená",J268,0)</f>
        <v>0</v>
      </c>
      <c r="BI268" s="147">
        <f>IF(N268="nulová",J268,0)</f>
        <v>0</v>
      </c>
      <c r="BJ268" s="13" t="s">
        <v>186</v>
      </c>
      <c r="BK268" s="147">
        <f>ROUND(I268*H268,2)</f>
        <v>0</v>
      </c>
      <c r="BL268" s="13" t="s">
        <v>201</v>
      </c>
      <c r="BM268" s="146" t="s">
        <v>1086</v>
      </c>
    </row>
    <row r="269" spans="2:65" s="1" customFormat="1" ht="16.5" customHeight="1" x14ac:dyDescent="0.2">
      <c r="B269" s="28"/>
      <c r="C269" s="148" t="s">
        <v>947</v>
      </c>
      <c r="D269" s="148" t="s">
        <v>194</v>
      </c>
      <c r="E269" s="149" t="s">
        <v>1087</v>
      </c>
      <c r="F269" s="150" t="s">
        <v>1088</v>
      </c>
      <c r="G269" s="151" t="s">
        <v>388</v>
      </c>
      <c r="H269" s="152">
        <v>360.68799999999999</v>
      </c>
      <c r="I269" s="153"/>
      <c r="J269" s="154">
        <f>ROUND(I269*H269,2)</f>
        <v>0</v>
      </c>
      <c r="K269" s="155"/>
      <c r="L269" s="156"/>
      <c r="M269" s="157" t="s">
        <v>1</v>
      </c>
      <c r="N269" s="158" t="s">
        <v>38</v>
      </c>
      <c r="P269" s="144">
        <f>O269*H269</f>
        <v>0</v>
      </c>
      <c r="Q269" s="144">
        <v>1</v>
      </c>
      <c r="R269" s="144">
        <f>Q269*H269</f>
        <v>360.68799999999999</v>
      </c>
      <c r="S269" s="144">
        <v>0</v>
      </c>
      <c r="T269" s="145">
        <f>S269*H269</f>
        <v>0</v>
      </c>
      <c r="AR269" s="146" t="s">
        <v>205</v>
      </c>
      <c r="AT269" s="146" t="s">
        <v>194</v>
      </c>
      <c r="AU269" s="146" t="s">
        <v>186</v>
      </c>
      <c r="AY269" s="13" t="s">
        <v>179</v>
      </c>
      <c r="BE269" s="147">
        <f>IF(N269="základná",J269,0)</f>
        <v>0</v>
      </c>
      <c r="BF269" s="147">
        <f>IF(N269="znížená",J269,0)</f>
        <v>0</v>
      </c>
      <c r="BG269" s="147">
        <f>IF(N269="zákl. prenesená",J269,0)</f>
        <v>0</v>
      </c>
      <c r="BH269" s="147">
        <f>IF(N269="zníž. prenesená",J269,0)</f>
        <v>0</v>
      </c>
      <c r="BI269" s="147">
        <f>IF(N269="nulová",J269,0)</f>
        <v>0</v>
      </c>
      <c r="BJ269" s="13" t="s">
        <v>186</v>
      </c>
      <c r="BK269" s="147">
        <f>ROUND(I269*H269,2)</f>
        <v>0</v>
      </c>
      <c r="BL269" s="13" t="s">
        <v>205</v>
      </c>
      <c r="BM269" s="146" t="s">
        <v>1089</v>
      </c>
    </row>
    <row r="270" spans="2:65" s="1" customFormat="1" ht="24.15" customHeight="1" x14ac:dyDescent="0.2">
      <c r="B270" s="28"/>
      <c r="C270" s="134" t="s">
        <v>951</v>
      </c>
      <c r="D270" s="134" t="s">
        <v>181</v>
      </c>
      <c r="E270" s="135" t="s">
        <v>1090</v>
      </c>
      <c r="F270" s="136" t="s">
        <v>1091</v>
      </c>
      <c r="G270" s="137" t="s">
        <v>488</v>
      </c>
      <c r="H270" s="138">
        <v>529.63199999999995</v>
      </c>
      <c r="I270" s="139"/>
      <c r="J270" s="140">
        <f>ROUND(I270*H270,2)</f>
        <v>0</v>
      </c>
      <c r="K270" s="141"/>
      <c r="L270" s="28"/>
      <c r="M270" s="142" t="s">
        <v>1</v>
      </c>
      <c r="N270" s="143" t="s">
        <v>38</v>
      </c>
      <c r="P270" s="144">
        <f>O270*H270</f>
        <v>0</v>
      </c>
      <c r="Q270" s="144">
        <v>0</v>
      </c>
      <c r="R270" s="144">
        <f>Q270*H270</f>
        <v>0</v>
      </c>
      <c r="S270" s="144">
        <v>0</v>
      </c>
      <c r="T270" s="145">
        <f>S270*H270</f>
        <v>0</v>
      </c>
      <c r="AR270" s="146" t="s">
        <v>201</v>
      </c>
      <c r="AT270" s="146" t="s">
        <v>181</v>
      </c>
      <c r="AU270" s="146" t="s">
        <v>186</v>
      </c>
      <c r="AY270" s="13" t="s">
        <v>179</v>
      </c>
      <c r="BE270" s="147">
        <f>IF(N270="základná",J270,0)</f>
        <v>0</v>
      </c>
      <c r="BF270" s="147">
        <f>IF(N270="znížená",J270,0)</f>
        <v>0</v>
      </c>
      <c r="BG270" s="147">
        <f>IF(N270="zákl. prenesená",J270,0)</f>
        <v>0</v>
      </c>
      <c r="BH270" s="147">
        <f>IF(N270="zníž. prenesená",J270,0)</f>
        <v>0</v>
      </c>
      <c r="BI270" s="147">
        <f>IF(N270="nulová",J270,0)</f>
        <v>0</v>
      </c>
      <c r="BJ270" s="13" t="s">
        <v>186</v>
      </c>
      <c r="BK270" s="147">
        <f>ROUND(I270*H270,2)</f>
        <v>0</v>
      </c>
      <c r="BL270" s="13" t="s">
        <v>201</v>
      </c>
      <c r="BM270" s="146" t="s">
        <v>1092</v>
      </c>
    </row>
    <row r="271" spans="2:65" s="1" customFormat="1" ht="24.15" customHeight="1" x14ac:dyDescent="0.2">
      <c r="B271" s="28"/>
      <c r="C271" s="134" t="s">
        <v>955</v>
      </c>
      <c r="D271" s="134" t="s">
        <v>181</v>
      </c>
      <c r="E271" s="135" t="s">
        <v>1093</v>
      </c>
      <c r="F271" s="136" t="s">
        <v>1094</v>
      </c>
      <c r="G271" s="137" t="s">
        <v>488</v>
      </c>
      <c r="H271" s="138">
        <v>10063.008</v>
      </c>
      <c r="I271" s="139"/>
      <c r="J271" s="140">
        <f>ROUND(I271*H271,2)</f>
        <v>0</v>
      </c>
      <c r="K271" s="141"/>
      <c r="L271" s="28"/>
      <c r="M271" s="159" t="s">
        <v>1</v>
      </c>
      <c r="N271" s="160" t="s">
        <v>38</v>
      </c>
      <c r="O271" s="161"/>
      <c r="P271" s="162">
        <f>O271*H271</f>
        <v>0</v>
      </c>
      <c r="Q271" s="162">
        <v>0</v>
      </c>
      <c r="R271" s="162">
        <f>Q271*H271</f>
        <v>0</v>
      </c>
      <c r="S271" s="162">
        <v>0</v>
      </c>
      <c r="T271" s="163">
        <f>S271*H271</f>
        <v>0</v>
      </c>
      <c r="AR271" s="146" t="s">
        <v>201</v>
      </c>
      <c r="AT271" s="146" t="s">
        <v>181</v>
      </c>
      <c r="AU271" s="146" t="s">
        <v>186</v>
      </c>
      <c r="AY271" s="13" t="s">
        <v>179</v>
      </c>
      <c r="BE271" s="147">
        <f>IF(N271="základná",J271,0)</f>
        <v>0</v>
      </c>
      <c r="BF271" s="147">
        <f>IF(N271="znížená",J271,0)</f>
        <v>0</v>
      </c>
      <c r="BG271" s="147">
        <f>IF(N271="zákl. prenesená",J271,0)</f>
        <v>0</v>
      </c>
      <c r="BH271" s="147">
        <f>IF(N271="zníž. prenesená",J271,0)</f>
        <v>0</v>
      </c>
      <c r="BI271" s="147">
        <f>IF(N271="nulová",J271,0)</f>
        <v>0</v>
      </c>
      <c r="BJ271" s="13" t="s">
        <v>186</v>
      </c>
      <c r="BK271" s="147">
        <f>ROUND(I271*H271,2)</f>
        <v>0</v>
      </c>
      <c r="BL271" s="13" t="s">
        <v>201</v>
      </c>
      <c r="BM271" s="146" t="s">
        <v>1095</v>
      </c>
    </row>
    <row r="272" spans="2:65" s="1" customFormat="1" ht="6.9" customHeight="1" x14ac:dyDescent="0.2">
      <c r="B272" s="41"/>
      <c r="C272" s="42"/>
      <c r="D272" s="42"/>
      <c r="E272" s="42"/>
      <c r="F272" s="42"/>
      <c r="G272" s="42"/>
      <c r="H272" s="42"/>
      <c r="I272" s="42"/>
      <c r="J272" s="42"/>
      <c r="K272" s="42"/>
      <c r="L272" s="28"/>
    </row>
  </sheetData>
  <sheetProtection algorithmName="SHA-512" hashValue="EZEFXeY0DIDswHQKJCTQoTworpr5yZlatm8sJegE8E3OmF7Q7ELpcdV0/p0oL/FWfC0MZrXnnK7QUnFtJrzSoA==" saltValue="gVgEitdBRF1nLr91weQiPKYDB7zwYZrCrvUDExX45/yoGPVRwijkNhbIvKJSuA/Ybnt6FT7rTKQgyGHw7cE4Iw==" spinCount="100000" sheet="1" objects="1" scenarios="1" formatColumns="0" formatRows="0" autoFilter="0"/>
  <autoFilter ref="C123:K271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98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97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1171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152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1172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ROUND(J124,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ROUND((SUM(BE124:BE197)),  2)</f>
        <v>0</v>
      </c>
      <c r="G33" s="88"/>
      <c r="H33" s="88"/>
      <c r="I33" s="91">
        <v>0.2</v>
      </c>
      <c r="J33" s="90">
        <f>ROUND(((SUM(BE124:BE197))*I33),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ROUND((SUM(BF124:BF197)),  2)</f>
        <v>0</v>
      </c>
      <c r="G34" s="88"/>
      <c r="H34" s="88"/>
      <c r="I34" s="91">
        <v>0.2</v>
      </c>
      <c r="J34" s="90">
        <f>ROUND(((SUM(BF124:BF197))*I34),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ROUND((SUM(BG124:BG197)),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ROUND((SUM(BH124:BH197)),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ROUND((SUM(BI124:BI197)),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04 - SO 04 Ochranné opatrenia v zóne trolejového vedenia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Ing. Marta Bútorová</v>
      </c>
      <c r="L91" s="28"/>
    </row>
    <row r="92" spans="2:47" s="1" customFormat="1" ht="25.6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Deltes s.r.o., Lužná 12, Bratislava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J124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158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20" hidden="1" customHeight="1" x14ac:dyDescent="0.2">
      <c r="B98" s="109"/>
      <c r="D98" s="110" t="s">
        <v>159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20" hidden="1" customHeight="1" x14ac:dyDescent="0.2">
      <c r="B99" s="109"/>
      <c r="D99" s="110" t="s">
        <v>160</v>
      </c>
      <c r="E99" s="111"/>
      <c r="F99" s="111"/>
      <c r="G99" s="111"/>
      <c r="H99" s="111"/>
      <c r="I99" s="111"/>
      <c r="J99" s="112">
        <f>J129</f>
        <v>0</v>
      </c>
      <c r="L99" s="109"/>
    </row>
    <row r="100" spans="2:12" s="9" customFormat="1" ht="20" hidden="1" customHeight="1" x14ac:dyDescent="0.2">
      <c r="B100" s="109"/>
      <c r="D100" s="110" t="s">
        <v>1173</v>
      </c>
      <c r="E100" s="111"/>
      <c r="F100" s="111"/>
      <c r="G100" s="111"/>
      <c r="H100" s="111"/>
      <c r="I100" s="111"/>
      <c r="J100" s="112">
        <f>J132</f>
        <v>0</v>
      </c>
      <c r="L100" s="109"/>
    </row>
    <row r="101" spans="2:12" s="8" customFormat="1" ht="24.9" hidden="1" customHeight="1" x14ac:dyDescent="0.2">
      <c r="B101" s="105"/>
      <c r="D101" s="106" t="s">
        <v>161</v>
      </c>
      <c r="E101" s="107"/>
      <c r="F101" s="107"/>
      <c r="G101" s="107"/>
      <c r="H101" s="107"/>
      <c r="I101" s="107"/>
      <c r="J101" s="108">
        <f>J135</f>
        <v>0</v>
      </c>
      <c r="L101" s="105"/>
    </row>
    <row r="102" spans="2:12" s="9" customFormat="1" ht="20" hidden="1" customHeight="1" x14ac:dyDescent="0.2">
      <c r="B102" s="109"/>
      <c r="D102" s="110" t="s">
        <v>162</v>
      </c>
      <c r="E102" s="111"/>
      <c r="F102" s="111"/>
      <c r="G102" s="111"/>
      <c r="H102" s="111"/>
      <c r="I102" s="111"/>
      <c r="J102" s="112">
        <f>J136</f>
        <v>0</v>
      </c>
      <c r="L102" s="109"/>
    </row>
    <row r="103" spans="2:12" s="9" customFormat="1" ht="20" hidden="1" customHeight="1" x14ac:dyDescent="0.2">
      <c r="B103" s="109"/>
      <c r="D103" s="110" t="s">
        <v>978</v>
      </c>
      <c r="E103" s="111"/>
      <c r="F103" s="111"/>
      <c r="G103" s="111"/>
      <c r="H103" s="111"/>
      <c r="I103" s="111"/>
      <c r="J103" s="112">
        <f>J177</f>
        <v>0</v>
      </c>
      <c r="L103" s="109"/>
    </row>
    <row r="104" spans="2:12" s="8" customFormat="1" ht="24.9" hidden="1" customHeight="1" x14ac:dyDescent="0.2">
      <c r="B104" s="105"/>
      <c r="D104" s="106" t="s">
        <v>164</v>
      </c>
      <c r="E104" s="107"/>
      <c r="F104" s="107"/>
      <c r="G104" s="107"/>
      <c r="H104" s="107"/>
      <c r="I104" s="107"/>
      <c r="J104" s="108">
        <f>J189</f>
        <v>0</v>
      </c>
      <c r="L104" s="105"/>
    </row>
    <row r="105" spans="2:12" s="1" customFormat="1" ht="21.75" hidden="1" customHeight="1" x14ac:dyDescent="0.2">
      <c r="B105" s="28"/>
      <c r="L105" s="28"/>
    </row>
    <row r="106" spans="2:12" s="1" customFormat="1" ht="6.9" hidden="1" customHeight="1" x14ac:dyDescent="0.2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8"/>
    </row>
    <row r="107" spans="2:12" hidden="1" x14ac:dyDescent="0.2"/>
    <row r="108" spans="2:12" hidden="1" x14ac:dyDescent="0.2"/>
    <row r="109" spans="2:12" hidden="1" x14ac:dyDescent="0.2"/>
    <row r="110" spans="2:12" s="1" customFormat="1" ht="6.9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1" spans="2:12" s="1" customFormat="1" ht="24.9" customHeight="1" x14ac:dyDescent="0.2">
      <c r="B111" s="28"/>
      <c r="C111" s="17" t="s">
        <v>165</v>
      </c>
      <c r="L111" s="28"/>
    </row>
    <row r="112" spans="2:12" s="1" customFormat="1" ht="6.9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16.5" customHeight="1" x14ac:dyDescent="0.2">
      <c r="B114" s="28"/>
      <c r="E114" s="263" t="str">
        <f>E7</f>
        <v>2117 NTT Bulharská Galvaniho</v>
      </c>
      <c r="F114" s="264"/>
      <c r="G114" s="264"/>
      <c r="H114" s="264"/>
      <c r="L114" s="28"/>
    </row>
    <row r="115" spans="2:65" s="1" customFormat="1" ht="12" customHeight="1" x14ac:dyDescent="0.2">
      <c r="B115" s="28"/>
      <c r="C115" s="23" t="s">
        <v>148</v>
      </c>
      <c r="L115" s="28"/>
    </row>
    <row r="116" spans="2:65" s="1" customFormat="1" ht="30" customHeight="1" x14ac:dyDescent="0.2">
      <c r="B116" s="28"/>
      <c r="E116" s="215" t="str">
        <f>E9</f>
        <v>SO 04 - SO 04 Ochranné opatrenia v zóne trolejového vedenia</v>
      </c>
      <c r="F116" s="262"/>
      <c r="G116" s="262"/>
      <c r="H116" s="262"/>
      <c r="L116" s="28"/>
    </row>
    <row r="117" spans="2:65" s="1" customFormat="1" ht="6.9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Bratislava</v>
      </c>
      <c r="I118" s="23" t="s">
        <v>21</v>
      </c>
      <c r="J118" s="49" t="str">
        <f>IF(J12="","",J12)</f>
        <v>12. 12. 2024</v>
      </c>
      <c r="L118" s="28"/>
    </row>
    <row r="119" spans="2:65" s="1" customFormat="1" ht="6.9" customHeight="1" x14ac:dyDescent="0.2">
      <c r="B119" s="28"/>
      <c r="L119" s="28"/>
    </row>
    <row r="120" spans="2:65" s="1" customFormat="1" ht="15.15" customHeight="1" x14ac:dyDescent="0.2">
      <c r="B120" s="28"/>
      <c r="C120" s="23" t="s">
        <v>23</v>
      </c>
      <c r="F120" s="21" t="str">
        <f>E15</f>
        <v xml:space="preserve"> </v>
      </c>
      <c r="I120" s="23" t="s">
        <v>28</v>
      </c>
      <c r="J120" s="26" t="str">
        <f>E21</f>
        <v>Ing. Marta Bútorová</v>
      </c>
      <c r="L120" s="28"/>
    </row>
    <row r="121" spans="2:65" s="1" customFormat="1" ht="25.65" customHeight="1" x14ac:dyDescent="0.2">
      <c r="B121" s="28"/>
      <c r="C121" s="23" t="s">
        <v>26</v>
      </c>
      <c r="F121" s="21" t="str">
        <f>IF(E18="","",E18)</f>
        <v>Vyplň údaj</v>
      </c>
      <c r="I121" s="23" t="s">
        <v>29</v>
      </c>
      <c r="J121" s="26" t="str">
        <f>E24</f>
        <v>Deltes s.r.o., Lužná 12, Bratislava</v>
      </c>
      <c r="L121" s="28"/>
    </row>
    <row r="122" spans="2:65" s="1" customFormat="1" ht="10.4" customHeight="1" x14ac:dyDescent="0.2">
      <c r="B122" s="28"/>
      <c r="L122" s="28"/>
    </row>
    <row r="123" spans="2:65" s="10" customFormat="1" ht="29.25" customHeight="1" x14ac:dyDescent="0.2">
      <c r="B123" s="113"/>
      <c r="C123" s="114" t="s">
        <v>166</v>
      </c>
      <c r="D123" s="115" t="s">
        <v>57</v>
      </c>
      <c r="E123" s="115" t="s">
        <v>53</v>
      </c>
      <c r="F123" s="115" t="s">
        <v>54</v>
      </c>
      <c r="G123" s="115" t="s">
        <v>167</v>
      </c>
      <c r="H123" s="115" t="s">
        <v>168</v>
      </c>
      <c r="I123" s="115" t="s">
        <v>169</v>
      </c>
      <c r="J123" s="116" t="s">
        <v>155</v>
      </c>
      <c r="K123" s="117" t="s">
        <v>170</v>
      </c>
      <c r="L123" s="113"/>
      <c r="M123" s="56" t="s">
        <v>1</v>
      </c>
      <c r="N123" s="57" t="s">
        <v>36</v>
      </c>
      <c r="O123" s="57" t="s">
        <v>171</v>
      </c>
      <c r="P123" s="57" t="s">
        <v>172</v>
      </c>
      <c r="Q123" s="57" t="s">
        <v>173</v>
      </c>
      <c r="R123" s="57" t="s">
        <v>174</v>
      </c>
      <c r="S123" s="57" t="s">
        <v>175</v>
      </c>
      <c r="T123" s="58" t="s">
        <v>176</v>
      </c>
    </row>
    <row r="124" spans="2:65" s="1" customFormat="1" ht="23" customHeight="1" x14ac:dyDescent="0.35">
      <c r="B124" s="28"/>
      <c r="C124" s="61" t="s">
        <v>156</v>
      </c>
      <c r="J124" s="118">
        <f>BK124</f>
        <v>0</v>
      </c>
      <c r="L124" s="28"/>
      <c r="M124" s="59"/>
      <c r="N124" s="50"/>
      <c r="O124" s="50"/>
      <c r="P124" s="119">
        <f>P125+P135+P189</f>
        <v>0</v>
      </c>
      <c r="Q124" s="50"/>
      <c r="R124" s="119">
        <f>R125+R135+R189</f>
        <v>1.9477775000000002</v>
      </c>
      <c r="S124" s="50"/>
      <c r="T124" s="120">
        <f>T125+T135+T189</f>
        <v>4.7166899999999998</v>
      </c>
      <c r="AT124" s="13" t="s">
        <v>71</v>
      </c>
      <c r="AU124" s="13" t="s">
        <v>157</v>
      </c>
      <c r="BK124" s="121">
        <f>BK125+BK135+BK189</f>
        <v>0</v>
      </c>
    </row>
    <row r="125" spans="2:65" s="11" customFormat="1" ht="26" customHeight="1" x14ac:dyDescent="0.35">
      <c r="B125" s="122"/>
      <c r="D125" s="123" t="s">
        <v>71</v>
      </c>
      <c r="E125" s="124" t="s">
        <v>177</v>
      </c>
      <c r="F125" s="124" t="s">
        <v>178</v>
      </c>
      <c r="I125" s="125"/>
      <c r="J125" s="126">
        <f>BK125</f>
        <v>0</v>
      </c>
      <c r="L125" s="122"/>
      <c r="M125" s="127"/>
      <c r="P125" s="128">
        <f>P126+P129+P132</f>
        <v>0</v>
      </c>
      <c r="R125" s="128">
        <f>R126+R129+R132</f>
        <v>0</v>
      </c>
      <c r="T125" s="129">
        <f>T126+T129+T132</f>
        <v>4.7162499999999996</v>
      </c>
      <c r="AR125" s="123" t="s">
        <v>80</v>
      </c>
      <c r="AT125" s="130" t="s">
        <v>71</v>
      </c>
      <c r="AU125" s="130" t="s">
        <v>72</v>
      </c>
      <c r="AY125" s="123" t="s">
        <v>179</v>
      </c>
      <c r="BK125" s="131">
        <f>BK126+BK129+BK132</f>
        <v>0</v>
      </c>
    </row>
    <row r="126" spans="2:65" s="11" customFormat="1" ht="23" customHeight="1" x14ac:dyDescent="0.25">
      <c r="B126" s="122"/>
      <c r="D126" s="123" t="s">
        <v>71</v>
      </c>
      <c r="E126" s="132" t="s">
        <v>80</v>
      </c>
      <c r="F126" s="132" t="s">
        <v>180</v>
      </c>
      <c r="I126" s="125"/>
      <c r="J126" s="133">
        <f>BK126</f>
        <v>0</v>
      </c>
      <c r="L126" s="122"/>
      <c r="M126" s="127"/>
      <c r="P126" s="128">
        <f>SUM(P127:P128)</f>
        <v>0</v>
      </c>
      <c r="R126" s="128">
        <f>SUM(R127:R128)</f>
        <v>0</v>
      </c>
      <c r="T126" s="129">
        <f>SUM(T127:T128)</f>
        <v>4.7162499999999996</v>
      </c>
      <c r="AR126" s="123" t="s">
        <v>80</v>
      </c>
      <c r="AT126" s="130" t="s">
        <v>71</v>
      </c>
      <c r="AU126" s="130" t="s">
        <v>80</v>
      </c>
      <c r="AY126" s="123" t="s">
        <v>179</v>
      </c>
      <c r="BK126" s="131">
        <f>SUM(BK127:BK128)</f>
        <v>0</v>
      </c>
    </row>
    <row r="127" spans="2:65" s="1" customFormat="1" ht="33" customHeight="1" x14ac:dyDescent="0.2">
      <c r="B127" s="28"/>
      <c r="C127" s="134" t="s">
        <v>80</v>
      </c>
      <c r="D127" s="134" t="s">
        <v>181</v>
      </c>
      <c r="E127" s="135" t="s">
        <v>1174</v>
      </c>
      <c r="F127" s="136" t="s">
        <v>1175</v>
      </c>
      <c r="G127" s="137" t="s">
        <v>184</v>
      </c>
      <c r="H127" s="138">
        <v>13.475</v>
      </c>
      <c r="I127" s="139"/>
      <c r="J127" s="140">
        <f>ROUND(I127*H127,2)</f>
        <v>0</v>
      </c>
      <c r="K127" s="141"/>
      <c r="L127" s="28"/>
      <c r="M127" s="142" t="s">
        <v>1</v>
      </c>
      <c r="N127" s="143" t="s">
        <v>38</v>
      </c>
      <c r="P127" s="144">
        <f>O127*H127</f>
        <v>0</v>
      </c>
      <c r="Q127" s="144">
        <v>0</v>
      </c>
      <c r="R127" s="144">
        <f>Q127*H127</f>
        <v>0</v>
      </c>
      <c r="S127" s="144">
        <v>0.22500000000000001</v>
      </c>
      <c r="T127" s="145">
        <f>S127*H127</f>
        <v>3.0318749999999999</v>
      </c>
      <c r="AR127" s="146" t="s">
        <v>185</v>
      </c>
      <c r="AT127" s="146" t="s">
        <v>181</v>
      </c>
      <c r="AU127" s="146" t="s">
        <v>186</v>
      </c>
      <c r="AY127" s="13" t="s">
        <v>179</v>
      </c>
      <c r="BE127" s="147">
        <f>IF(N127="základná",J127,0)</f>
        <v>0</v>
      </c>
      <c r="BF127" s="147">
        <f>IF(N127="znížená",J127,0)</f>
        <v>0</v>
      </c>
      <c r="BG127" s="147">
        <f>IF(N127="zákl. prenesená",J127,0)</f>
        <v>0</v>
      </c>
      <c r="BH127" s="147">
        <f>IF(N127="zníž. prenesená",J127,0)</f>
        <v>0</v>
      </c>
      <c r="BI127" s="147">
        <f>IF(N127="nulová",J127,0)</f>
        <v>0</v>
      </c>
      <c r="BJ127" s="13" t="s">
        <v>186</v>
      </c>
      <c r="BK127" s="147">
        <f>ROUND(I127*H127,2)</f>
        <v>0</v>
      </c>
      <c r="BL127" s="13" t="s">
        <v>185</v>
      </c>
      <c r="BM127" s="146" t="s">
        <v>1176</v>
      </c>
    </row>
    <row r="128" spans="2:65" s="1" customFormat="1" ht="24.15" customHeight="1" x14ac:dyDescent="0.2">
      <c r="B128" s="28"/>
      <c r="C128" s="134" t="s">
        <v>186</v>
      </c>
      <c r="D128" s="134" t="s">
        <v>181</v>
      </c>
      <c r="E128" s="135" t="s">
        <v>471</v>
      </c>
      <c r="F128" s="136" t="s">
        <v>472</v>
      </c>
      <c r="G128" s="137" t="s">
        <v>184</v>
      </c>
      <c r="H128" s="138">
        <v>13.475</v>
      </c>
      <c r="I128" s="139"/>
      <c r="J128" s="140">
        <f>ROUND(I128*H128,2)</f>
        <v>0</v>
      </c>
      <c r="K128" s="141"/>
      <c r="L128" s="28"/>
      <c r="M128" s="142" t="s">
        <v>1</v>
      </c>
      <c r="N128" s="143" t="s">
        <v>38</v>
      </c>
      <c r="P128" s="144">
        <f>O128*H128</f>
        <v>0</v>
      </c>
      <c r="Q128" s="144">
        <v>0</v>
      </c>
      <c r="R128" s="144">
        <f>Q128*H128</f>
        <v>0</v>
      </c>
      <c r="S128" s="144">
        <v>0.125</v>
      </c>
      <c r="T128" s="145">
        <f>S128*H128</f>
        <v>1.684375</v>
      </c>
      <c r="AR128" s="146" t="s">
        <v>185</v>
      </c>
      <c r="AT128" s="146" t="s">
        <v>181</v>
      </c>
      <c r="AU128" s="146" t="s">
        <v>186</v>
      </c>
      <c r="AY128" s="13" t="s">
        <v>179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186</v>
      </c>
      <c r="BK128" s="147">
        <f>ROUND(I128*H128,2)</f>
        <v>0</v>
      </c>
      <c r="BL128" s="13" t="s">
        <v>185</v>
      </c>
      <c r="BM128" s="146" t="s">
        <v>1177</v>
      </c>
    </row>
    <row r="129" spans="2:65" s="11" customFormat="1" ht="23" customHeight="1" x14ac:dyDescent="0.25">
      <c r="B129" s="122"/>
      <c r="D129" s="123" t="s">
        <v>71</v>
      </c>
      <c r="E129" s="132" t="s">
        <v>188</v>
      </c>
      <c r="F129" s="132" t="s">
        <v>189</v>
      </c>
      <c r="I129" s="125"/>
      <c r="J129" s="133">
        <f>BK129</f>
        <v>0</v>
      </c>
      <c r="L129" s="122"/>
      <c r="M129" s="127"/>
      <c r="P129" s="128">
        <f>SUM(P130:P131)</f>
        <v>0</v>
      </c>
      <c r="R129" s="128">
        <f>SUM(R130:R131)</f>
        <v>0</v>
      </c>
      <c r="T129" s="129">
        <f>SUM(T130:T131)</f>
        <v>0</v>
      </c>
      <c r="AR129" s="123" t="s">
        <v>80</v>
      </c>
      <c r="AT129" s="130" t="s">
        <v>71</v>
      </c>
      <c r="AU129" s="130" t="s">
        <v>80</v>
      </c>
      <c r="AY129" s="123" t="s">
        <v>179</v>
      </c>
      <c r="BK129" s="131">
        <f>SUM(BK130:BK131)</f>
        <v>0</v>
      </c>
    </row>
    <row r="130" spans="2:65" s="1" customFormat="1" ht="24.15" customHeight="1" x14ac:dyDescent="0.2">
      <c r="B130" s="28"/>
      <c r="C130" s="134" t="s">
        <v>196</v>
      </c>
      <c r="D130" s="134" t="s">
        <v>181</v>
      </c>
      <c r="E130" s="135" t="s">
        <v>502</v>
      </c>
      <c r="F130" s="136" t="s">
        <v>1178</v>
      </c>
      <c r="G130" s="137" t="s">
        <v>388</v>
      </c>
      <c r="H130" s="138">
        <v>4.7160000000000002</v>
      </c>
      <c r="I130" s="139"/>
      <c r="J130" s="140">
        <f>ROUND(I130*H130,2)</f>
        <v>0</v>
      </c>
      <c r="K130" s="141"/>
      <c r="L130" s="28"/>
      <c r="M130" s="142" t="s">
        <v>1</v>
      </c>
      <c r="N130" s="143" t="s">
        <v>38</v>
      </c>
      <c r="P130" s="144">
        <f>O130*H130</f>
        <v>0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AR130" s="146" t="s">
        <v>185</v>
      </c>
      <c r="AT130" s="146" t="s">
        <v>181</v>
      </c>
      <c r="AU130" s="146" t="s">
        <v>186</v>
      </c>
      <c r="AY130" s="13" t="s">
        <v>179</v>
      </c>
      <c r="BE130" s="147">
        <f>IF(N130="základná",J130,0)</f>
        <v>0</v>
      </c>
      <c r="BF130" s="147">
        <f>IF(N130="znížená",J130,0)</f>
        <v>0</v>
      </c>
      <c r="BG130" s="147">
        <f>IF(N130="zákl. prenesená",J130,0)</f>
        <v>0</v>
      </c>
      <c r="BH130" s="147">
        <f>IF(N130="zníž. prenesená",J130,0)</f>
        <v>0</v>
      </c>
      <c r="BI130" s="147">
        <f>IF(N130="nulová",J130,0)</f>
        <v>0</v>
      </c>
      <c r="BJ130" s="13" t="s">
        <v>186</v>
      </c>
      <c r="BK130" s="147">
        <f>ROUND(I130*H130,2)</f>
        <v>0</v>
      </c>
      <c r="BL130" s="13" t="s">
        <v>185</v>
      </c>
      <c r="BM130" s="146" t="s">
        <v>1179</v>
      </c>
    </row>
    <row r="131" spans="2:65" s="1" customFormat="1" ht="24.15" customHeight="1" x14ac:dyDescent="0.2">
      <c r="B131" s="28"/>
      <c r="C131" s="134" t="s">
        <v>185</v>
      </c>
      <c r="D131" s="134" t="s">
        <v>181</v>
      </c>
      <c r="E131" s="135" t="s">
        <v>505</v>
      </c>
      <c r="F131" s="136" t="s">
        <v>506</v>
      </c>
      <c r="G131" s="137" t="s">
        <v>388</v>
      </c>
      <c r="H131" s="138">
        <v>4.7160000000000002</v>
      </c>
      <c r="I131" s="139"/>
      <c r="J131" s="140">
        <f>ROUND(I131*H131,2)</f>
        <v>0</v>
      </c>
      <c r="K131" s="141"/>
      <c r="L131" s="28"/>
      <c r="M131" s="142" t="s">
        <v>1</v>
      </c>
      <c r="N131" s="143" t="s">
        <v>38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46" t="s">
        <v>185</v>
      </c>
      <c r="AT131" s="146" t="s">
        <v>181</v>
      </c>
      <c r="AU131" s="146" t="s">
        <v>186</v>
      </c>
      <c r="AY131" s="13" t="s">
        <v>179</v>
      </c>
      <c r="BE131" s="147">
        <f>IF(N131="základná",J131,0)</f>
        <v>0</v>
      </c>
      <c r="BF131" s="147">
        <f>IF(N131="znížená",J131,0)</f>
        <v>0</v>
      </c>
      <c r="BG131" s="147">
        <f>IF(N131="zákl. prenesená",J131,0)</f>
        <v>0</v>
      </c>
      <c r="BH131" s="147">
        <f>IF(N131="zníž. prenesená",J131,0)</f>
        <v>0</v>
      </c>
      <c r="BI131" s="147">
        <f>IF(N131="nulová",J131,0)</f>
        <v>0</v>
      </c>
      <c r="BJ131" s="13" t="s">
        <v>186</v>
      </c>
      <c r="BK131" s="147">
        <f>ROUND(I131*H131,2)</f>
        <v>0</v>
      </c>
      <c r="BL131" s="13" t="s">
        <v>185</v>
      </c>
      <c r="BM131" s="146" t="s">
        <v>1180</v>
      </c>
    </row>
    <row r="132" spans="2:65" s="11" customFormat="1" ht="23" customHeight="1" x14ac:dyDescent="0.25">
      <c r="B132" s="122"/>
      <c r="D132" s="123" t="s">
        <v>71</v>
      </c>
      <c r="E132" s="132" t="s">
        <v>796</v>
      </c>
      <c r="F132" s="132" t="s">
        <v>1181</v>
      </c>
      <c r="I132" s="125"/>
      <c r="J132" s="133">
        <f>BK132</f>
        <v>0</v>
      </c>
      <c r="L132" s="122"/>
      <c r="M132" s="127"/>
      <c r="P132" s="128">
        <f>SUM(P133:P134)</f>
        <v>0</v>
      </c>
      <c r="R132" s="128">
        <f>SUM(R133:R134)</f>
        <v>0</v>
      </c>
      <c r="T132" s="129">
        <f>SUM(T133:T134)</f>
        <v>0</v>
      </c>
      <c r="AR132" s="123" t="s">
        <v>80</v>
      </c>
      <c r="AT132" s="130" t="s">
        <v>71</v>
      </c>
      <c r="AU132" s="130" t="s">
        <v>80</v>
      </c>
      <c r="AY132" s="123" t="s">
        <v>179</v>
      </c>
      <c r="BK132" s="131">
        <f>SUM(BK133:BK134)</f>
        <v>0</v>
      </c>
    </row>
    <row r="133" spans="2:65" s="1" customFormat="1" ht="24.15" customHeight="1" x14ac:dyDescent="0.2">
      <c r="B133" s="28"/>
      <c r="C133" s="134" t="s">
        <v>207</v>
      </c>
      <c r="D133" s="134" t="s">
        <v>181</v>
      </c>
      <c r="E133" s="135" t="s">
        <v>1182</v>
      </c>
      <c r="F133" s="136" t="s">
        <v>1183</v>
      </c>
      <c r="G133" s="137" t="s">
        <v>388</v>
      </c>
      <c r="H133" s="138">
        <v>4.7160000000000002</v>
      </c>
      <c r="I133" s="139"/>
      <c r="J133" s="140">
        <f>ROUND(I133*H133,2)</f>
        <v>0</v>
      </c>
      <c r="K133" s="141"/>
      <c r="L133" s="28"/>
      <c r="M133" s="142" t="s">
        <v>1</v>
      </c>
      <c r="N133" s="143" t="s">
        <v>38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185</v>
      </c>
      <c r="AT133" s="146" t="s">
        <v>181</v>
      </c>
      <c r="AU133" s="146" t="s">
        <v>186</v>
      </c>
      <c r="AY133" s="13" t="s">
        <v>179</v>
      </c>
      <c r="BE133" s="147">
        <f>IF(N133="základná",J133,0)</f>
        <v>0</v>
      </c>
      <c r="BF133" s="147">
        <f>IF(N133="znížená",J133,0)</f>
        <v>0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3" t="s">
        <v>186</v>
      </c>
      <c r="BK133" s="147">
        <f>ROUND(I133*H133,2)</f>
        <v>0</v>
      </c>
      <c r="BL133" s="13" t="s">
        <v>185</v>
      </c>
      <c r="BM133" s="146" t="s">
        <v>1184</v>
      </c>
    </row>
    <row r="134" spans="2:65" s="1" customFormat="1" ht="49.25" customHeight="1" x14ac:dyDescent="0.2">
      <c r="B134" s="28"/>
      <c r="C134" s="134" t="s">
        <v>211</v>
      </c>
      <c r="D134" s="134" t="s">
        <v>181</v>
      </c>
      <c r="E134" s="135" t="s">
        <v>1185</v>
      </c>
      <c r="F134" s="136" t="s">
        <v>1186</v>
      </c>
      <c r="G134" s="137" t="s">
        <v>388</v>
      </c>
      <c r="H134" s="138">
        <v>18.864000000000001</v>
      </c>
      <c r="I134" s="139"/>
      <c r="J134" s="140">
        <f>ROUND(I134*H134,2)</f>
        <v>0</v>
      </c>
      <c r="K134" s="141"/>
      <c r="L134" s="28"/>
      <c r="M134" s="142" t="s">
        <v>1</v>
      </c>
      <c r="N134" s="143" t="s">
        <v>38</v>
      </c>
      <c r="P134" s="144">
        <f>O134*H134</f>
        <v>0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AR134" s="146" t="s">
        <v>185</v>
      </c>
      <c r="AT134" s="146" t="s">
        <v>181</v>
      </c>
      <c r="AU134" s="146" t="s">
        <v>186</v>
      </c>
      <c r="AY134" s="13" t="s">
        <v>179</v>
      </c>
      <c r="BE134" s="147">
        <f>IF(N134="základná",J134,0)</f>
        <v>0</v>
      </c>
      <c r="BF134" s="147">
        <f>IF(N134="znížená",J134,0)</f>
        <v>0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3" t="s">
        <v>186</v>
      </c>
      <c r="BK134" s="147">
        <f>ROUND(I134*H134,2)</f>
        <v>0</v>
      </c>
      <c r="BL134" s="13" t="s">
        <v>185</v>
      </c>
      <c r="BM134" s="146" t="s">
        <v>1187</v>
      </c>
    </row>
    <row r="135" spans="2:65" s="11" customFormat="1" ht="26" customHeight="1" x14ac:dyDescent="0.35">
      <c r="B135" s="122"/>
      <c r="D135" s="123" t="s">
        <v>71</v>
      </c>
      <c r="E135" s="124" t="s">
        <v>194</v>
      </c>
      <c r="F135" s="124" t="s">
        <v>195</v>
      </c>
      <c r="I135" s="125"/>
      <c r="J135" s="126">
        <f>BK135</f>
        <v>0</v>
      </c>
      <c r="L135" s="122"/>
      <c r="M135" s="127"/>
      <c r="P135" s="128">
        <f>P136+P177</f>
        <v>0</v>
      </c>
      <c r="R135" s="128">
        <f>R136+R177</f>
        <v>1.9477775000000002</v>
      </c>
      <c r="T135" s="129">
        <f>T136+T177</f>
        <v>4.4000000000000002E-4</v>
      </c>
      <c r="AR135" s="123" t="s">
        <v>196</v>
      </c>
      <c r="AT135" s="130" t="s">
        <v>71</v>
      </c>
      <c r="AU135" s="130" t="s">
        <v>72</v>
      </c>
      <c r="AY135" s="123" t="s">
        <v>179</v>
      </c>
      <c r="BK135" s="131">
        <f>BK136+BK177</f>
        <v>0</v>
      </c>
    </row>
    <row r="136" spans="2:65" s="11" customFormat="1" ht="23" customHeight="1" x14ac:dyDescent="0.25">
      <c r="B136" s="122"/>
      <c r="D136" s="123" t="s">
        <v>71</v>
      </c>
      <c r="E136" s="132" t="s">
        <v>197</v>
      </c>
      <c r="F136" s="132" t="s">
        <v>198</v>
      </c>
      <c r="I136" s="125"/>
      <c r="J136" s="133">
        <f>BK136</f>
        <v>0</v>
      </c>
      <c r="L136" s="122"/>
      <c r="M136" s="127"/>
      <c r="P136" s="128">
        <f>SUM(P137:P176)</f>
        <v>0</v>
      </c>
      <c r="R136" s="128">
        <f>SUM(R137:R176)</f>
        <v>0.36542750000000002</v>
      </c>
      <c r="T136" s="129">
        <f>SUM(T137:T176)</f>
        <v>4.4000000000000002E-4</v>
      </c>
      <c r="AR136" s="123" t="s">
        <v>196</v>
      </c>
      <c r="AT136" s="130" t="s">
        <v>71</v>
      </c>
      <c r="AU136" s="130" t="s">
        <v>80</v>
      </c>
      <c r="AY136" s="123" t="s">
        <v>179</v>
      </c>
      <c r="BK136" s="131">
        <f>SUM(BK137:BK176)</f>
        <v>0</v>
      </c>
    </row>
    <row r="137" spans="2:65" s="1" customFormat="1" ht="24.15" customHeight="1" x14ac:dyDescent="0.2">
      <c r="B137" s="28"/>
      <c r="C137" s="134" t="s">
        <v>215</v>
      </c>
      <c r="D137" s="134" t="s">
        <v>181</v>
      </c>
      <c r="E137" s="135" t="s">
        <v>1188</v>
      </c>
      <c r="F137" s="136" t="s">
        <v>1189</v>
      </c>
      <c r="G137" s="137" t="s">
        <v>235</v>
      </c>
      <c r="H137" s="138">
        <v>12</v>
      </c>
      <c r="I137" s="139"/>
      <c r="J137" s="140">
        <f t="shared" ref="J137:J176" si="0">ROUND(I137*H137,2)</f>
        <v>0</v>
      </c>
      <c r="K137" s="141"/>
      <c r="L137" s="28"/>
      <c r="M137" s="142" t="s">
        <v>1</v>
      </c>
      <c r="N137" s="143" t="s">
        <v>38</v>
      </c>
      <c r="P137" s="144">
        <f t="shared" ref="P137:P176" si="1">O137*H137</f>
        <v>0</v>
      </c>
      <c r="Q137" s="144">
        <v>0</v>
      </c>
      <c r="R137" s="144">
        <f t="shared" ref="R137:R176" si="2">Q137*H137</f>
        <v>0</v>
      </c>
      <c r="S137" s="144">
        <v>0</v>
      </c>
      <c r="T137" s="145">
        <f t="shared" ref="T137:T176" si="3">S137*H137</f>
        <v>0</v>
      </c>
      <c r="AR137" s="146" t="s">
        <v>201</v>
      </c>
      <c r="AT137" s="146" t="s">
        <v>181</v>
      </c>
      <c r="AU137" s="146" t="s">
        <v>186</v>
      </c>
      <c r="AY137" s="13" t="s">
        <v>179</v>
      </c>
      <c r="BE137" s="147">
        <f t="shared" ref="BE137:BE176" si="4">IF(N137="základná",J137,0)</f>
        <v>0</v>
      </c>
      <c r="BF137" s="147">
        <f t="shared" ref="BF137:BF176" si="5">IF(N137="znížená",J137,0)</f>
        <v>0</v>
      </c>
      <c r="BG137" s="147">
        <f t="shared" ref="BG137:BG176" si="6">IF(N137="zákl. prenesená",J137,0)</f>
        <v>0</v>
      </c>
      <c r="BH137" s="147">
        <f t="shared" ref="BH137:BH176" si="7">IF(N137="zníž. prenesená",J137,0)</f>
        <v>0</v>
      </c>
      <c r="BI137" s="147">
        <f t="shared" ref="BI137:BI176" si="8">IF(N137="nulová",J137,0)</f>
        <v>0</v>
      </c>
      <c r="BJ137" s="13" t="s">
        <v>186</v>
      </c>
      <c r="BK137" s="147">
        <f t="shared" ref="BK137:BK176" si="9">ROUND(I137*H137,2)</f>
        <v>0</v>
      </c>
      <c r="BL137" s="13" t="s">
        <v>201</v>
      </c>
      <c r="BM137" s="146" t="s">
        <v>1190</v>
      </c>
    </row>
    <row r="138" spans="2:65" s="1" customFormat="1" ht="24.15" customHeight="1" x14ac:dyDescent="0.2">
      <c r="B138" s="28"/>
      <c r="C138" s="148" t="s">
        <v>219</v>
      </c>
      <c r="D138" s="148" t="s">
        <v>194</v>
      </c>
      <c r="E138" s="149" t="s">
        <v>1191</v>
      </c>
      <c r="F138" s="150" t="s">
        <v>1192</v>
      </c>
      <c r="G138" s="151" t="s">
        <v>192</v>
      </c>
      <c r="H138" s="152">
        <v>28</v>
      </c>
      <c r="I138" s="153"/>
      <c r="J138" s="154">
        <f t="shared" si="0"/>
        <v>0</v>
      </c>
      <c r="K138" s="155"/>
      <c r="L138" s="156"/>
      <c r="M138" s="157" t="s">
        <v>1</v>
      </c>
      <c r="N138" s="158" t="s">
        <v>38</v>
      </c>
      <c r="P138" s="144">
        <f t="shared" si="1"/>
        <v>0</v>
      </c>
      <c r="Q138" s="144">
        <v>6.96E-3</v>
      </c>
      <c r="R138" s="144">
        <f t="shared" si="2"/>
        <v>0.19488</v>
      </c>
      <c r="S138" s="144">
        <v>0</v>
      </c>
      <c r="T138" s="145">
        <f t="shared" si="3"/>
        <v>0</v>
      </c>
      <c r="AR138" s="146" t="s">
        <v>1193</v>
      </c>
      <c r="AT138" s="146" t="s">
        <v>194</v>
      </c>
      <c r="AU138" s="146" t="s">
        <v>186</v>
      </c>
      <c r="AY138" s="13" t="s">
        <v>179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186</v>
      </c>
      <c r="BK138" s="147">
        <f t="shared" si="9"/>
        <v>0</v>
      </c>
      <c r="BL138" s="13" t="s">
        <v>201</v>
      </c>
      <c r="BM138" s="146" t="s">
        <v>1194</v>
      </c>
    </row>
    <row r="139" spans="2:65" s="1" customFormat="1" ht="33" customHeight="1" x14ac:dyDescent="0.2">
      <c r="B139" s="28"/>
      <c r="C139" s="134" t="s">
        <v>188</v>
      </c>
      <c r="D139" s="134" t="s">
        <v>181</v>
      </c>
      <c r="E139" s="135" t="s">
        <v>1195</v>
      </c>
      <c r="F139" s="136" t="s">
        <v>1196</v>
      </c>
      <c r="G139" s="137" t="s">
        <v>184</v>
      </c>
      <c r="H139" s="138">
        <v>1</v>
      </c>
      <c r="I139" s="139"/>
      <c r="J139" s="140">
        <f t="shared" si="0"/>
        <v>0</v>
      </c>
      <c r="K139" s="141"/>
      <c r="L139" s="28"/>
      <c r="M139" s="142" t="s">
        <v>1</v>
      </c>
      <c r="N139" s="143" t="s">
        <v>38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201</v>
      </c>
      <c r="AT139" s="146" t="s">
        <v>181</v>
      </c>
      <c r="AU139" s="146" t="s">
        <v>186</v>
      </c>
      <c r="AY139" s="13" t="s">
        <v>179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186</v>
      </c>
      <c r="BK139" s="147">
        <f t="shared" si="9"/>
        <v>0</v>
      </c>
      <c r="BL139" s="13" t="s">
        <v>201</v>
      </c>
      <c r="BM139" s="146" t="s">
        <v>1197</v>
      </c>
    </row>
    <row r="140" spans="2:65" s="1" customFormat="1" ht="24.15" customHeight="1" x14ac:dyDescent="0.2">
      <c r="B140" s="28"/>
      <c r="C140" s="148" t="s">
        <v>224</v>
      </c>
      <c r="D140" s="148" t="s">
        <v>194</v>
      </c>
      <c r="E140" s="149" t="s">
        <v>1198</v>
      </c>
      <c r="F140" s="150" t="s">
        <v>1199</v>
      </c>
      <c r="G140" s="151" t="s">
        <v>388</v>
      </c>
      <c r="H140" s="152">
        <v>1E-3</v>
      </c>
      <c r="I140" s="153"/>
      <c r="J140" s="154">
        <f t="shared" si="0"/>
        <v>0</v>
      </c>
      <c r="K140" s="155"/>
      <c r="L140" s="156"/>
      <c r="M140" s="157" t="s">
        <v>1</v>
      </c>
      <c r="N140" s="158" t="s">
        <v>38</v>
      </c>
      <c r="P140" s="144">
        <f t="shared" si="1"/>
        <v>0</v>
      </c>
      <c r="Q140" s="144">
        <v>1</v>
      </c>
      <c r="R140" s="144">
        <f t="shared" si="2"/>
        <v>1E-3</v>
      </c>
      <c r="S140" s="144">
        <v>0</v>
      </c>
      <c r="T140" s="145">
        <f t="shared" si="3"/>
        <v>0</v>
      </c>
      <c r="AR140" s="146" t="s">
        <v>205</v>
      </c>
      <c r="AT140" s="146" t="s">
        <v>194</v>
      </c>
      <c r="AU140" s="146" t="s">
        <v>186</v>
      </c>
      <c r="AY140" s="13" t="s">
        <v>179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186</v>
      </c>
      <c r="BK140" s="147">
        <f t="shared" si="9"/>
        <v>0</v>
      </c>
      <c r="BL140" s="13" t="s">
        <v>205</v>
      </c>
      <c r="BM140" s="146" t="s">
        <v>1200</v>
      </c>
    </row>
    <row r="141" spans="2:65" s="1" customFormat="1" ht="16.5" customHeight="1" x14ac:dyDescent="0.2">
      <c r="B141" s="28"/>
      <c r="C141" s="148" t="s">
        <v>228</v>
      </c>
      <c r="D141" s="148" t="s">
        <v>194</v>
      </c>
      <c r="E141" s="149" t="s">
        <v>1201</v>
      </c>
      <c r="F141" s="150" t="s">
        <v>1202</v>
      </c>
      <c r="G141" s="151" t="s">
        <v>240</v>
      </c>
      <c r="H141" s="152">
        <v>0.33300000000000002</v>
      </c>
      <c r="I141" s="153"/>
      <c r="J141" s="154">
        <f t="shared" si="0"/>
        <v>0</v>
      </c>
      <c r="K141" s="155"/>
      <c r="L141" s="156"/>
      <c r="M141" s="157" t="s">
        <v>1</v>
      </c>
      <c r="N141" s="158" t="s">
        <v>38</v>
      </c>
      <c r="P141" s="144">
        <f t="shared" si="1"/>
        <v>0</v>
      </c>
      <c r="Q141" s="144">
        <v>1E-3</v>
      </c>
      <c r="R141" s="144">
        <f t="shared" si="2"/>
        <v>3.3300000000000002E-4</v>
      </c>
      <c r="S141" s="144">
        <v>0</v>
      </c>
      <c r="T141" s="145">
        <f t="shared" si="3"/>
        <v>0</v>
      </c>
      <c r="AR141" s="146" t="s">
        <v>205</v>
      </c>
      <c r="AT141" s="146" t="s">
        <v>194</v>
      </c>
      <c r="AU141" s="146" t="s">
        <v>186</v>
      </c>
      <c r="AY141" s="13" t="s">
        <v>179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186</v>
      </c>
      <c r="BK141" s="147">
        <f t="shared" si="9"/>
        <v>0</v>
      </c>
      <c r="BL141" s="13" t="s">
        <v>205</v>
      </c>
      <c r="BM141" s="146" t="s">
        <v>1203</v>
      </c>
    </row>
    <row r="142" spans="2:65" s="1" customFormat="1" ht="21.75" customHeight="1" x14ac:dyDescent="0.2">
      <c r="B142" s="28"/>
      <c r="C142" s="148" t="s">
        <v>232</v>
      </c>
      <c r="D142" s="148" t="s">
        <v>194</v>
      </c>
      <c r="E142" s="149" t="s">
        <v>243</v>
      </c>
      <c r="F142" s="150" t="s">
        <v>244</v>
      </c>
      <c r="G142" s="151" t="s">
        <v>240</v>
      </c>
      <c r="H142" s="152">
        <v>0.111</v>
      </c>
      <c r="I142" s="153"/>
      <c r="J142" s="154">
        <f t="shared" si="0"/>
        <v>0</v>
      </c>
      <c r="K142" s="155"/>
      <c r="L142" s="156"/>
      <c r="M142" s="157" t="s">
        <v>1</v>
      </c>
      <c r="N142" s="158" t="s">
        <v>38</v>
      </c>
      <c r="P142" s="144">
        <f t="shared" si="1"/>
        <v>0</v>
      </c>
      <c r="Q142" s="144">
        <v>1E-3</v>
      </c>
      <c r="R142" s="144">
        <f t="shared" si="2"/>
        <v>1.11E-4</v>
      </c>
      <c r="S142" s="144">
        <v>0</v>
      </c>
      <c r="T142" s="145">
        <f t="shared" si="3"/>
        <v>0</v>
      </c>
      <c r="AR142" s="146" t="s">
        <v>205</v>
      </c>
      <c r="AT142" s="146" t="s">
        <v>194</v>
      </c>
      <c r="AU142" s="146" t="s">
        <v>186</v>
      </c>
      <c r="AY142" s="13" t="s">
        <v>179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186</v>
      </c>
      <c r="BK142" s="147">
        <f t="shared" si="9"/>
        <v>0</v>
      </c>
      <c r="BL142" s="13" t="s">
        <v>205</v>
      </c>
      <c r="BM142" s="146" t="s">
        <v>1204</v>
      </c>
    </row>
    <row r="143" spans="2:65" s="1" customFormat="1" ht="33" customHeight="1" x14ac:dyDescent="0.2">
      <c r="B143" s="28"/>
      <c r="C143" s="148" t="s">
        <v>237</v>
      </c>
      <c r="D143" s="148" t="s">
        <v>194</v>
      </c>
      <c r="E143" s="149" t="s">
        <v>1205</v>
      </c>
      <c r="F143" s="150" t="s">
        <v>1206</v>
      </c>
      <c r="G143" s="151" t="s">
        <v>1207</v>
      </c>
      <c r="H143" s="152">
        <v>5.0000000000000001E-3</v>
      </c>
      <c r="I143" s="153"/>
      <c r="J143" s="154">
        <f t="shared" si="0"/>
        <v>0</v>
      </c>
      <c r="K143" s="155"/>
      <c r="L143" s="156"/>
      <c r="M143" s="157" t="s">
        <v>1</v>
      </c>
      <c r="N143" s="158" t="s">
        <v>38</v>
      </c>
      <c r="P143" s="144">
        <f t="shared" si="1"/>
        <v>0</v>
      </c>
      <c r="Q143" s="144">
        <v>1.9699999999999999E-2</v>
      </c>
      <c r="R143" s="144">
        <f t="shared" si="2"/>
        <v>9.8499999999999995E-5</v>
      </c>
      <c r="S143" s="144">
        <v>0</v>
      </c>
      <c r="T143" s="145">
        <f t="shared" si="3"/>
        <v>0</v>
      </c>
      <c r="AR143" s="146" t="s">
        <v>205</v>
      </c>
      <c r="AT143" s="146" t="s">
        <v>194</v>
      </c>
      <c r="AU143" s="146" t="s">
        <v>186</v>
      </c>
      <c r="AY143" s="13" t="s">
        <v>179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186</v>
      </c>
      <c r="BK143" s="147">
        <f t="shared" si="9"/>
        <v>0</v>
      </c>
      <c r="BL143" s="13" t="s">
        <v>205</v>
      </c>
      <c r="BM143" s="146" t="s">
        <v>1208</v>
      </c>
    </row>
    <row r="144" spans="2:65" s="1" customFormat="1" ht="24.15" customHeight="1" x14ac:dyDescent="0.2">
      <c r="B144" s="28"/>
      <c r="C144" s="134" t="s">
        <v>242</v>
      </c>
      <c r="D144" s="134" t="s">
        <v>181</v>
      </c>
      <c r="E144" s="135" t="s">
        <v>1209</v>
      </c>
      <c r="F144" s="136" t="s">
        <v>1210</v>
      </c>
      <c r="G144" s="137" t="s">
        <v>192</v>
      </c>
      <c r="H144" s="138">
        <v>12</v>
      </c>
      <c r="I144" s="139"/>
      <c r="J144" s="140">
        <f t="shared" si="0"/>
        <v>0</v>
      </c>
      <c r="K144" s="141"/>
      <c r="L144" s="28"/>
      <c r="M144" s="142" t="s">
        <v>1</v>
      </c>
      <c r="N144" s="143" t="s">
        <v>38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201</v>
      </c>
      <c r="AT144" s="146" t="s">
        <v>181</v>
      </c>
      <c r="AU144" s="146" t="s">
        <v>186</v>
      </c>
      <c r="AY144" s="13" t="s">
        <v>179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186</v>
      </c>
      <c r="BK144" s="147">
        <f t="shared" si="9"/>
        <v>0</v>
      </c>
      <c r="BL144" s="13" t="s">
        <v>201</v>
      </c>
      <c r="BM144" s="146" t="s">
        <v>1211</v>
      </c>
    </row>
    <row r="145" spans="2:65" s="1" customFormat="1" ht="16.5" customHeight="1" x14ac:dyDescent="0.2">
      <c r="B145" s="28"/>
      <c r="C145" s="148" t="s">
        <v>246</v>
      </c>
      <c r="D145" s="148" t="s">
        <v>194</v>
      </c>
      <c r="E145" s="149" t="s">
        <v>1212</v>
      </c>
      <c r="F145" s="150" t="s">
        <v>1213</v>
      </c>
      <c r="G145" s="151" t="s">
        <v>192</v>
      </c>
      <c r="H145" s="152">
        <v>12</v>
      </c>
      <c r="I145" s="153"/>
      <c r="J145" s="154">
        <f t="shared" si="0"/>
        <v>0</v>
      </c>
      <c r="K145" s="155"/>
      <c r="L145" s="156"/>
      <c r="M145" s="157" t="s">
        <v>1</v>
      </c>
      <c r="N145" s="158" t="s">
        <v>38</v>
      </c>
      <c r="P145" s="144">
        <f t="shared" si="1"/>
        <v>0</v>
      </c>
      <c r="Q145" s="144">
        <v>1.1E-4</v>
      </c>
      <c r="R145" s="144">
        <f t="shared" si="2"/>
        <v>1.32E-3</v>
      </c>
      <c r="S145" s="144">
        <v>0</v>
      </c>
      <c r="T145" s="145">
        <f t="shared" si="3"/>
        <v>0</v>
      </c>
      <c r="AR145" s="146" t="s">
        <v>205</v>
      </c>
      <c r="AT145" s="146" t="s">
        <v>194</v>
      </c>
      <c r="AU145" s="146" t="s">
        <v>186</v>
      </c>
      <c r="AY145" s="13" t="s">
        <v>179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186</v>
      </c>
      <c r="BK145" s="147">
        <f t="shared" si="9"/>
        <v>0</v>
      </c>
      <c r="BL145" s="13" t="s">
        <v>205</v>
      </c>
      <c r="BM145" s="146" t="s">
        <v>1214</v>
      </c>
    </row>
    <row r="146" spans="2:65" s="1" customFormat="1" ht="24.15" customHeight="1" x14ac:dyDescent="0.2">
      <c r="B146" s="28"/>
      <c r="C146" s="134" t="s">
        <v>250</v>
      </c>
      <c r="D146" s="134" t="s">
        <v>181</v>
      </c>
      <c r="E146" s="135" t="s">
        <v>1215</v>
      </c>
      <c r="F146" s="136" t="s">
        <v>1216</v>
      </c>
      <c r="G146" s="137" t="s">
        <v>192</v>
      </c>
      <c r="H146" s="138">
        <v>12</v>
      </c>
      <c r="I146" s="139"/>
      <c r="J146" s="140">
        <f t="shared" si="0"/>
        <v>0</v>
      </c>
      <c r="K146" s="141"/>
      <c r="L146" s="28"/>
      <c r="M146" s="142" t="s">
        <v>1</v>
      </c>
      <c r="N146" s="143" t="s">
        <v>38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201</v>
      </c>
      <c r="AT146" s="146" t="s">
        <v>181</v>
      </c>
      <c r="AU146" s="146" t="s">
        <v>186</v>
      </c>
      <c r="AY146" s="13" t="s">
        <v>179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186</v>
      </c>
      <c r="BK146" s="147">
        <f t="shared" si="9"/>
        <v>0</v>
      </c>
      <c r="BL146" s="13" t="s">
        <v>201</v>
      </c>
      <c r="BM146" s="146" t="s">
        <v>1217</v>
      </c>
    </row>
    <row r="147" spans="2:65" s="1" customFormat="1" ht="21.75" customHeight="1" x14ac:dyDescent="0.2">
      <c r="B147" s="28"/>
      <c r="C147" s="148" t="s">
        <v>254</v>
      </c>
      <c r="D147" s="148" t="s">
        <v>194</v>
      </c>
      <c r="E147" s="149" t="s">
        <v>1218</v>
      </c>
      <c r="F147" s="150" t="s">
        <v>1219</v>
      </c>
      <c r="G147" s="151" t="s">
        <v>192</v>
      </c>
      <c r="H147" s="152">
        <v>12</v>
      </c>
      <c r="I147" s="153"/>
      <c r="J147" s="154">
        <f t="shared" si="0"/>
        <v>0</v>
      </c>
      <c r="K147" s="155"/>
      <c r="L147" s="156"/>
      <c r="M147" s="157" t="s">
        <v>1</v>
      </c>
      <c r="N147" s="158" t="s">
        <v>38</v>
      </c>
      <c r="P147" s="144">
        <f t="shared" si="1"/>
        <v>0</v>
      </c>
      <c r="Q147" s="144">
        <v>1.9000000000000001E-4</v>
      </c>
      <c r="R147" s="144">
        <f t="shared" si="2"/>
        <v>2.2799999999999999E-3</v>
      </c>
      <c r="S147" s="144">
        <v>0</v>
      </c>
      <c r="T147" s="145">
        <f t="shared" si="3"/>
        <v>0</v>
      </c>
      <c r="AR147" s="146" t="s">
        <v>205</v>
      </c>
      <c r="AT147" s="146" t="s">
        <v>194</v>
      </c>
      <c r="AU147" s="146" t="s">
        <v>186</v>
      </c>
      <c r="AY147" s="13" t="s">
        <v>179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186</v>
      </c>
      <c r="BK147" s="147">
        <f t="shared" si="9"/>
        <v>0</v>
      </c>
      <c r="BL147" s="13" t="s">
        <v>205</v>
      </c>
      <c r="BM147" s="146" t="s">
        <v>1220</v>
      </c>
    </row>
    <row r="148" spans="2:65" s="1" customFormat="1" ht="16.5" customHeight="1" x14ac:dyDescent="0.2">
      <c r="B148" s="28"/>
      <c r="C148" s="134" t="s">
        <v>258</v>
      </c>
      <c r="D148" s="134" t="s">
        <v>181</v>
      </c>
      <c r="E148" s="135" t="s">
        <v>1221</v>
      </c>
      <c r="F148" s="136" t="s">
        <v>1222</v>
      </c>
      <c r="G148" s="137" t="s">
        <v>192</v>
      </c>
      <c r="H148" s="138">
        <v>2</v>
      </c>
      <c r="I148" s="139"/>
      <c r="J148" s="140">
        <f t="shared" si="0"/>
        <v>0</v>
      </c>
      <c r="K148" s="141"/>
      <c r="L148" s="28"/>
      <c r="M148" s="142" t="s">
        <v>1</v>
      </c>
      <c r="N148" s="143" t="s">
        <v>38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201</v>
      </c>
      <c r="AT148" s="146" t="s">
        <v>181</v>
      </c>
      <c r="AU148" s="146" t="s">
        <v>186</v>
      </c>
      <c r="AY148" s="13" t="s">
        <v>179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186</v>
      </c>
      <c r="BK148" s="147">
        <f t="shared" si="9"/>
        <v>0</v>
      </c>
      <c r="BL148" s="13" t="s">
        <v>201</v>
      </c>
      <c r="BM148" s="146" t="s">
        <v>1223</v>
      </c>
    </row>
    <row r="149" spans="2:65" s="1" customFormat="1" ht="16.5" customHeight="1" x14ac:dyDescent="0.2">
      <c r="B149" s="28"/>
      <c r="C149" s="148" t="s">
        <v>262</v>
      </c>
      <c r="D149" s="148" t="s">
        <v>194</v>
      </c>
      <c r="E149" s="149" t="s">
        <v>1224</v>
      </c>
      <c r="F149" s="150" t="s">
        <v>1225</v>
      </c>
      <c r="G149" s="151" t="s">
        <v>192</v>
      </c>
      <c r="H149" s="152">
        <v>1</v>
      </c>
      <c r="I149" s="153"/>
      <c r="J149" s="154">
        <f t="shared" si="0"/>
        <v>0</v>
      </c>
      <c r="K149" s="155"/>
      <c r="L149" s="156"/>
      <c r="M149" s="157" t="s">
        <v>1</v>
      </c>
      <c r="N149" s="158" t="s">
        <v>38</v>
      </c>
      <c r="P149" s="144">
        <f t="shared" si="1"/>
        <v>0</v>
      </c>
      <c r="Q149" s="144">
        <v>3.1E-4</v>
      </c>
      <c r="R149" s="144">
        <f t="shared" si="2"/>
        <v>3.1E-4</v>
      </c>
      <c r="S149" s="144">
        <v>0</v>
      </c>
      <c r="T149" s="145">
        <f t="shared" si="3"/>
        <v>0</v>
      </c>
      <c r="AR149" s="146" t="s">
        <v>205</v>
      </c>
      <c r="AT149" s="146" t="s">
        <v>194</v>
      </c>
      <c r="AU149" s="146" t="s">
        <v>186</v>
      </c>
      <c r="AY149" s="13" t="s">
        <v>179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186</v>
      </c>
      <c r="BK149" s="147">
        <f t="shared" si="9"/>
        <v>0</v>
      </c>
      <c r="BL149" s="13" t="s">
        <v>205</v>
      </c>
      <c r="BM149" s="146" t="s">
        <v>1226</v>
      </c>
    </row>
    <row r="150" spans="2:65" s="1" customFormat="1" ht="16.5" customHeight="1" x14ac:dyDescent="0.2">
      <c r="B150" s="28"/>
      <c r="C150" s="148" t="s">
        <v>7</v>
      </c>
      <c r="D150" s="148" t="s">
        <v>194</v>
      </c>
      <c r="E150" s="149" t="s">
        <v>1227</v>
      </c>
      <c r="F150" s="150" t="s">
        <v>1228</v>
      </c>
      <c r="G150" s="151" t="s">
        <v>192</v>
      </c>
      <c r="H150" s="152">
        <v>1</v>
      </c>
      <c r="I150" s="153"/>
      <c r="J150" s="154">
        <f t="shared" si="0"/>
        <v>0</v>
      </c>
      <c r="K150" s="155"/>
      <c r="L150" s="156"/>
      <c r="M150" s="157" t="s">
        <v>1</v>
      </c>
      <c r="N150" s="158" t="s">
        <v>38</v>
      </c>
      <c r="P150" s="144">
        <f t="shared" si="1"/>
        <v>0</v>
      </c>
      <c r="Q150" s="144">
        <v>3.1E-4</v>
      </c>
      <c r="R150" s="144">
        <f t="shared" si="2"/>
        <v>3.1E-4</v>
      </c>
      <c r="S150" s="144">
        <v>0</v>
      </c>
      <c r="T150" s="145">
        <f t="shared" si="3"/>
        <v>0</v>
      </c>
      <c r="AR150" s="146" t="s">
        <v>205</v>
      </c>
      <c r="AT150" s="146" t="s">
        <v>194</v>
      </c>
      <c r="AU150" s="146" t="s">
        <v>186</v>
      </c>
      <c r="AY150" s="13" t="s">
        <v>179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186</v>
      </c>
      <c r="BK150" s="147">
        <f t="shared" si="9"/>
        <v>0</v>
      </c>
      <c r="BL150" s="13" t="s">
        <v>205</v>
      </c>
      <c r="BM150" s="146" t="s">
        <v>1229</v>
      </c>
    </row>
    <row r="151" spans="2:65" s="1" customFormat="1" ht="24.15" customHeight="1" x14ac:dyDescent="0.2">
      <c r="B151" s="28"/>
      <c r="C151" s="134" t="s">
        <v>269</v>
      </c>
      <c r="D151" s="134" t="s">
        <v>181</v>
      </c>
      <c r="E151" s="135" t="s">
        <v>1230</v>
      </c>
      <c r="F151" s="136" t="s">
        <v>1231</v>
      </c>
      <c r="G151" s="137" t="s">
        <v>192</v>
      </c>
      <c r="H151" s="138">
        <v>1</v>
      </c>
      <c r="I151" s="139"/>
      <c r="J151" s="140">
        <f t="shared" si="0"/>
        <v>0</v>
      </c>
      <c r="K151" s="141"/>
      <c r="L151" s="28"/>
      <c r="M151" s="142" t="s">
        <v>1</v>
      </c>
      <c r="N151" s="143" t="s">
        <v>38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201</v>
      </c>
      <c r="AT151" s="146" t="s">
        <v>181</v>
      </c>
      <c r="AU151" s="146" t="s">
        <v>186</v>
      </c>
      <c r="AY151" s="13" t="s">
        <v>179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186</v>
      </c>
      <c r="BK151" s="147">
        <f t="shared" si="9"/>
        <v>0</v>
      </c>
      <c r="BL151" s="13" t="s">
        <v>201</v>
      </c>
      <c r="BM151" s="146" t="s">
        <v>1232</v>
      </c>
    </row>
    <row r="152" spans="2:65" s="1" customFormat="1" ht="24.15" customHeight="1" x14ac:dyDescent="0.2">
      <c r="B152" s="28"/>
      <c r="C152" s="148" t="s">
        <v>273</v>
      </c>
      <c r="D152" s="148" t="s">
        <v>194</v>
      </c>
      <c r="E152" s="149" t="s">
        <v>1233</v>
      </c>
      <c r="F152" s="150" t="s">
        <v>1234</v>
      </c>
      <c r="G152" s="151" t="s">
        <v>1</v>
      </c>
      <c r="H152" s="152">
        <v>1</v>
      </c>
      <c r="I152" s="153"/>
      <c r="J152" s="154">
        <f t="shared" si="0"/>
        <v>0</v>
      </c>
      <c r="K152" s="155"/>
      <c r="L152" s="156"/>
      <c r="M152" s="157" t="s">
        <v>1</v>
      </c>
      <c r="N152" s="158" t="s">
        <v>38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1193</v>
      </c>
      <c r="AT152" s="146" t="s">
        <v>194</v>
      </c>
      <c r="AU152" s="146" t="s">
        <v>186</v>
      </c>
      <c r="AY152" s="13" t="s">
        <v>179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186</v>
      </c>
      <c r="BK152" s="147">
        <f t="shared" si="9"/>
        <v>0</v>
      </c>
      <c r="BL152" s="13" t="s">
        <v>201</v>
      </c>
      <c r="BM152" s="146" t="s">
        <v>1235</v>
      </c>
    </row>
    <row r="153" spans="2:65" s="1" customFormat="1" ht="16.5" customHeight="1" x14ac:dyDescent="0.2">
      <c r="B153" s="28"/>
      <c r="C153" s="134" t="s">
        <v>277</v>
      </c>
      <c r="D153" s="134" t="s">
        <v>181</v>
      </c>
      <c r="E153" s="135" t="s">
        <v>1236</v>
      </c>
      <c r="F153" s="136" t="s">
        <v>1237</v>
      </c>
      <c r="G153" s="137" t="s">
        <v>192</v>
      </c>
      <c r="H153" s="138">
        <v>3</v>
      </c>
      <c r="I153" s="139"/>
      <c r="J153" s="140">
        <f t="shared" si="0"/>
        <v>0</v>
      </c>
      <c r="K153" s="141"/>
      <c r="L153" s="28"/>
      <c r="M153" s="142" t="s">
        <v>1</v>
      </c>
      <c r="N153" s="143" t="s">
        <v>38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201</v>
      </c>
      <c r="AT153" s="146" t="s">
        <v>181</v>
      </c>
      <c r="AU153" s="146" t="s">
        <v>186</v>
      </c>
      <c r="AY153" s="13" t="s">
        <v>179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186</v>
      </c>
      <c r="BK153" s="147">
        <f t="shared" si="9"/>
        <v>0</v>
      </c>
      <c r="BL153" s="13" t="s">
        <v>201</v>
      </c>
      <c r="BM153" s="146" t="s">
        <v>1238</v>
      </c>
    </row>
    <row r="154" spans="2:65" s="1" customFormat="1" ht="16.5" customHeight="1" x14ac:dyDescent="0.2">
      <c r="B154" s="28"/>
      <c r="C154" s="148" t="s">
        <v>281</v>
      </c>
      <c r="D154" s="148" t="s">
        <v>194</v>
      </c>
      <c r="E154" s="149" t="s">
        <v>1239</v>
      </c>
      <c r="F154" s="150" t="s">
        <v>1240</v>
      </c>
      <c r="G154" s="151" t="s">
        <v>192</v>
      </c>
      <c r="H154" s="152">
        <v>3</v>
      </c>
      <c r="I154" s="153"/>
      <c r="J154" s="154">
        <f t="shared" si="0"/>
        <v>0</v>
      </c>
      <c r="K154" s="155"/>
      <c r="L154" s="156"/>
      <c r="M154" s="157" t="s">
        <v>1</v>
      </c>
      <c r="N154" s="158" t="s">
        <v>38</v>
      </c>
      <c r="P154" s="144">
        <f t="shared" si="1"/>
        <v>0</v>
      </c>
      <c r="Q154" s="144">
        <v>1.3999999999999999E-4</v>
      </c>
      <c r="R154" s="144">
        <f t="shared" si="2"/>
        <v>4.1999999999999996E-4</v>
      </c>
      <c r="S154" s="144">
        <v>0</v>
      </c>
      <c r="T154" s="145">
        <f t="shared" si="3"/>
        <v>0</v>
      </c>
      <c r="AR154" s="146" t="s">
        <v>205</v>
      </c>
      <c r="AT154" s="146" t="s">
        <v>194</v>
      </c>
      <c r="AU154" s="146" t="s">
        <v>186</v>
      </c>
      <c r="AY154" s="13" t="s">
        <v>179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186</v>
      </c>
      <c r="BK154" s="147">
        <f t="shared" si="9"/>
        <v>0</v>
      </c>
      <c r="BL154" s="13" t="s">
        <v>205</v>
      </c>
      <c r="BM154" s="146" t="s">
        <v>1241</v>
      </c>
    </row>
    <row r="155" spans="2:65" s="1" customFormat="1" ht="24.15" customHeight="1" x14ac:dyDescent="0.2">
      <c r="B155" s="28"/>
      <c r="C155" s="134" t="s">
        <v>285</v>
      </c>
      <c r="D155" s="134" t="s">
        <v>181</v>
      </c>
      <c r="E155" s="135" t="s">
        <v>1242</v>
      </c>
      <c r="F155" s="136" t="s">
        <v>1243</v>
      </c>
      <c r="G155" s="137" t="s">
        <v>235</v>
      </c>
      <c r="H155" s="138">
        <v>4</v>
      </c>
      <c r="I155" s="139"/>
      <c r="J155" s="140">
        <f t="shared" si="0"/>
        <v>0</v>
      </c>
      <c r="K155" s="141"/>
      <c r="L155" s="28"/>
      <c r="M155" s="142" t="s">
        <v>1</v>
      </c>
      <c r="N155" s="143" t="s">
        <v>38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201</v>
      </c>
      <c r="AT155" s="146" t="s">
        <v>181</v>
      </c>
      <c r="AU155" s="146" t="s">
        <v>186</v>
      </c>
      <c r="AY155" s="13" t="s">
        <v>179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186</v>
      </c>
      <c r="BK155" s="147">
        <f t="shared" si="9"/>
        <v>0</v>
      </c>
      <c r="BL155" s="13" t="s">
        <v>201</v>
      </c>
      <c r="BM155" s="146" t="s">
        <v>1244</v>
      </c>
    </row>
    <row r="156" spans="2:65" s="1" customFormat="1" ht="16.5" customHeight="1" x14ac:dyDescent="0.2">
      <c r="B156" s="28"/>
      <c r="C156" s="148" t="s">
        <v>289</v>
      </c>
      <c r="D156" s="148" t="s">
        <v>194</v>
      </c>
      <c r="E156" s="149" t="s">
        <v>251</v>
      </c>
      <c r="F156" s="150" t="s">
        <v>252</v>
      </c>
      <c r="G156" s="151" t="s">
        <v>240</v>
      </c>
      <c r="H156" s="152">
        <v>3.8</v>
      </c>
      <c r="I156" s="153"/>
      <c r="J156" s="154">
        <f t="shared" si="0"/>
        <v>0</v>
      </c>
      <c r="K156" s="155"/>
      <c r="L156" s="156"/>
      <c r="M156" s="157" t="s">
        <v>1</v>
      </c>
      <c r="N156" s="158" t="s">
        <v>38</v>
      </c>
      <c r="P156" s="144">
        <f t="shared" si="1"/>
        <v>0</v>
      </c>
      <c r="Q156" s="144">
        <v>1E-3</v>
      </c>
      <c r="R156" s="144">
        <f t="shared" si="2"/>
        <v>3.8E-3</v>
      </c>
      <c r="S156" s="144">
        <v>0</v>
      </c>
      <c r="T156" s="145">
        <f t="shared" si="3"/>
        <v>0</v>
      </c>
      <c r="AR156" s="146" t="s">
        <v>205</v>
      </c>
      <c r="AT156" s="146" t="s">
        <v>194</v>
      </c>
      <c r="AU156" s="146" t="s">
        <v>186</v>
      </c>
      <c r="AY156" s="13" t="s">
        <v>179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186</v>
      </c>
      <c r="BK156" s="147">
        <f t="shared" si="9"/>
        <v>0</v>
      </c>
      <c r="BL156" s="13" t="s">
        <v>205</v>
      </c>
      <c r="BM156" s="146" t="s">
        <v>1245</v>
      </c>
    </row>
    <row r="157" spans="2:65" s="1" customFormat="1" ht="33" customHeight="1" x14ac:dyDescent="0.2">
      <c r="B157" s="28"/>
      <c r="C157" s="134" t="s">
        <v>293</v>
      </c>
      <c r="D157" s="134" t="s">
        <v>181</v>
      </c>
      <c r="E157" s="135" t="s">
        <v>1246</v>
      </c>
      <c r="F157" s="136" t="s">
        <v>1247</v>
      </c>
      <c r="G157" s="137" t="s">
        <v>235</v>
      </c>
      <c r="H157" s="138">
        <v>30</v>
      </c>
      <c r="I157" s="139"/>
      <c r="J157" s="140">
        <f t="shared" si="0"/>
        <v>0</v>
      </c>
      <c r="K157" s="141"/>
      <c r="L157" s="28"/>
      <c r="M157" s="142" t="s">
        <v>1</v>
      </c>
      <c r="N157" s="143" t="s">
        <v>38</v>
      </c>
      <c r="P157" s="144">
        <f t="shared" si="1"/>
        <v>0</v>
      </c>
      <c r="Q157" s="144">
        <v>0</v>
      </c>
      <c r="R157" s="144">
        <f t="shared" si="2"/>
        <v>0</v>
      </c>
      <c r="S157" s="144">
        <v>0</v>
      </c>
      <c r="T157" s="145">
        <f t="shared" si="3"/>
        <v>0</v>
      </c>
      <c r="AR157" s="146" t="s">
        <v>201</v>
      </c>
      <c r="AT157" s="146" t="s">
        <v>181</v>
      </c>
      <c r="AU157" s="146" t="s">
        <v>186</v>
      </c>
      <c r="AY157" s="13" t="s">
        <v>179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186</v>
      </c>
      <c r="BK157" s="147">
        <f t="shared" si="9"/>
        <v>0</v>
      </c>
      <c r="BL157" s="13" t="s">
        <v>201</v>
      </c>
      <c r="BM157" s="146" t="s">
        <v>1248</v>
      </c>
    </row>
    <row r="158" spans="2:65" s="1" customFormat="1" ht="16.5" customHeight="1" x14ac:dyDescent="0.2">
      <c r="B158" s="28"/>
      <c r="C158" s="148" t="s">
        <v>297</v>
      </c>
      <c r="D158" s="148" t="s">
        <v>194</v>
      </c>
      <c r="E158" s="149" t="s">
        <v>251</v>
      </c>
      <c r="F158" s="150" t="s">
        <v>252</v>
      </c>
      <c r="G158" s="151" t="s">
        <v>240</v>
      </c>
      <c r="H158" s="152">
        <v>28.26</v>
      </c>
      <c r="I158" s="153"/>
      <c r="J158" s="154">
        <f t="shared" si="0"/>
        <v>0</v>
      </c>
      <c r="K158" s="155"/>
      <c r="L158" s="156"/>
      <c r="M158" s="157" t="s">
        <v>1</v>
      </c>
      <c r="N158" s="158" t="s">
        <v>38</v>
      </c>
      <c r="P158" s="144">
        <f t="shared" si="1"/>
        <v>0</v>
      </c>
      <c r="Q158" s="144">
        <v>1E-3</v>
      </c>
      <c r="R158" s="144">
        <f t="shared" si="2"/>
        <v>2.8260000000000004E-2</v>
      </c>
      <c r="S158" s="144">
        <v>0</v>
      </c>
      <c r="T158" s="145">
        <f t="shared" si="3"/>
        <v>0</v>
      </c>
      <c r="AR158" s="146" t="s">
        <v>205</v>
      </c>
      <c r="AT158" s="146" t="s">
        <v>194</v>
      </c>
      <c r="AU158" s="146" t="s">
        <v>186</v>
      </c>
      <c r="AY158" s="13" t="s">
        <v>179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186</v>
      </c>
      <c r="BK158" s="147">
        <f t="shared" si="9"/>
        <v>0</v>
      </c>
      <c r="BL158" s="13" t="s">
        <v>205</v>
      </c>
      <c r="BM158" s="146" t="s">
        <v>1249</v>
      </c>
    </row>
    <row r="159" spans="2:65" s="1" customFormat="1" ht="16.5" customHeight="1" x14ac:dyDescent="0.2">
      <c r="B159" s="28"/>
      <c r="C159" s="134" t="s">
        <v>301</v>
      </c>
      <c r="D159" s="134" t="s">
        <v>181</v>
      </c>
      <c r="E159" s="135" t="s">
        <v>1250</v>
      </c>
      <c r="F159" s="136" t="s">
        <v>1251</v>
      </c>
      <c r="G159" s="137" t="s">
        <v>235</v>
      </c>
      <c r="H159" s="138">
        <v>1</v>
      </c>
      <c r="I159" s="139"/>
      <c r="J159" s="140">
        <f t="shared" si="0"/>
        <v>0</v>
      </c>
      <c r="K159" s="141"/>
      <c r="L159" s="28"/>
      <c r="M159" s="142" t="s">
        <v>1</v>
      </c>
      <c r="N159" s="143" t="s">
        <v>38</v>
      </c>
      <c r="P159" s="144">
        <f t="shared" si="1"/>
        <v>0</v>
      </c>
      <c r="Q159" s="144">
        <v>0</v>
      </c>
      <c r="R159" s="144">
        <f t="shared" si="2"/>
        <v>0</v>
      </c>
      <c r="S159" s="144">
        <v>0</v>
      </c>
      <c r="T159" s="145">
        <f t="shared" si="3"/>
        <v>0</v>
      </c>
      <c r="AR159" s="146" t="s">
        <v>201</v>
      </c>
      <c r="AT159" s="146" t="s">
        <v>181</v>
      </c>
      <c r="AU159" s="146" t="s">
        <v>186</v>
      </c>
      <c r="AY159" s="13" t="s">
        <v>179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186</v>
      </c>
      <c r="BK159" s="147">
        <f t="shared" si="9"/>
        <v>0</v>
      </c>
      <c r="BL159" s="13" t="s">
        <v>201</v>
      </c>
      <c r="BM159" s="146" t="s">
        <v>1252</v>
      </c>
    </row>
    <row r="160" spans="2:65" s="1" customFormat="1" ht="16.5" customHeight="1" x14ac:dyDescent="0.2">
      <c r="B160" s="28"/>
      <c r="C160" s="148" t="s">
        <v>305</v>
      </c>
      <c r="D160" s="148" t="s">
        <v>194</v>
      </c>
      <c r="E160" s="149" t="s">
        <v>238</v>
      </c>
      <c r="F160" s="150" t="s">
        <v>239</v>
      </c>
      <c r="G160" s="151" t="s">
        <v>240</v>
      </c>
      <c r="H160" s="152">
        <v>0.5</v>
      </c>
      <c r="I160" s="153"/>
      <c r="J160" s="154">
        <f t="shared" si="0"/>
        <v>0</v>
      </c>
      <c r="K160" s="155"/>
      <c r="L160" s="156"/>
      <c r="M160" s="157" t="s">
        <v>1</v>
      </c>
      <c r="N160" s="158" t="s">
        <v>38</v>
      </c>
      <c r="P160" s="144">
        <f t="shared" si="1"/>
        <v>0</v>
      </c>
      <c r="Q160" s="144">
        <v>1E-3</v>
      </c>
      <c r="R160" s="144">
        <f t="shared" si="2"/>
        <v>5.0000000000000001E-4</v>
      </c>
      <c r="S160" s="144">
        <v>0</v>
      </c>
      <c r="T160" s="145">
        <f t="shared" si="3"/>
        <v>0</v>
      </c>
      <c r="AR160" s="146" t="s">
        <v>205</v>
      </c>
      <c r="AT160" s="146" t="s">
        <v>194</v>
      </c>
      <c r="AU160" s="146" t="s">
        <v>186</v>
      </c>
      <c r="AY160" s="13" t="s">
        <v>179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186</v>
      </c>
      <c r="BK160" s="147">
        <f t="shared" si="9"/>
        <v>0</v>
      </c>
      <c r="BL160" s="13" t="s">
        <v>205</v>
      </c>
      <c r="BM160" s="146" t="s">
        <v>1253</v>
      </c>
    </row>
    <row r="161" spans="2:65" s="1" customFormat="1" ht="16.5" customHeight="1" x14ac:dyDescent="0.2">
      <c r="B161" s="28"/>
      <c r="C161" s="148" t="s">
        <v>309</v>
      </c>
      <c r="D161" s="148" t="s">
        <v>194</v>
      </c>
      <c r="E161" s="149" t="s">
        <v>1254</v>
      </c>
      <c r="F161" s="150" t="s">
        <v>1255</v>
      </c>
      <c r="G161" s="151" t="s">
        <v>240</v>
      </c>
      <c r="H161" s="152">
        <v>0.5</v>
      </c>
      <c r="I161" s="153"/>
      <c r="J161" s="154">
        <f t="shared" si="0"/>
        <v>0</v>
      </c>
      <c r="K161" s="155"/>
      <c r="L161" s="156"/>
      <c r="M161" s="157" t="s">
        <v>1</v>
      </c>
      <c r="N161" s="158" t="s">
        <v>38</v>
      </c>
      <c r="P161" s="144">
        <f t="shared" si="1"/>
        <v>0</v>
      </c>
      <c r="Q161" s="144">
        <v>1E-3</v>
      </c>
      <c r="R161" s="144">
        <f t="shared" si="2"/>
        <v>5.0000000000000001E-4</v>
      </c>
      <c r="S161" s="144">
        <v>0</v>
      </c>
      <c r="T161" s="145">
        <f t="shared" si="3"/>
        <v>0</v>
      </c>
      <c r="AR161" s="146" t="s">
        <v>205</v>
      </c>
      <c r="AT161" s="146" t="s">
        <v>194</v>
      </c>
      <c r="AU161" s="146" t="s">
        <v>186</v>
      </c>
      <c r="AY161" s="13" t="s">
        <v>179</v>
      </c>
      <c r="BE161" s="147">
        <f t="shared" si="4"/>
        <v>0</v>
      </c>
      <c r="BF161" s="147">
        <f t="shared" si="5"/>
        <v>0</v>
      </c>
      <c r="BG161" s="147">
        <f t="shared" si="6"/>
        <v>0</v>
      </c>
      <c r="BH161" s="147">
        <f t="shared" si="7"/>
        <v>0</v>
      </c>
      <c r="BI161" s="147">
        <f t="shared" si="8"/>
        <v>0</v>
      </c>
      <c r="BJ161" s="13" t="s">
        <v>186</v>
      </c>
      <c r="BK161" s="147">
        <f t="shared" si="9"/>
        <v>0</v>
      </c>
      <c r="BL161" s="13" t="s">
        <v>205</v>
      </c>
      <c r="BM161" s="146" t="s">
        <v>1256</v>
      </c>
    </row>
    <row r="162" spans="2:65" s="1" customFormat="1" ht="16.5" customHeight="1" x14ac:dyDescent="0.2">
      <c r="B162" s="28"/>
      <c r="C162" s="148" t="s">
        <v>313</v>
      </c>
      <c r="D162" s="148" t="s">
        <v>194</v>
      </c>
      <c r="E162" s="149" t="s">
        <v>1257</v>
      </c>
      <c r="F162" s="150" t="s">
        <v>1258</v>
      </c>
      <c r="G162" s="151" t="s">
        <v>240</v>
      </c>
      <c r="H162" s="152">
        <v>0.5</v>
      </c>
      <c r="I162" s="153"/>
      <c r="J162" s="154">
        <f t="shared" si="0"/>
        <v>0</v>
      </c>
      <c r="K162" s="155"/>
      <c r="L162" s="156"/>
      <c r="M162" s="157" t="s">
        <v>1</v>
      </c>
      <c r="N162" s="158" t="s">
        <v>38</v>
      </c>
      <c r="P162" s="144">
        <f t="shared" si="1"/>
        <v>0</v>
      </c>
      <c r="Q162" s="144">
        <v>1E-3</v>
      </c>
      <c r="R162" s="144">
        <f t="shared" si="2"/>
        <v>5.0000000000000001E-4</v>
      </c>
      <c r="S162" s="144">
        <v>0</v>
      </c>
      <c r="T162" s="145">
        <f t="shared" si="3"/>
        <v>0</v>
      </c>
      <c r="AR162" s="146" t="s">
        <v>205</v>
      </c>
      <c r="AT162" s="146" t="s">
        <v>194</v>
      </c>
      <c r="AU162" s="146" t="s">
        <v>186</v>
      </c>
      <c r="AY162" s="13" t="s">
        <v>179</v>
      </c>
      <c r="BE162" s="147">
        <f t="shared" si="4"/>
        <v>0</v>
      </c>
      <c r="BF162" s="147">
        <f t="shared" si="5"/>
        <v>0</v>
      </c>
      <c r="BG162" s="147">
        <f t="shared" si="6"/>
        <v>0</v>
      </c>
      <c r="BH162" s="147">
        <f t="shared" si="7"/>
        <v>0</v>
      </c>
      <c r="BI162" s="147">
        <f t="shared" si="8"/>
        <v>0</v>
      </c>
      <c r="BJ162" s="13" t="s">
        <v>186</v>
      </c>
      <c r="BK162" s="147">
        <f t="shared" si="9"/>
        <v>0</v>
      </c>
      <c r="BL162" s="13" t="s">
        <v>205</v>
      </c>
      <c r="BM162" s="146" t="s">
        <v>1259</v>
      </c>
    </row>
    <row r="163" spans="2:65" s="1" customFormat="1" ht="21.75" customHeight="1" x14ac:dyDescent="0.2">
      <c r="B163" s="28"/>
      <c r="C163" s="148" t="s">
        <v>317</v>
      </c>
      <c r="D163" s="148" t="s">
        <v>194</v>
      </c>
      <c r="E163" s="149" t="s">
        <v>243</v>
      </c>
      <c r="F163" s="150" t="s">
        <v>244</v>
      </c>
      <c r="G163" s="151" t="s">
        <v>240</v>
      </c>
      <c r="H163" s="152">
        <v>0.5</v>
      </c>
      <c r="I163" s="153"/>
      <c r="J163" s="154">
        <f t="shared" si="0"/>
        <v>0</v>
      </c>
      <c r="K163" s="155"/>
      <c r="L163" s="156"/>
      <c r="M163" s="157" t="s">
        <v>1</v>
      </c>
      <c r="N163" s="158" t="s">
        <v>38</v>
      </c>
      <c r="P163" s="144">
        <f t="shared" si="1"/>
        <v>0</v>
      </c>
      <c r="Q163" s="144">
        <v>1E-3</v>
      </c>
      <c r="R163" s="144">
        <f t="shared" si="2"/>
        <v>5.0000000000000001E-4</v>
      </c>
      <c r="S163" s="144">
        <v>0</v>
      </c>
      <c r="T163" s="145">
        <f t="shared" si="3"/>
        <v>0</v>
      </c>
      <c r="AR163" s="146" t="s">
        <v>205</v>
      </c>
      <c r="AT163" s="146" t="s">
        <v>194</v>
      </c>
      <c r="AU163" s="146" t="s">
        <v>186</v>
      </c>
      <c r="AY163" s="13" t="s">
        <v>179</v>
      </c>
      <c r="BE163" s="147">
        <f t="shared" si="4"/>
        <v>0</v>
      </c>
      <c r="BF163" s="147">
        <f t="shared" si="5"/>
        <v>0</v>
      </c>
      <c r="BG163" s="147">
        <f t="shared" si="6"/>
        <v>0</v>
      </c>
      <c r="BH163" s="147">
        <f t="shared" si="7"/>
        <v>0</v>
      </c>
      <c r="BI163" s="147">
        <f t="shared" si="8"/>
        <v>0</v>
      </c>
      <c r="BJ163" s="13" t="s">
        <v>186</v>
      </c>
      <c r="BK163" s="147">
        <f t="shared" si="9"/>
        <v>0</v>
      </c>
      <c r="BL163" s="13" t="s">
        <v>205</v>
      </c>
      <c r="BM163" s="146" t="s">
        <v>1260</v>
      </c>
    </row>
    <row r="164" spans="2:65" s="1" customFormat="1" ht="21.75" customHeight="1" x14ac:dyDescent="0.2">
      <c r="B164" s="28"/>
      <c r="C164" s="134" t="s">
        <v>321</v>
      </c>
      <c r="D164" s="134" t="s">
        <v>181</v>
      </c>
      <c r="E164" s="135" t="s">
        <v>1261</v>
      </c>
      <c r="F164" s="136" t="s">
        <v>1262</v>
      </c>
      <c r="G164" s="137" t="s">
        <v>192</v>
      </c>
      <c r="H164" s="138">
        <v>6</v>
      </c>
      <c r="I164" s="139"/>
      <c r="J164" s="140">
        <f t="shared" si="0"/>
        <v>0</v>
      </c>
      <c r="K164" s="141"/>
      <c r="L164" s="28"/>
      <c r="M164" s="142" t="s">
        <v>1</v>
      </c>
      <c r="N164" s="143" t="s">
        <v>38</v>
      </c>
      <c r="P164" s="144">
        <f t="shared" si="1"/>
        <v>0</v>
      </c>
      <c r="Q164" s="144">
        <v>0</v>
      </c>
      <c r="R164" s="144">
        <f t="shared" si="2"/>
        <v>0</v>
      </c>
      <c r="S164" s="144">
        <v>0</v>
      </c>
      <c r="T164" s="145">
        <f t="shared" si="3"/>
        <v>0</v>
      </c>
      <c r="AR164" s="146" t="s">
        <v>201</v>
      </c>
      <c r="AT164" s="146" t="s">
        <v>181</v>
      </c>
      <c r="AU164" s="146" t="s">
        <v>186</v>
      </c>
      <c r="AY164" s="13" t="s">
        <v>179</v>
      </c>
      <c r="BE164" s="147">
        <f t="shared" si="4"/>
        <v>0</v>
      </c>
      <c r="BF164" s="147">
        <f t="shared" si="5"/>
        <v>0</v>
      </c>
      <c r="BG164" s="147">
        <f t="shared" si="6"/>
        <v>0</v>
      </c>
      <c r="BH164" s="147">
        <f t="shared" si="7"/>
        <v>0</v>
      </c>
      <c r="BI164" s="147">
        <f t="shared" si="8"/>
        <v>0</v>
      </c>
      <c r="BJ164" s="13" t="s">
        <v>186</v>
      </c>
      <c r="BK164" s="147">
        <f t="shared" si="9"/>
        <v>0</v>
      </c>
      <c r="BL164" s="13" t="s">
        <v>201</v>
      </c>
      <c r="BM164" s="146" t="s">
        <v>1263</v>
      </c>
    </row>
    <row r="165" spans="2:65" s="1" customFormat="1" ht="16.5" customHeight="1" x14ac:dyDescent="0.2">
      <c r="B165" s="28"/>
      <c r="C165" s="148" t="s">
        <v>325</v>
      </c>
      <c r="D165" s="148" t="s">
        <v>194</v>
      </c>
      <c r="E165" s="149" t="s">
        <v>1264</v>
      </c>
      <c r="F165" s="150" t="s">
        <v>1265</v>
      </c>
      <c r="G165" s="151" t="s">
        <v>192</v>
      </c>
      <c r="H165" s="152">
        <v>6</v>
      </c>
      <c r="I165" s="153"/>
      <c r="J165" s="154">
        <f t="shared" si="0"/>
        <v>0</v>
      </c>
      <c r="K165" s="155"/>
      <c r="L165" s="156"/>
      <c r="M165" s="157" t="s">
        <v>1</v>
      </c>
      <c r="N165" s="158" t="s">
        <v>38</v>
      </c>
      <c r="P165" s="144">
        <f t="shared" si="1"/>
        <v>0</v>
      </c>
      <c r="Q165" s="144">
        <v>1.4999999999999999E-4</v>
      </c>
      <c r="R165" s="144">
        <f t="shared" si="2"/>
        <v>8.9999999999999998E-4</v>
      </c>
      <c r="S165" s="144">
        <v>0</v>
      </c>
      <c r="T165" s="145">
        <f t="shared" si="3"/>
        <v>0</v>
      </c>
      <c r="AR165" s="146" t="s">
        <v>205</v>
      </c>
      <c r="AT165" s="146" t="s">
        <v>194</v>
      </c>
      <c r="AU165" s="146" t="s">
        <v>186</v>
      </c>
      <c r="AY165" s="13" t="s">
        <v>179</v>
      </c>
      <c r="BE165" s="147">
        <f t="shared" si="4"/>
        <v>0</v>
      </c>
      <c r="BF165" s="147">
        <f t="shared" si="5"/>
        <v>0</v>
      </c>
      <c r="BG165" s="147">
        <f t="shared" si="6"/>
        <v>0</v>
      </c>
      <c r="BH165" s="147">
        <f t="shared" si="7"/>
        <v>0</v>
      </c>
      <c r="BI165" s="147">
        <f t="shared" si="8"/>
        <v>0</v>
      </c>
      <c r="BJ165" s="13" t="s">
        <v>186</v>
      </c>
      <c r="BK165" s="147">
        <f t="shared" si="9"/>
        <v>0</v>
      </c>
      <c r="BL165" s="13" t="s">
        <v>205</v>
      </c>
      <c r="BM165" s="146" t="s">
        <v>1266</v>
      </c>
    </row>
    <row r="166" spans="2:65" s="1" customFormat="1" ht="16.5" customHeight="1" x14ac:dyDescent="0.2">
      <c r="B166" s="28"/>
      <c r="C166" s="134" t="s">
        <v>329</v>
      </c>
      <c r="D166" s="134" t="s">
        <v>181</v>
      </c>
      <c r="E166" s="135" t="s">
        <v>1267</v>
      </c>
      <c r="F166" s="136" t="s">
        <v>1268</v>
      </c>
      <c r="G166" s="137" t="s">
        <v>192</v>
      </c>
      <c r="H166" s="138">
        <v>24</v>
      </c>
      <c r="I166" s="139"/>
      <c r="J166" s="140">
        <f t="shared" si="0"/>
        <v>0</v>
      </c>
      <c r="K166" s="141"/>
      <c r="L166" s="28"/>
      <c r="M166" s="142" t="s">
        <v>1</v>
      </c>
      <c r="N166" s="143" t="s">
        <v>38</v>
      </c>
      <c r="P166" s="144">
        <f t="shared" si="1"/>
        <v>0</v>
      </c>
      <c r="Q166" s="144">
        <v>0</v>
      </c>
      <c r="R166" s="144">
        <f t="shared" si="2"/>
        <v>0</v>
      </c>
      <c r="S166" s="144">
        <v>0</v>
      </c>
      <c r="T166" s="145">
        <f t="shared" si="3"/>
        <v>0</v>
      </c>
      <c r="AR166" s="146" t="s">
        <v>201</v>
      </c>
      <c r="AT166" s="146" t="s">
        <v>181</v>
      </c>
      <c r="AU166" s="146" t="s">
        <v>186</v>
      </c>
      <c r="AY166" s="13" t="s">
        <v>179</v>
      </c>
      <c r="BE166" s="147">
        <f t="shared" si="4"/>
        <v>0</v>
      </c>
      <c r="BF166" s="147">
        <f t="shared" si="5"/>
        <v>0</v>
      </c>
      <c r="BG166" s="147">
        <f t="shared" si="6"/>
        <v>0</v>
      </c>
      <c r="BH166" s="147">
        <f t="shared" si="7"/>
        <v>0</v>
      </c>
      <c r="BI166" s="147">
        <f t="shared" si="8"/>
        <v>0</v>
      </c>
      <c r="BJ166" s="13" t="s">
        <v>186</v>
      </c>
      <c r="BK166" s="147">
        <f t="shared" si="9"/>
        <v>0</v>
      </c>
      <c r="BL166" s="13" t="s">
        <v>201</v>
      </c>
      <c r="BM166" s="146" t="s">
        <v>1269</v>
      </c>
    </row>
    <row r="167" spans="2:65" s="1" customFormat="1" ht="16.5" customHeight="1" x14ac:dyDescent="0.2">
      <c r="B167" s="28"/>
      <c r="C167" s="148" t="s">
        <v>333</v>
      </c>
      <c r="D167" s="148" t="s">
        <v>194</v>
      </c>
      <c r="E167" s="149" t="s">
        <v>1270</v>
      </c>
      <c r="F167" s="150" t="s">
        <v>1271</v>
      </c>
      <c r="G167" s="151" t="s">
        <v>192</v>
      </c>
      <c r="H167" s="152">
        <v>24</v>
      </c>
      <c r="I167" s="153"/>
      <c r="J167" s="154">
        <f t="shared" si="0"/>
        <v>0</v>
      </c>
      <c r="K167" s="155"/>
      <c r="L167" s="156"/>
      <c r="M167" s="157" t="s">
        <v>1</v>
      </c>
      <c r="N167" s="158" t="s">
        <v>38</v>
      </c>
      <c r="P167" s="144">
        <f t="shared" si="1"/>
        <v>0</v>
      </c>
      <c r="Q167" s="144">
        <v>4.7699999999999999E-3</v>
      </c>
      <c r="R167" s="144">
        <f t="shared" si="2"/>
        <v>0.11448</v>
      </c>
      <c r="S167" s="144">
        <v>0</v>
      </c>
      <c r="T167" s="145">
        <f t="shared" si="3"/>
        <v>0</v>
      </c>
      <c r="AR167" s="146" t="s">
        <v>205</v>
      </c>
      <c r="AT167" s="146" t="s">
        <v>194</v>
      </c>
      <c r="AU167" s="146" t="s">
        <v>186</v>
      </c>
      <c r="AY167" s="13" t="s">
        <v>179</v>
      </c>
      <c r="BE167" s="147">
        <f t="shared" si="4"/>
        <v>0</v>
      </c>
      <c r="BF167" s="147">
        <f t="shared" si="5"/>
        <v>0</v>
      </c>
      <c r="BG167" s="147">
        <f t="shared" si="6"/>
        <v>0</v>
      </c>
      <c r="BH167" s="147">
        <f t="shared" si="7"/>
        <v>0</v>
      </c>
      <c r="BI167" s="147">
        <f t="shared" si="8"/>
        <v>0</v>
      </c>
      <c r="BJ167" s="13" t="s">
        <v>186</v>
      </c>
      <c r="BK167" s="147">
        <f t="shared" si="9"/>
        <v>0</v>
      </c>
      <c r="BL167" s="13" t="s">
        <v>205</v>
      </c>
      <c r="BM167" s="146" t="s">
        <v>1272</v>
      </c>
    </row>
    <row r="168" spans="2:65" s="1" customFormat="1" ht="21.75" customHeight="1" x14ac:dyDescent="0.2">
      <c r="B168" s="28"/>
      <c r="C168" s="134" t="s">
        <v>337</v>
      </c>
      <c r="D168" s="134" t="s">
        <v>181</v>
      </c>
      <c r="E168" s="135" t="s">
        <v>1273</v>
      </c>
      <c r="F168" s="136" t="s">
        <v>1274</v>
      </c>
      <c r="G168" s="137" t="s">
        <v>192</v>
      </c>
      <c r="H168" s="138">
        <v>3</v>
      </c>
      <c r="I168" s="139"/>
      <c r="J168" s="140">
        <f t="shared" si="0"/>
        <v>0</v>
      </c>
      <c r="K168" s="141"/>
      <c r="L168" s="28"/>
      <c r="M168" s="142" t="s">
        <v>1</v>
      </c>
      <c r="N168" s="143" t="s">
        <v>38</v>
      </c>
      <c r="P168" s="144">
        <f t="shared" si="1"/>
        <v>0</v>
      </c>
      <c r="Q168" s="144">
        <v>0</v>
      </c>
      <c r="R168" s="144">
        <f t="shared" si="2"/>
        <v>0</v>
      </c>
      <c r="S168" s="144">
        <v>0</v>
      </c>
      <c r="T168" s="145">
        <f t="shared" si="3"/>
        <v>0</v>
      </c>
      <c r="AR168" s="146" t="s">
        <v>201</v>
      </c>
      <c r="AT168" s="146" t="s">
        <v>181</v>
      </c>
      <c r="AU168" s="146" t="s">
        <v>186</v>
      </c>
      <c r="AY168" s="13" t="s">
        <v>179</v>
      </c>
      <c r="BE168" s="147">
        <f t="shared" si="4"/>
        <v>0</v>
      </c>
      <c r="BF168" s="147">
        <f t="shared" si="5"/>
        <v>0</v>
      </c>
      <c r="BG168" s="147">
        <f t="shared" si="6"/>
        <v>0</v>
      </c>
      <c r="BH168" s="147">
        <f t="shared" si="7"/>
        <v>0</v>
      </c>
      <c r="BI168" s="147">
        <f t="shared" si="8"/>
        <v>0</v>
      </c>
      <c r="BJ168" s="13" t="s">
        <v>186</v>
      </c>
      <c r="BK168" s="147">
        <f t="shared" si="9"/>
        <v>0</v>
      </c>
      <c r="BL168" s="13" t="s">
        <v>201</v>
      </c>
      <c r="BM168" s="146" t="s">
        <v>1275</v>
      </c>
    </row>
    <row r="169" spans="2:65" s="1" customFormat="1" ht="16.5" customHeight="1" x14ac:dyDescent="0.2">
      <c r="B169" s="28"/>
      <c r="C169" s="148" t="s">
        <v>341</v>
      </c>
      <c r="D169" s="148" t="s">
        <v>194</v>
      </c>
      <c r="E169" s="149" t="s">
        <v>1276</v>
      </c>
      <c r="F169" s="150" t="s">
        <v>1277</v>
      </c>
      <c r="G169" s="151" t="s">
        <v>192</v>
      </c>
      <c r="H169" s="152">
        <v>3</v>
      </c>
      <c r="I169" s="153"/>
      <c r="J169" s="154">
        <f t="shared" si="0"/>
        <v>0</v>
      </c>
      <c r="K169" s="155"/>
      <c r="L169" s="156"/>
      <c r="M169" s="157" t="s">
        <v>1</v>
      </c>
      <c r="N169" s="158" t="s">
        <v>38</v>
      </c>
      <c r="P169" s="144">
        <f t="shared" si="1"/>
        <v>0</v>
      </c>
      <c r="Q169" s="144">
        <v>3.3999999999999998E-3</v>
      </c>
      <c r="R169" s="144">
        <f t="shared" si="2"/>
        <v>1.0199999999999999E-2</v>
      </c>
      <c r="S169" s="144">
        <v>0</v>
      </c>
      <c r="T169" s="145">
        <f t="shared" si="3"/>
        <v>0</v>
      </c>
      <c r="AR169" s="146" t="s">
        <v>205</v>
      </c>
      <c r="AT169" s="146" t="s">
        <v>194</v>
      </c>
      <c r="AU169" s="146" t="s">
        <v>186</v>
      </c>
      <c r="AY169" s="13" t="s">
        <v>179</v>
      </c>
      <c r="BE169" s="147">
        <f t="shared" si="4"/>
        <v>0</v>
      </c>
      <c r="BF169" s="147">
        <f t="shared" si="5"/>
        <v>0</v>
      </c>
      <c r="BG169" s="147">
        <f t="shared" si="6"/>
        <v>0</v>
      </c>
      <c r="BH169" s="147">
        <f t="shared" si="7"/>
        <v>0</v>
      </c>
      <c r="BI169" s="147">
        <f t="shared" si="8"/>
        <v>0</v>
      </c>
      <c r="BJ169" s="13" t="s">
        <v>186</v>
      </c>
      <c r="BK169" s="147">
        <f t="shared" si="9"/>
        <v>0</v>
      </c>
      <c r="BL169" s="13" t="s">
        <v>205</v>
      </c>
      <c r="BM169" s="146" t="s">
        <v>1278</v>
      </c>
    </row>
    <row r="170" spans="2:65" s="1" customFormat="1" ht="16.5" customHeight="1" x14ac:dyDescent="0.2">
      <c r="B170" s="28"/>
      <c r="C170" s="134" t="s">
        <v>343</v>
      </c>
      <c r="D170" s="134" t="s">
        <v>181</v>
      </c>
      <c r="E170" s="135" t="s">
        <v>948</v>
      </c>
      <c r="F170" s="136" t="s">
        <v>949</v>
      </c>
      <c r="G170" s="137" t="s">
        <v>192</v>
      </c>
      <c r="H170" s="138">
        <v>3</v>
      </c>
      <c r="I170" s="139"/>
      <c r="J170" s="140">
        <f t="shared" si="0"/>
        <v>0</v>
      </c>
      <c r="K170" s="141"/>
      <c r="L170" s="28"/>
      <c r="M170" s="142" t="s">
        <v>1</v>
      </c>
      <c r="N170" s="143" t="s">
        <v>38</v>
      </c>
      <c r="P170" s="144">
        <f t="shared" si="1"/>
        <v>0</v>
      </c>
      <c r="Q170" s="144">
        <v>0</v>
      </c>
      <c r="R170" s="144">
        <f t="shared" si="2"/>
        <v>0</v>
      </c>
      <c r="S170" s="144">
        <v>0</v>
      </c>
      <c r="T170" s="145">
        <f t="shared" si="3"/>
        <v>0</v>
      </c>
      <c r="AR170" s="146" t="s">
        <v>201</v>
      </c>
      <c r="AT170" s="146" t="s">
        <v>181</v>
      </c>
      <c r="AU170" s="146" t="s">
        <v>186</v>
      </c>
      <c r="AY170" s="13" t="s">
        <v>179</v>
      </c>
      <c r="BE170" s="147">
        <f t="shared" si="4"/>
        <v>0</v>
      </c>
      <c r="BF170" s="147">
        <f t="shared" si="5"/>
        <v>0</v>
      </c>
      <c r="BG170" s="147">
        <f t="shared" si="6"/>
        <v>0</v>
      </c>
      <c r="BH170" s="147">
        <f t="shared" si="7"/>
        <v>0</v>
      </c>
      <c r="BI170" s="147">
        <f t="shared" si="8"/>
        <v>0</v>
      </c>
      <c r="BJ170" s="13" t="s">
        <v>186</v>
      </c>
      <c r="BK170" s="147">
        <f t="shared" si="9"/>
        <v>0</v>
      </c>
      <c r="BL170" s="13" t="s">
        <v>201</v>
      </c>
      <c r="BM170" s="146" t="s">
        <v>1279</v>
      </c>
    </row>
    <row r="171" spans="2:65" s="1" customFormat="1" ht="16.5" customHeight="1" x14ac:dyDescent="0.2">
      <c r="B171" s="28"/>
      <c r="C171" s="148" t="s">
        <v>347</v>
      </c>
      <c r="D171" s="148" t="s">
        <v>194</v>
      </c>
      <c r="E171" s="149" t="s">
        <v>952</v>
      </c>
      <c r="F171" s="150" t="s">
        <v>953</v>
      </c>
      <c r="G171" s="151" t="s">
        <v>192</v>
      </c>
      <c r="H171" s="152">
        <v>3</v>
      </c>
      <c r="I171" s="153"/>
      <c r="J171" s="154">
        <f t="shared" si="0"/>
        <v>0</v>
      </c>
      <c r="K171" s="155"/>
      <c r="L171" s="156"/>
      <c r="M171" s="157" t="s">
        <v>1</v>
      </c>
      <c r="N171" s="158" t="s">
        <v>38</v>
      </c>
      <c r="P171" s="144">
        <f t="shared" si="1"/>
        <v>0</v>
      </c>
      <c r="Q171" s="144">
        <v>6.9999999999999994E-5</v>
      </c>
      <c r="R171" s="144">
        <f t="shared" si="2"/>
        <v>2.0999999999999998E-4</v>
      </c>
      <c r="S171" s="144">
        <v>0</v>
      </c>
      <c r="T171" s="145">
        <f t="shared" si="3"/>
        <v>0</v>
      </c>
      <c r="AR171" s="146" t="s">
        <v>205</v>
      </c>
      <c r="AT171" s="146" t="s">
        <v>194</v>
      </c>
      <c r="AU171" s="146" t="s">
        <v>186</v>
      </c>
      <c r="AY171" s="13" t="s">
        <v>179</v>
      </c>
      <c r="BE171" s="147">
        <f t="shared" si="4"/>
        <v>0</v>
      </c>
      <c r="BF171" s="147">
        <f t="shared" si="5"/>
        <v>0</v>
      </c>
      <c r="BG171" s="147">
        <f t="shared" si="6"/>
        <v>0</v>
      </c>
      <c r="BH171" s="147">
        <f t="shared" si="7"/>
        <v>0</v>
      </c>
      <c r="BI171" s="147">
        <f t="shared" si="8"/>
        <v>0</v>
      </c>
      <c r="BJ171" s="13" t="s">
        <v>186</v>
      </c>
      <c r="BK171" s="147">
        <f t="shared" si="9"/>
        <v>0</v>
      </c>
      <c r="BL171" s="13" t="s">
        <v>205</v>
      </c>
      <c r="BM171" s="146" t="s">
        <v>1280</v>
      </c>
    </row>
    <row r="172" spans="2:65" s="1" customFormat="1" ht="16.5" customHeight="1" x14ac:dyDescent="0.2">
      <c r="B172" s="28"/>
      <c r="C172" s="134" t="s">
        <v>351</v>
      </c>
      <c r="D172" s="134" t="s">
        <v>181</v>
      </c>
      <c r="E172" s="135" t="s">
        <v>1281</v>
      </c>
      <c r="F172" s="136" t="s">
        <v>1282</v>
      </c>
      <c r="G172" s="137" t="s">
        <v>192</v>
      </c>
      <c r="H172" s="138">
        <v>90.3</v>
      </c>
      <c r="I172" s="139"/>
      <c r="J172" s="140">
        <f t="shared" si="0"/>
        <v>0</v>
      </c>
      <c r="K172" s="141"/>
      <c r="L172" s="28"/>
      <c r="M172" s="142" t="s">
        <v>1</v>
      </c>
      <c r="N172" s="143" t="s">
        <v>38</v>
      </c>
      <c r="P172" s="144">
        <f t="shared" si="1"/>
        <v>0</v>
      </c>
      <c r="Q172" s="144">
        <v>0</v>
      </c>
      <c r="R172" s="144">
        <f t="shared" si="2"/>
        <v>0</v>
      </c>
      <c r="S172" s="144">
        <v>0</v>
      </c>
      <c r="T172" s="145">
        <f t="shared" si="3"/>
        <v>0</v>
      </c>
      <c r="AR172" s="146" t="s">
        <v>201</v>
      </c>
      <c r="AT172" s="146" t="s">
        <v>181</v>
      </c>
      <c r="AU172" s="146" t="s">
        <v>186</v>
      </c>
      <c r="AY172" s="13" t="s">
        <v>179</v>
      </c>
      <c r="BE172" s="147">
        <f t="shared" si="4"/>
        <v>0</v>
      </c>
      <c r="BF172" s="147">
        <f t="shared" si="5"/>
        <v>0</v>
      </c>
      <c r="BG172" s="147">
        <f t="shared" si="6"/>
        <v>0</v>
      </c>
      <c r="BH172" s="147">
        <f t="shared" si="7"/>
        <v>0</v>
      </c>
      <c r="BI172" s="147">
        <f t="shared" si="8"/>
        <v>0</v>
      </c>
      <c r="BJ172" s="13" t="s">
        <v>186</v>
      </c>
      <c r="BK172" s="147">
        <f t="shared" si="9"/>
        <v>0</v>
      </c>
      <c r="BL172" s="13" t="s">
        <v>201</v>
      </c>
      <c r="BM172" s="146" t="s">
        <v>1283</v>
      </c>
    </row>
    <row r="173" spans="2:65" s="1" customFormat="1" ht="16.5" customHeight="1" x14ac:dyDescent="0.2">
      <c r="B173" s="28"/>
      <c r="C173" s="148" t="s">
        <v>355</v>
      </c>
      <c r="D173" s="148" t="s">
        <v>194</v>
      </c>
      <c r="E173" s="149" t="s">
        <v>1284</v>
      </c>
      <c r="F173" s="150" t="s">
        <v>1285</v>
      </c>
      <c r="G173" s="151" t="s">
        <v>235</v>
      </c>
      <c r="H173" s="152">
        <v>90.3</v>
      </c>
      <c r="I173" s="153"/>
      <c r="J173" s="154">
        <f t="shared" si="0"/>
        <v>0</v>
      </c>
      <c r="K173" s="155"/>
      <c r="L173" s="156"/>
      <c r="M173" s="157" t="s">
        <v>1</v>
      </c>
      <c r="N173" s="158" t="s">
        <v>38</v>
      </c>
      <c r="P173" s="144">
        <f t="shared" si="1"/>
        <v>0</v>
      </c>
      <c r="Q173" s="144">
        <v>5.0000000000000002E-5</v>
      </c>
      <c r="R173" s="144">
        <f t="shared" si="2"/>
        <v>4.5149999999999999E-3</v>
      </c>
      <c r="S173" s="144">
        <v>0</v>
      </c>
      <c r="T173" s="145">
        <f t="shared" si="3"/>
        <v>0</v>
      </c>
      <c r="AR173" s="146" t="s">
        <v>205</v>
      </c>
      <c r="AT173" s="146" t="s">
        <v>194</v>
      </c>
      <c r="AU173" s="146" t="s">
        <v>186</v>
      </c>
      <c r="AY173" s="13" t="s">
        <v>179</v>
      </c>
      <c r="BE173" s="147">
        <f t="shared" si="4"/>
        <v>0</v>
      </c>
      <c r="BF173" s="147">
        <f t="shared" si="5"/>
        <v>0</v>
      </c>
      <c r="BG173" s="147">
        <f t="shared" si="6"/>
        <v>0</v>
      </c>
      <c r="BH173" s="147">
        <f t="shared" si="7"/>
        <v>0</v>
      </c>
      <c r="BI173" s="147">
        <f t="shared" si="8"/>
        <v>0</v>
      </c>
      <c r="BJ173" s="13" t="s">
        <v>186</v>
      </c>
      <c r="BK173" s="147">
        <f t="shared" si="9"/>
        <v>0</v>
      </c>
      <c r="BL173" s="13" t="s">
        <v>205</v>
      </c>
      <c r="BM173" s="146" t="s">
        <v>1286</v>
      </c>
    </row>
    <row r="174" spans="2:65" s="1" customFormat="1" ht="38" customHeight="1" x14ac:dyDescent="0.2">
      <c r="B174" s="28"/>
      <c r="C174" s="134" t="s">
        <v>359</v>
      </c>
      <c r="D174" s="134" t="s">
        <v>181</v>
      </c>
      <c r="E174" s="135" t="s">
        <v>1287</v>
      </c>
      <c r="F174" s="136" t="s">
        <v>1288</v>
      </c>
      <c r="G174" s="137" t="s">
        <v>192</v>
      </c>
      <c r="H174" s="138">
        <v>1</v>
      </c>
      <c r="I174" s="139"/>
      <c r="J174" s="140">
        <f t="shared" si="0"/>
        <v>0</v>
      </c>
      <c r="K174" s="141"/>
      <c r="L174" s="28"/>
      <c r="M174" s="142" t="s">
        <v>1</v>
      </c>
      <c r="N174" s="143" t="s">
        <v>38</v>
      </c>
      <c r="P174" s="144">
        <f t="shared" si="1"/>
        <v>0</v>
      </c>
      <c r="Q174" s="144">
        <v>0</v>
      </c>
      <c r="R174" s="144">
        <f t="shared" si="2"/>
        <v>0</v>
      </c>
      <c r="S174" s="144">
        <v>5.0000000000000002E-5</v>
      </c>
      <c r="T174" s="145">
        <f t="shared" si="3"/>
        <v>5.0000000000000002E-5</v>
      </c>
      <c r="AR174" s="146" t="s">
        <v>201</v>
      </c>
      <c r="AT174" s="146" t="s">
        <v>181</v>
      </c>
      <c r="AU174" s="146" t="s">
        <v>186</v>
      </c>
      <c r="AY174" s="13" t="s">
        <v>179</v>
      </c>
      <c r="BE174" s="147">
        <f t="shared" si="4"/>
        <v>0</v>
      </c>
      <c r="BF174" s="147">
        <f t="shared" si="5"/>
        <v>0</v>
      </c>
      <c r="BG174" s="147">
        <f t="shared" si="6"/>
        <v>0</v>
      </c>
      <c r="BH174" s="147">
        <f t="shared" si="7"/>
        <v>0</v>
      </c>
      <c r="BI174" s="147">
        <f t="shared" si="8"/>
        <v>0</v>
      </c>
      <c r="BJ174" s="13" t="s">
        <v>186</v>
      </c>
      <c r="BK174" s="147">
        <f t="shared" si="9"/>
        <v>0</v>
      </c>
      <c r="BL174" s="13" t="s">
        <v>201</v>
      </c>
      <c r="BM174" s="146" t="s">
        <v>1289</v>
      </c>
    </row>
    <row r="175" spans="2:65" s="1" customFormat="1" ht="24.15" customHeight="1" x14ac:dyDescent="0.2">
      <c r="B175" s="28"/>
      <c r="C175" s="134" t="s">
        <v>363</v>
      </c>
      <c r="D175" s="134" t="s">
        <v>181</v>
      </c>
      <c r="E175" s="135" t="s">
        <v>1290</v>
      </c>
      <c r="F175" s="136" t="s">
        <v>1291</v>
      </c>
      <c r="G175" s="137" t="s">
        <v>192</v>
      </c>
      <c r="H175" s="138">
        <v>1</v>
      </c>
      <c r="I175" s="139"/>
      <c r="J175" s="140">
        <f t="shared" si="0"/>
        <v>0</v>
      </c>
      <c r="K175" s="141"/>
      <c r="L175" s="28"/>
      <c r="M175" s="142" t="s">
        <v>1</v>
      </c>
      <c r="N175" s="143" t="s">
        <v>38</v>
      </c>
      <c r="P175" s="144">
        <f t="shared" si="1"/>
        <v>0</v>
      </c>
      <c r="Q175" s="144">
        <v>0</v>
      </c>
      <c r="R175" s="144">
        <f t="shared" si="2"/>
        <v>0</v>
      </c>
      <c r="S175" s="144">
        <v>1.6000000000000001E-4</v>
      </c>
      <c r="T175" s="145">
        <f t="shared" si="3"/>
        <v>1.6000000000000001E-4</v>
      </c>
      <c r="AR175" s="146" t="s">
        <v>201</v>
      </c>
      <c r="AT175" s="146" t="s">
        <v>181</v>
      </c>
      <c r="AU175" s="146" t="s">
        <v>186</v>
      </c>
      <c r="AY175" s="13" t="s">
        <v>179</v>
      </c>
      <c r="BE175" s="147">
        <f t="shared" si="4"/>
        <v>0</v>
      </c>
      <c r="BF175" s="147">
        <f t="shared" si="5"/>
        <v>0</v>
      </c>
      <c r="BG175" s="147">
        <f t="shared" si="6"/>
        <v>0</v>
      </c>
      <c r="BH175" s="147">
        <f t="shared" si="7"/>
        <v>0</v>
      </c>
      <c r="BI175" s="147">
        <f t="shared" si="8"/>
        <v>0</v>
      </c>
      <c r="BJ175" s="13" t="s">
        <v>186</v>
      </c>
      <c r="BK175" s="147">
        <f t="shared" si="9"/>
        <v>0</v>
      </c>
      <c r="BL175" s="13" t="s">
        <v>201</v>
      </c>
      <c r="BM175" s="146" t="s">
        <v>1292</v>
      </c>
    </row>
    <row r="176" spans="2:65" s="1" customFormat="1" ht="24.15" customHeight="1" x14ac:dyDescent="0.2">
      <c r="B176" s="28"/>
      <c r="C176" s="134" t="s">
        <v>369</v>
      </c>
      <c r="D176" s="134" t="s">
        <v>181</v>
      </c>
      <c r="E176" s="135" t="s">
        <v>1293</v>
      </c>
      <c r="F176" s="136" t="s">
        <v>1294</v>
      </c>
      <c r="G176" s="137" t="s">
        <v>192</v>
      </c>
      <c r="H176" s="138">
        <v>1</v>
      </c>
      <c r="I176" s="139"/>
      <c r="J176" s="140">
        <f t="shared" si="0"/>
        <v>0</v>
      </c>
      <c r="K176" s="141"/>
      <c r="L176" s="28"/>
      <c r="M176" s="142" t="s">
        <v>1</v>
      </c>
      <c r="N176" s="143" t="s">
        <v>38</v>
      </c>
      <c r="P176" s="144">
        <f t="shared" si="1"/>
        <v>0</v>
      </c>
      <c r="Q176" s="144">
        <v>0</v>
      </c>
      <c r="R176" s="144">
        <f t="shared" si="2"/>
        <v>0</v>
      </c>
      <c r="S176" s="144">
        <v>2.3000000000000001E-4</v>
      </c>
      <c r="T176" s="145">
        <f t="shared" si="3"/>
        <v>2.3000000000000001E-4</v>
      </c>
      <c r="AR176" s="146" t="s">
        <v>201</v>
      </c>
      <c r="AT176" s="146" t="s">
        <v>181</v>
      </c>
      <c r="AU176" s="146" t="s">
        <v>186</v>
      </c>
      <c r="AY176" s="13" t="s">
        <v>179</v>
      </c>
      <c r="BE176" s="147">
        <f t="shared" si="4"/>
        <v>0</v>
      </c>
      <c r="BF176" s="147">
        <f t="shared" si="5"/>
        <v>0</v>
      </c>
      <c r="BG176" s="147">
        <f t="shared" si="6"/>
        <v>0</v>
      </c>
      <c r="BH176" s="147">
        <f t="shared" si="7"/>
        <v>0</v>
      </c>
      <c r="BI176" s="147">
        <f t="shared" si="8"/>
        <v>0</v>
      </c>
      <c r="BJ176" s="13" t="s">
        <v>186</v>
      </c>
      <c r="BK176" s="147">
        <f t="shared" si="9"/>
        <v>0</v>
      </c>
      <c r="BL176" s="13" t="s">
        <v>201</v>
      </c>
      <c r="BM176" s="146" t="s">
        <v>1295</v>
      </c>
    </row>
    <row r="177" spans="2:65" s="11" customFormat="1" ht="23" customHeight="1" x14ac:dyDescent="0.25">
      <c r="B177" s="122"/>
      <c r="D177" s="123" t="s">
        <v>71</v>
      </c>
      <c r="E177" s="132" t="s">
        <v>367</v>
      </c>
      <c r="F177" s="132" t="s">
        <v>1080</v>
      </c>
      <c r="I177" s="125"/>
      <c r="J177" s="133">
        <f>BK177</f>
        <v>0</v>
      </c>
      <c r="L177" s="122"/>
      <c r="M177" s="127"/>
      <c r="P177" s="128">
        <f>SUM(P178:P188)</f>
        <v>0</v>
      </c>
      <c r="R177" s="128">
        <f>SUM(R178:R188)</f>
        <v>1.5823500000000001</v>
      </c>
      <c r="T177" s="129">
        <f>SUM(T178:T188)</f>
        <v>0</v>
      </c>
      <c r="AR177" s="123" t="s">
        <v>196</v>
      </c>
      <c r="AT177" s="130" t="s">
        <v>71</v>
      </c>
      <c r="AU177" s="130" t="s">
        <v>80</v>
      </c>
      <c r="AY177" s="123" t="s">
        <v>179</v>
      </c>
      <c r="BK177" s="131">
        <f>SUM(BK178:BK188)</f>
        <v>0</v>
      </c>
    </row>
    <row r="178" spans="2:65" s="1" customFormat="1" ht="24.15" customHeight="1" x14ac:dyDescent="0.2">
      <c r="B178" s="28"/>
      <c r="C178" s="134" t="s">
        <v>373</v>
      </c>
      <c r="D178" s="134" t="s">
        <v>181</v>
      </c>
      <c r="E178" s="135" t="s">
        <v>1296</v>
      </c>
      <c r="F178" s="136" t="s">
        <v>375</v>
      </c>
      <c r="G178" s="137" t="s">
        <v>235</v>
      </c>
      <c r="H178" s="138">
        <v>35</v>
      </c>
      <c r="I178" s="139"/>
      <c r="J178" s="140">
        <f t="shared" ref="J178:J188" si="10">ROUND(I178*H178,2)</f>
        <v>0</v>
      </c>
      <c r="K178" s="141"/>
      <c r="L178" s="28"/>
      <c r="M178" s="142" t="s">
        <v>1</v>
      </c>
      <c r="N178" s="143" t="s">
        <v>38</v>
      </c>
      <c r="P178" s="144">
        <f t="shared" ref="P178:P188" si="11">O178*H178</f>
        <v>0</v>
      </c>
      <c r="Q178" s="144">
        <v>0</v>
      </c>
      <c r="R178" s="144">
        <f t="shared" ref="R178:R188" si="12">Q178*H178</f>
        <v>0</v>
      </c>
      <c r="S178" s="144">
        <v>0</v>
      </c>
      <c r="T178" s="145">
        <f t="shared" ref="T178:T188" si="13">S178*H178</f>
        <v>0</v>
      </c>
      <c r="AR178" s="146" t="s">
        <v>201</v>
      </c>
      <c r="AT178" s="146" t="s">
        <v>181</v>
      </c>
      <c r="AU178" s="146" t="s">
        <v>186</v>
      </c>
      <c r="AY178" s="13" t="s">
        <v>179</v>
      </c>
      <c r="BE178" s="147">
        <f t="shared" ref="BE178:BE188" si="14">IF(N178="základná",J178,0)</f>
        <v>0</v>
      </c>
      <c r="BF178" s="147">
        <f t="shared" ref="BF178:BF188" si="15">IF(N178="znížená",J178,0)</f>
        <v>0</v>
      </c>
      <c r="BG178" s="147">
        <f t="shared" ref="BG178:BG188" si="16">IF(N178="zákl. prenesená",J178,0)</f>
        <v>0</v>
      </c>
      <c r="BH178" s="147">
        <f t="shared" ref="BH178:BH188" si="17">IF(N178="zníž. prenesená",J178,0)</f>
        <v>0</v>
      </c>
      <c r="BI178" s="147">
        <f t="shared" ref="BI178:BI188" si="18">IF(N178="nulová",J178,0)</f>
        <v>0</v>
      </c>
      <c r="BJ178" s="13" t="s">
        <v>186</v>
      </c>
      <c r="BK178" s="147">
        <f t="shared" ref="BK178:BK188" si="19">ROUND(I178*H178,2)</f>
        <v>0</v>
      </c>
      <c r="BL178" s="13" t="s">
        <v>201</v>
      </c>
      <c r="BM178" s="146" t="s">
        <v>1297</v>
      </c>
    </row>
    <row r="179" spans="2:65" s="1" customFormat="1" ht="24.15" customHeight="1" x14ac:dyDescent="0.2">
      <c r="B179" s="28"/>
      <c r="C179" s="134" t="s">
        <v>377</v>
      </c>
      <c r="D179" s="134" t="s">
        <v>181</v>
      </c>
      <c r="E179" s="135" t="s">
        <v>1298</v>
      </c>
      <c r="F179" s="136" t="s">
        <v>1299</v>
      </c>
      <c r="G179" s="137" t="s">
        <v>235</v>
      </c>
      <c r="H179" s="138">
        <v>15</v>
      </c>
      <c r="I179" s="139"/>
      <c r="J179" s="140">
        <f t="shared" si="10"/>
        <v>0</v>
      </c>
      <c r="K179" s="141"/>
      <c r="L179" s="28"/>
      <c r="M179" s="142" t="s">
        <v>1</v>
      </c>
      <c r="N179" s="143" t="s">
        <v>38</v>
      </c>
      <c r="P179" s="144">
        <f t="shared" si="11"/>
        <v>0</v>
      </c>
      <c r="Q179" s="144">
        <v>0</v>
      </c>
      <c r="R179" s="144">
        <f t="shared" si="12"/>
        <v>0</v>
      </c>
      <c r="S179" s="144">
        <v>0</v>
      </c>
      <c r="T179" s="145">
        <f t="shared" si="13"/>
        <v>0</v>
      </c>
      <c r="AR179" s="146" t="s">
        <v>201</v>
      </c>
      <c r="AT179" s="146" t="s">
        <v>181</v>
      </c>
      <c r="AU179" s="146" t="s">
        <v>186</v>
      </c>
      <c r="AY179" s="13" t="s">
        <v>179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186</v>
      </c>
      <c r="BK179" s="147">
        <f t="shared" si="19"/>
        <v>0</v>
      </c>
      <c r="BL179" s="13" t="s">
        <v>201</v>
      </c>
      <c r="BM179" s="146" t="s">
        <v>1300</v>
      </c>
    </row>
    <row r="180" spans="2:65" s="1" customFormat="1" ht="16.5" customHeight="1" x14ac:dyDescent="0.2">
      <c r="B180" s="28"/>
      <c r="C180" s="148" t="s">
        <v>381</v>
      </c>
      <c r="D180" s="148" t="s">
        <v>194</v>
      </c>
      <c r="E180" s="149" t="s">
        <v>386</v>
      </c>
      <c r="F180" s="150" t="s">
        <v>387</v>
      </c>
      <c r="G180" s="151" t="s">
        <v>388</v>
      </c>
      <c r="H180" s="152">
        <v>0.52500000000000002</v>
      </c>
      <c r="I180" s="153"/>
      <c r="J180" s="154">
        <f t="shared" si="10"/>
        <v>0</v>
      </c>
      <c r="K180" s="155"/>
      <c r="L180" s="156"/>
      <c r="M180" s="157" t="s">
        <v>1</v>
      </c>
      <c r="N180" s="158" t="s">
        <v>38</v>
      </c>
      <c r="P180" s="144">
        <f t="shared" si="11"/>
        <v>0</v>
      </c>
      <c r="Q180" s="144">
        <v>1</v>
      </c>
      <c r="R180" s="144">
        <f t="shared" si="12"/>
        <v>0.52500000000000002</v>
      </c>
      <c r="S180" s="144">
        <v>0</v>
      </c>
      <c r="T180" s="145">
        <f t="shared" si="13"/>
        <v>0</v>
      </c>
      <c r="AR180" s="146" t="s">
        <v>205</v>
      </c>
      <c r="AT180" s="146" t="s">
        <v>194</v>
      </c>
      <c r="AU180" s="146" t="s">
        <v>186</v>
      </c>
      <c r="AY180" s="13" t="s">
        <v>179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186</v>
      </c>
      <c r="BK180" s="147">
        <f t="shared" si="19"/>
        <v>0</v>
      </c>
      <c r="BL180" s="13" t="s">
        <v>205</v>
      </c>
      <c r="BM180" s="146" t="s">
        <v>1301</v>
      </c>
    </row>
    <row r="181" spans="2:65" s="1" customFormat="1" ht="24.15" customHeight="1" x14ac:dyDescent="0.2">
      <c r="B181" s="28"/>
      <c r="C181" s="134" t="s">
        <v>385</v>
      </c>
      <c r="D181" s="134" t="s">
        <v>181</v>
      </c>
      <c r="E181" s="135" t="s">
        <v>382</v>
      </c>
      <c r="F181" s="136" t="s">
        <v>383</v>
      </c>
      <c r="G181" s="137" t="s">
        <v>235</v>
      </c>
      <c r="H181" s="138">
        <v>20</v>
      </c>
      <c r="I181" s="139"/>
      <c r="J181" s="140">
        <f t="shared" si="10"/>
        <v>0</v>
      </c>
      <c r="K181" s="141"/>
      <c r="L181" s="28"/>
      <c r="M181" s="142" t="s">
        <v>1</v>
      </c>
      <c r="N181" s="143" t="s">
        <v>38</v>
      </c>
      <c r="P181" s="144">
        <f t="shared" si="11"/>
        <v>0</v>
      </c>
      <c r="Q181" s="144">
        <v>0</v>
      </c>
      <c r="R181" s="144">
        <f t="shared" si="12"/>
        <v>0</v>
      </c>
      <c r="S181" s="144">
        <v>0</v>
      </c>
      <c r="T181" s="145">
        <f t="shared" si="13"/>
        <v>0</v>
      </c>
      <c r="AR181" s="146" t="s">
        <v>201</v>
      </c>
      <c r="AT181" s="146" t="s">
        <v>181</v>
      </c>
      <c r="AU181" s="146" t="s">
        <v>186</v>
      </c>
      <c r="AY181" s="13" t="s">
        <v>179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186</v>
      </c>
      <c r="BK181" s="147">
        <f t="shared" si="19"/>
        <v>0</v>
      </c>
      <c r="BL181" s="13" t="s">
        <v>201</v>
      </c>
      <c r="BM181" s="146" t="s">
        <v>1302</v>
      </c>
    </row>
    <row r="182" spans="2:65" s="1" customFormat="1" ht="16.5" customHeight="1" x14ac:dyDescent="0.2">
      <c r="B182" s="28"/>
      <c r="C182" s="148" t="s">
        <v>390</v>
      </c>
      <c r="D182" s="148" t="s">
        <v>194</v>
      </c>
      <c r="E182" s="149" t="s">
        <v>386</v>
      </c>
      <c r="F182" s="150" t="s">
        <v>387</v>
      </c>
      <c r="G182" s="151" t="s">
        <v>388</v>
      </c>
      <c r="H182" s="152">
        <v>0.35</v>
      </c>
      <c r="I182" s="153"/>
      <c r="J182" s="154">
        <f t="shared" si="10"/>
        <v>0</v>
      </c>
      <c r="K182" s="155"/>
      <c r="L182" s="156"/>
      <c r="M182" s="157" t="s">
        <v>1</v>
      </c>
      <c r="N182" s="158" t="s">
        <v>38</v>
      </c>
      <c r="P182" s="144">
        <f t="shared" si="11"/>
        <v>0</v>
      </c>
      <c r="Q182" s="144">
        <v>1</v>
      </c>
      <c r="R182" s="144">
        <f t="shared" si="12"/>
        <v>0.35</v>
      </c>
      <c r="S182" s="144">
        <v>0</v>
      </c>
      <c r="T182" s="145">
        <f t="shared" si="13"/>
        <v>0</v>
      </c>
      <c r="AR182" s="146" t="s">
        <v>205</v>
      </c>
      <c r="AT182" s="146" t="s">
        <v>194</v>
      </c>
      <c r="AU182" s="146" t="s">
        <v>186</v>
      </c>
      <c r="AY182" s="13" t="s">
        <v>179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186</v>
      </c>
      <c r="BK182" s="147">
        <f t="shared" si="19"/>
        <v>0</v>
      </c>
      <c r="BL182" s="13" t="s">
        <v>205</v>
      </c>
      <c r="BM182" s="146" t="s">
        <v>1303</v>
      </c>
    </row>
    <row r="183" spans="2:65" s="1" customFormat="1" ht="24.15" customHeight="1" x14ac:dyDescent="0.2">
      <c r="B183" s="28"/>
      <c r="C183" s="148" t="s">
        <v>394</v>
      </c>
      <c r="D183" s="148" t="s">
        <v>194</v>
      </c>
      <c r="E183" s="149" t="s">
        <v>1304</v>
      </c>
      <c r="F183" s="150" t="s">
        <v>1305</v>
      </c>
      <c r="G183" s="151" t="s">
        <v>192</v>
      </c>
      <c r="H183" s="152">
        <v>140</v>
      </c>
      <c r="I183" s="153"/>
      <c r="J183" s="154">
        <f t="shared" si="10"/>
        <v>0</v>
      </c>
      <c r="K183" s="155"/>
      <c r="L183" s="156"/>
      <c r="M183" s="157" t="s">
        <v>1</v>
      </c>
      <c r="N183" s="158" t="s">
        <v>38</v>
      </c>
      <c r="P183" s="144">
        <f t="shared" si="11"/>
        <v>0</v>
      </c>
      <c r="Q183" s="144">
        <v>5.0000000000000001E-3</v>
      </c>
      <c r="R183" s="144">
        <f t="shared" si="12"/>
        <v>0.70000000000000007</v>
      </c>
      <c r="S183" s="144">
        <v>0</v>
      </c>
      <c r="T183" s="145">
        <f t="shared" si="13"/>
        <v>0</v>
      </c>
      <c r="AR183" s="146" t="s">
        <v>205</v>
      </c>
      <c r="AT183" s="146" t="s">
        <v>194</v>
      </c>
      <c r="AU183" s="146" t="s">
        <v>186</v>
      </c>
      <c r="AY183" s="13" t="s">
        <v>179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186</v>
      </c>
      <c r="BK183" s="147">
        <f t="shared" si="19"/>
        <v>0</v>
      </c>
      <c r="BL183" s="13" t="s">
        <v>205</v>
      </c>
      <c r="BM183" s="146" t="s">
        <v>1306</v>
      </c>
    </row>
    <row r="184" spans="2:65" s="1" customFormat="1" ht="24.15" customHeight="1" x14ac:dyDescent="0.2">
      <c r="B184" s="28"/>
      <c r="C184" s="134" t="s">
        <v>398</v>
      </c>
      <c r="D184" s="134" t="s">
        <v>181</v>
      </c>
      <c r="E184" s="135" t="s">
        <v>1307</v>
      </c>
      <c r="F184" s="136" t="s">
        <v>1308</v>
      </c>
      <c r="G184" s="137" t="s">
        <v>235</v>
      </c>
      <c r="H184" s="138">
        <v>35</v>
      </c>
      <c r="I184" s="139"/>
      <c r="J184" s="140">
        <f t="shared" si="10"/>
        <v>0</v>
      </c>
      <c r="K184" s="141"/>
      <c r="L184" s="28"/>
      <c r="M184" s="142" t="s">
        <v>1</v>
      </c>
      <c r="N184" s="143" t="s">
        <v>38</v>
      </c>
      <c r="P184" s="144">
        <f t="shared" si="11"/>
        <v>0</v>
      </c>
      <c r="Q184" s="144">
        <v>0</v>
      </c>
      <c r="R184" s="144">
        <f t="shared" si="12"/>
        <v>0</v>
      </c>
      <c r="S184" s="144">
        <v>0</v>
      </c>
      <c r="T184" s="145">
        <f t="shared" si="13"/>
        <v>0</v>
      </c>
      <c r="AR184" s="146" t="s">
        <v>201</v>
      </c>
      <c r="AT184" s="146" t="s">
        <v>181</v>
      </c>
      <c r="AU184" s="146" t="s">
        <v>186</v>
      </c>
      <c r="AY184" s="13" t="s">
        <v>179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3" t="s">
        <v>186</v>
      </c>
      <c r="BK184" s="147">
        <f t="shared" si="19"/>
        <v>0</v>
      </c>
      <c r="BL184" s="13" t="s">
        <v>201</v>
      </c>
      <c r="BM184" s="146" t="s">
        <v>1309</v>
      </c>
    </row>
    <row r="185" spans="2:65" s="1" customFormat="1" ht="24.15" customHeight="1" x14ac:dyDescent="0.2">
      <c r="B185" s="28"/>
      <c r="C185" s="148" t="s">
        <v>402</v>
      </c>
      <c r="D185" s="148" t="s">
        <v>194</v>
      </c>
      <c r="E185" s="149" t="s">
        <v>395</v>
      </c>
      <c r="F185" s="150" t="s">
        <v>1310</v>
      </c>
      <c r="G185" s="151" t="s">
        <v>235</v>
      </c>
      <c r="H185" s="152">
        <v>35</v>
      </c>
      <c r="I185" s="153"/>
      <c r="J185" s="154">
        <f t="shared" si="10"/>
        <v>0</v>
      </c>
      <c r="K185" s="155"/>
      <c r="L185" s="156"/>
      <c r="M185" s="157" t="s">
        <v>1</v>
      </c>
      <c r="N185" s="158" t="s">
        <v>38</v>
      </c>
      <c r="P185" s="144">
        <f t="shared" si="11"/>
        <v>0</v>
      </c>
      <c r="Q185" s="144">
        <v>2.1000000000000001E-4</v>
      </c>
      <c r="R185" s="144">
        <f t="shared" si="12"/>
        <v>7.3500000000000006E-3</v>
      </c>
      <c r="S185" s="144">
        <v>0</v>
      </c>
      <c r="T185" s="145">
        <f t="shared" si="13"/>
        <v>0</v>
      </c>
      <c r="AR185" s="146" t="s">
        <v>205</v>
      </c>
      <c r="AT185" s="146" t="s">
        <v>194</v>
      </c>
      <c r="AU185" s="146" t="s">
        <v>186</v>
      </c>
      <c r="AY185" s="13" t="s">
        <v>179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3" t="s">
        <v>186</v>
      </c>
      <c r="BK185" s="147">
        <f t="shared" si="19"/>
        <v>0</v>
      </c>
      <c r="BL185" s="13" t="s">
        <v>205</v>
      </c>
      <c r="BM185" s="146" t="s">
        <v>1311</v>
      </c>
    </row>
    <row r="186" spans="2:65" s="1" customFormat="1" ht="33" customHeight="1" x14ac:dyDescent="0.2">
      <c r="B186" s="28"/>
      <c r="C186" s="134" t="s">
        <v>406</v>
      </c>
      <c r="D186" s="134" t="s">
        <v>181</v>
      </c>
      <c r="E186" s="135" t="s">
        <v>1312</v>
      </c>
      <c r="F186" s="136" t="s">
        <v>1313</v>
      </c>
      <c r="G186" s="137" t="s">
        <v>235</v>
      </c>
      <c r="H186" s="138">
        <v>35</v>
      </c>
      <c r="I186" s="139"/>
      <c r="J186" s="140">
        <f t="shared" si="10"/>
        <v>0</v>
      </c>
      <c r="K186" s="141"/>
      <c r="L186" s="28"/>
      <c r="M186" s="142" t="s">
        <v>1</v>
      </c>
      <c r="N186" s="143" t="s">
        <v>38</v>
      </c>
      <c r="P186" s="144">
        <f t="shared" si="11"/>
        <v>0</v>
      </c>
      <c r="Q186" s="144">
        <v>0</v>
      </c>
      <c r="R186" s="144">
        <f t="shared" si="12"/>
        <v>0</v>
      </c>
      <c r="S186" s="144">
        <v>0</v>
      </c>
      <c r="T186" s="145">
        <f t="shared" si="13"/>
        <v>0</v>
      </c>
      <c r="AR186" s="146" t="s">
        <v>201</v>
      </c>
      <c r="AT186" s="146" t="s">
        <v>181</v>
      </c>
      <c r="AU186" s="146" t="s">
        <v>186</v>
      </c>
      <c r="AY186" s="13" t="s">
        <v>179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3" t="s">
        <v>186</v>
      </c>
      <c r="BK186" s="147">
        <f t="shared" si="19"/>
        <v>0</v>
      </c>
      <c r="BL186" s="13" t="s">
        <v>201</v>
      </c>
      <c r="BM186" s="146" t="s">
        <v>1314</v>
      </c>
    </row>
    <row r="187" spans="2:65" s="1" customFormat="1" ht="24.15" customHeight="1" x14ac:dyDescent="0.2">
      <c r="B187" s="28"/>
      <c r="C187" s="134" t="s">
        <v>410</v>
      </c>
      <c r="D187" s="134" t="s">
        <v>181</v>
      </c>
      <c r="E187" s="135" t="s">
        <v>1315</v>
      </c>
      <c r="F187" s="136" t="s">
        <v>1091</v>
      </c>
      <c r="G187" s="137" t="s">
        <v>488</v>
      </c>
      <c r="H187" s="138">
        <v>1.2250000000000001</v>
      </c>
      <c r="I187" s="139"/>
      <c r="J187" s="140">
        <f t="shared" si="10"/>
        <v>0</v>
      </c>
      <c r="K187" s="141"/>
      <c r="L187" s="28"/>
      <c r="M187" s="142" t="s">
        <v>1</v>
      </c>
      <c r="N187" s="143" t="s">
        <v>38</v>
      </c>
      <c r="P187" s="144">
        <f t="shared" si="11"/>
        <v>0</v>
      </c>
      <c r="Q187" s="144">
        <v>0</v>
      </c>
      <c r="R187" s="144">
        <f t="shared" si="12"/>
        <v>0</v>
      </c>
      <c r="S187" s="144">
        <v>0</v>
      </c>
      <c r="T187" s="145">
        <f t="shared" si="13"/>
        <v>0</v>
      </c>
      <c r="AR187" s="146" t="s">
        <v>201</v>
      </c>
      <c r="AT187" s="146" t="s">
        <v>181</v>
      </c>
      <c r="AU187" s="146" t="s">
        <v>186</v>
      </c>
      <c r="AY187" s="13" t="s">
        <v>179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3" t="s">
        <v>186</v>
      </c>
      <c r="BK187" s="147">
        <f t="shared" si="19"/>
        <v>0</v>
      </c>
      <c r="BL187" s="13" t="s">
        <v>201</v>
      </c>
      <c r="BM187" s="146" t="s">
        <v>1316</v>
      </c>
    </row>
    <row r="188" spans="2:65" s="1" customFormat="1" ht="24.15" customHeight="1" x14ac:dyDescent="0.2">
      <c r="B188" s="28"/>
      <c r="C188" s="134" t="s">
        <v>414</v>
      </c>
      <c r="D188" s="134" t="s">
        <v>181</v>
      </c>
      <c r="E188" s="135" t="s">
        <v>1317</v>
      </c>
      <c r="F188" s="136" t="s">
        <v>1094</v>
      </c>
      <c r="G188" s="137" t="s">
        <v>488</v>
      </c>
      <c r="H188" s="138">
        <v>18.375</v>
      </c>
      <c r="I188" s="139"/>
      <c r="J188" s="140">
        <f t="shared" si="10"/>
        <v>0</v>
      </c>
      <c r="K188" s="141"/>
      <c r="L188" s="28"/>
      <c r="M188" s="142" t="s">
        <v>1</v>
      </c>
      <c r="N188" s="143" t="s">
        <v>38</v>
      </c>
      <c r="P188" s="144">
        <f t="shared" si="11"/>
        <v>0</v>
      </c>
      <c r="Q188" s="144">
        <v>0</v>
      </c>
      <c r="R188" s="144">
        <f t="shared" si="12"/>
        <v>0</v>
      </c>
      <c r="S188" s="144">
        <v>0</v>
      </c>
      <c r="T188" s="145">
        <f t="shared" si="13"/>
        <v>0</v>
      </c>
      <c r="AR188" s="146" t="s">
        <v>201</v>
      </c>
      <c r="AT188" s="146" t="s">
        <v>181</v>
      </c>
      <c r="AU188" s="146" t="s">
        <v>186</v>
      </c>
      <c r="AY188" s="13" t="s">
        <v>179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3" t="s">
        <v>186</v>
      </c>
      <c r="BK188" s="147">
        <f t="shared" si="19"/>
        <v>0</v>
      </c>
      <c r="BL188" s="13" t="s">
        <v>201</v>
      </c>
      <c r="BM188" s="146" t="s">
        <v>1318</v>
      </c>
    </row>
    <row r="189" spans="2:65" s="11" customFormat="1" ht="26" customHeight="1" x14ac:dyDescent="0.35">
      <c r="B189" s="122"/>
      <c r="D189" s="123" t="s">
        <v>71</v>
      </c>
      <c r="E189" s="124" t="s">
        <v>418</v>
      </c>
      <c r="F189" s="124" t="s">
        <v>419</v>
      </c>
      <c r="I189" s="125"/>
      <c r="J189" s="126">
        <f>BK189</f>
        <v>0</v>
      </c>
      <c r="L189" s="122"/>
      <c r="M189" s="127"/>
      <c r="P189" s="128">
        <f>SUM(P190:P197)</f>
        <v>0</v>
      </c>
      <c r="R189" s="128">
        <f>SUM(R190:R197)</f>
        <v>0</v>
      </c>
      <c r="T189" s="129">
        <f>SUM(T190:T197)</f>
        <v>0</v>
      </c>
      <c r="AR189" s="123" t="s">
        <v>185</v>
      </c>
      <c r="AT189" s="130" t="s">
        <v>71</v>
      </c>
      <c r="AU189" s="130" t="s">
        <v>72</v>
      </c>
      <c r="AY189" s="123" t="s">
        <v>179</v>
      </c>
      <c r="BK189" s="131">
        <f>SUM(BK190:BK197)</f>
        <v>0</v>
      </c>
    </row>
    <row r="190" spans="2:65" s="1" customFormat="1" ht="16.5" customHeight="1" x14ac:dyDescent="0.2">
      <c r="B190" s="28"/>
      <c r="C190" s="134" t="s">
        <v>420</v>
      </c>
      <c r="D190" s="134" t="s">
        <v>181</v>
      </c>
      <c r="E190" s="135" t="s">
        <v>956</v>
      </c>
      <c r="F190" s="136" t="s">
        <v>1319</v>
      </c>
      <c r="G190" s="137" t="s">
        <v>423</v>
      </c>
      <c r="H190" s="138">
        <v>16</v>
      </c>
      <c r="I190" s="139"/>
      <c r="J190" s="140">
        <f t="shared" ref="J190:J197" si="20">ROUND(I190*H190,2)</f>
        <v>0</v>
      </c>
      <c r="K190" s="141"/>
      <c r="L190" s="28"/>
      <c r="M190" s="142" t="s">
        <v>1</v>
      </c>
      <c r="N190" s="143" t="s">
        <v>38</v>
      </c>
      <c r="P190" s="144">
        <f t="shared" ref="P190:P197" si="21">O190*H190</f>
        <v>0</v>
      </c>
      <c r="Q190" s="144">
        <v>0</v>
      </c>
      <c r="R190" s="144">
        <f t="shared" ref="R190:R197" si="22">Q190*H190</f>
        <v>0</v>
      </c>
      <c r="S190" s="144">
        <v>0</v>
      </c>
      <c r="T190" s="145">
        <f t="shared" ref="T190:T197" si="23">S190*H190</f>
        <v>0</v>
      </c>
      <c r="AR190" s="146" t="s">
        <v>424</v>
      </c>
      <c r="AT190" s="146" t="s">
        <v>181</v>
      </c>
      <c r="AU190" s="146" t="s">
        <v>80</v>
      </c>
      <c r="AY190" s="13" t="s">
        <v>179</v>
      </c>
      <c r="BE190" s="147">
        <f t="shared" ref="BE190:BE197" si="24">IF(N190="základná",J190,0)</f>
        <v>0</v>
      </c>
      <c r="BF190" s="147">
        <f t="shared" ref="BF190:BF197" si="25">IF(N190="znížená",J190,0)</f>
        <v>0</v>
      </c>
      <c r="BG190" s="147">
        <f t="shared" ref="BG190:BG197" si="26">IF(N190="zákl. prenesená",J190,0)</f>
        <v>0</v>
      </c>
      <c r="BH190" s="147">
        <f t="shared" ref="BH190:BH197" si="27">IF(N190="zníž. prenesená",J190,0)</f>
        <v>0</v>
      </c>
      <c r="BI190" s="147">
        <f t="shared" ref="BI190:BI197" si="28">IF(N190="nulová",J190,0)</f>
        <v>0</v>
      </c>
      <c r="BJ190" s="13" t="s">
        <v>186</v>
      </c>
      <c r="BK190" s="147">
        <f t="shared" ref="BK190:BK197" si="29">ROUND(I190*H190,2)</f>
        <v>0</v>
      </c>
      <c r="BL190" s="13" t="s">
        <v>424</v>
      </c>
      <c r="BM190" s="146" t="s">
        <v>1320</v>
      </c>
    </row>
    <row r="191" spans="2:65" s="1" customFormat="1" ht="16.5" customHeight="1" x14ac:dyDescent="0.2">
      <c r="B191" s="28"/>
      <c r="C191" s="134" t="s">
        <v>426</v>
      </c>
      <c r="D191" s="134" t="s">
        <v>181</v>
      </c>
      <c r="E191" s="135" t="s">
        <v>960</v>
      </c>
      <c r="F191" s="136" t="s">
        <v>1321</v>
      </c>
      <c r="G191" s="137" t="s">
        <v>423</v>
      </c>
      <c r="H191" s="138">
        <v>8</v>
      </c>
      <c r="I191" s="139"/>
      <c r="J191" s="140">
        <f t="shared" si="20"/>
        <v>0</v>
      </c>
      <c r="K191" s="141"/>
      <c r="L191" s="28"/>
      <c r="M191" s="142" t="s">
        <v>1</v>
      </c>
      <c r="N191" s="143" t="s">
        <v>38</v>
      </c>
      <c r="P191" s="144">
        <f t="shared" si="21"/>
        <v>0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AR191" s="146" t="s">
        <v>424</v>
      </c>
      <c r="AT191" s="146" t="s">
        <v>181</v>
      </c>
      <c r="AU191" s="146" t="s">
        <v>80</v>
      </c>
      <c r="AY191" s="13" t="s">
        <v>179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3" t="s">
        <v>186</v>
      </c>
      <c r="BK191" s="147">
        <f t="shared" si="29"/>
        <v>0</v>
      </c>
      <c r="BL191" s="13" t="s">
        <v>424</v>
      </c>
      <c r="BM191" s="146" t="s">
        <v>1322</v>
      </c>
    </row>
    <row r="192" spans="2:65" s="1" customFormat="1" ht="16.5" customHeight="1" x14ac:dyDescent="0.2">
      <c r="B192" s="28"/>
      <c r="C192" s="134" t="s">
        <v>430</v>
      </c>
      <c r="D192" s="134" t="s">
        <v>181</v>
      </c>
      <c r="E192" s="135" t="s">
        <v>964</v>
      </c>
      <c r="F192" s="136" t="s">
        <v>1323</v>
      </c>
      <c r="G192" s="137" t="s">
        <v>423</v>
      </c>
      <c r="H192" s="138">
        <v>8</v>
      </c>
      <c r="I192" s="139"/>
      <c r="J192" s="140">
        <f t="shared" si="20"/>
        <v>0</v>
      </c>
      <c r="K192" s="141"/>
      <c r="L192" s="28"/>
      <c r="M192" s="142" t="s">
        <v>1</v>
      </c>
      <c r="N192" s="143" t="s">
        <v>38</v>
      </c>
      <c r="P192" s="144">
        <f t="shared" si="21"/>
        <v>0</v>
      </c>
      <c r="Q192" s="144">
        <v>0</v>
      </c>
      <c r="R192" s="144">
        <f t="shared" si="22"/>
        <v>0</v>
      </c>
      <c r="S192" s="144">
        <v>0</v>
      </c>
      <c r="T192" s="145">
        <f t="shared" si="23"/>
        <v>0</v>
      </c>
      <c r="AR192" s="146" t="s">
        <v>424</v>
      </c>
      <c r="AT192" s="146" t="s">
        <v>181</v>
      </c>
      <c r="AU192" s="146" t="s">
        <v>80</v>
      </c>
      <c r="AY192" s="13" t="s">
        <v>179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3" t="s">
        <v>186</v>
      </c>
      <c r="BK192" s="147">
        <f t="shared" si="29"/>
        <v>0</v>
      </c>
      <c r="BL192" s="13" t="s">
        <v>424</v>
      </c>
      <c r="BM192" s="146" t="s">
        <v>1324</v>
      </c>
    </row>
    <row r="193" spans="2:65" s="1" customFormat="1" ht="16.5" customHeight="1" x14ac:dyDescent="0.2">
      <c r="B193" s="28"/>
      <c r="C193" s="134" t="s">
        <v>434</v>
      </c>
      <c r="D193" s="134" t="s">
        <v>181</v>
      </c>
      <c r="E193" s="135" t="s">
        <v>968</v>
      </c>
      <c r="F193" s="136" t="s">
        <v>1325</v>
      </c>
      <c r="G193" s="137" t="s">
        <v>423</v>
      </c>
      <c r="H193" s="138">
        <v>24</v>
      </c>
      <c r="I193" s="139"/>
      <c r="J193" s="140">
        <f t="shared" si="20"/>
        <v>0</v>
      </c>
      <c r="K193" s="141"/>
      <c r="L193" s="28"/>
      <c r="M193" s="142" t="s">
        <v>1</v>
      </c>
      <c r="N193" s="143" t="s">
        <v>38</v>
      </c>
      <c r="P193" s="144">
        <f t="shared" si="21"/>
        <v>0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AR193" s="146" t="s">
        <v>424</v>
      </c>
      <c r="AT193" s="146" t="s">
        <v>181</v>
      </c>
      <c r="AU193" s="146" t="s">
        <v>80</v>
      </c>
      <c r="AY193" s="13" t="s">
        <v>179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3" t="s">
        <v>186</v>
      </c>
      <c r="BK193" s="147">
        <f t="shared" si="29"/>
        <v>0</v>
      </c>
      <c r="BL193" s="13" t="s">
        <v>424</v>
      </c>
      <c r="BM193" s="146" t="s">
        <v>1326</v>
      </c>
    </row>
    <row r="194" spans="2:65" s="1" customFormat="1" ht="16.5" customHeight="1" x14ac:dyDescent="0.2">
      <c r="B194" s="28"/>
      <c r="C194" s="134" t="s">
        <v>651</v>
      </c>
      <c r="D194" s="134" t="s">
        <v>181</v>
      </c>
      <c r="E194" s="135" t="s">
        <v>972</v>
      </c>
      <c r="F194" s="136" t="s">
        <v>1327</v>
      </c>
      <c r="G194" s="137" t="s">
        <v>423</v>
      </c>
      <c r="H194" s="138">
        <v>24</v>
      </c>
      <c r="I194" s="139"/>
      <c r="J194" s="140">
        <f t="shared" si="20"/>
        <v>0</v>
      </c>
      <c r="K194" s="141"/>
      <c r="L194" s="28"/>
      <c r="M194" s="142" t="s">
        <v>1</v>
      </c>
      <c r="N194" s="143" t="s">
        <v>38</v>
      </c>
      <c r="P194" s="144">
        <f t="shared" si="21"/>
        <v>0</v>
      </c>
      <c r="Q194" s="144">
        <v>0</v>
      </c>
      <c r="R194" s="144">
        <f t="shared" si="22"/>
        <v>0</v>
      </c>
      <c r="S194" s="144">
        <v>0</v>
      </c>
      <c r="T194" s="145">
        <f t="shared" si="23"/>
        <v>0</v>
      </c>
      <c r="AR194" s="146" t="s">
        <v>424</v>
      </c>
      <c r="AT194" s="146" t="s">
        <v>181</v>
      </c>
      <c r="AU194" s="146" t="s">
        <v>80</v>
      </c>
      <c r="AY194" s="13" t="s">
        <v>179</v>
      </c>
      <c r="BE194" s="147">
        <f t="shared" si="24"/>
        <v>0</v>
      </c>
      <c r="BF194" s="147">
        <f t="shared" si="25"/>
        <v>0</v>
      </c>
      <c r="BG194" s="147">
        <f t="shared" si="26"/>
        <v>0</v>
      </c>
      <c r="BH194" s="147">
        <f t="shared" si="27"/>
        <v>0</v>
      </c>
      <c r="BI194" s="147">
        <f t="shared" si="28"/>
        <v>0</v>
      </c>
      <c r="BJ194" s="13" t="s">
        <v>186</v>
      </c>
      <c r="BK194" s="147">
        <f t="shared" si="29"/>
        <v>0</v>
      </c>
      <c r="BL194" s="13" t="s">
        <v>424</v>
      </c>
      <c r="BM194" s="146" t="s">
        <v>1328</v>
      </c>
    </row>
    <row r="195" spans="2:65" s="1" customFormat="1" ht="33" customHeight="1" x14ac:dyDescent="0.2">
      <c r="B195" s="28"/>
      <c r="C195" s="134" t="s">
        <v>655</v>
      </c>
      <c r="D195" s="134" t="s">
        <v>181</v>
      </c>
      <c r="E195" s="135" t="s">
        <v>1329</v>
      </c>
      <c r="F195" s="136" t="s">
        <v>1330</v>
      </c>
      <c r="G195" s="137" t="s">
        <v>423</v>
      </c>
      <c r="H195" s="138">
        <v>8</v>
      </c>
      <c r="I195" s="139"/>
      <c r="J195" s="140">
        <f t="shared" si="20"/>
        <v>0</v>
      </c>
      <c r="K195" s="141"/>
      <c r="L195" s="28"/>
      <c r="M195" s="142" t="s">
        <v>1</v>
      </c>
      <c r="N195" s="143" t="s">
        <v>38</v>
      </c>
      <c r="P195" s="144">
        <f t="shared" si="21"/>
        <v>0</v>
      </c>
      <c r="Q195" s="144">
        <v>0</v>
      </c>
      <c r="R195" s="144">
        <f t="shared" si="22"/>
        <v>0</v>
      </c>
      <c r="S195" s="144">
        <v>0</v>
      </c>
      <c r="T195" s="145">
        <f t="shared" si="23"/>
        <v>0</v>
      </c>
      <c r="AR195" s="146" t="s">
        <v>424</v>
      </c>
      <c r="AT195" s="146" t="s">
        <v>181</v>
      </c>
      <c r="AU195" s="146" t="s">
        <v>80</v>
      </c>
      <c r="AY195" s="13" t="s">
        <v>179</v>
      </c>
      <c r="BE195" s="147">
        <f t="shared" si="24"/>
        <v>0</v>
      </c>
      <c r="BF195" s="147">
        <f t="shared" si="25"/>
        <v>0</v>
      </c>
      <c r="BG195" s="147">
        <f t="shared" si="26"/>
        <v>0</v>
      </c>
      <c r="BH195" s="147">
        <f t="shared" si="27"/>
        <v>0</v>
      </c>
      <c r="BI195" s="147">
        <f t="shared" si="28"/>
        <v>0</v>
      </c>
      <c r="BJ195" s="13" t="s">
        <v>186</v>
      </c>
      <c r="BK195" s="147">
        <f t="shared" si="29"/>
        <v>0</v>
      </c>
      <c r="BL195" s="13" t="s">
        <v>424</v>
      </c>
      <c r="BM195" s="146" t="s">
        <v>1331</v>
      </c>
    </row>
    <row r="196" spans="2:65" s="1" customFormat="1" ht="38" customHeight="1" x14ac:dyDescent="0.2">
      <c r="B196" s="28"/>
      <c r="C196" s="134" t="s">
        <v>201</v>
      </c>
      <c r="D196" s="134" t="s">
        <v>181</v>
      </c>
      <c r="E196" s="135" t="s">
        <v>1332</v>
      </c>
      <c r="F196" s="136" t="s">
        <v>1333</v>
      </c>
      <c r="G196" s="137" t="s">
        <v>423</v>
      </c>
      <c r="H196" s="138">
        <v>4</v>
      </c>
      <c r="I196" s="139"/>
      <c r="J196" s="140">
        <f t="shared" si="20"/>
        <v>0</v>
      </c>
      <c r="K196" s="141"/>
      <c r="L196" s="28"/>
      <c r="M196" s="142" t="s">
        <v>1</v>
      </c>
      <c r="N196" s="143" t="s">
        <v>38</v>
      </c>
      <c r="P196" s="144">
        <f t="shared" si="21"/>
        <v>0</v>
      </c>
      <c r="Q196" s="144">
        <v>0</v>
      </c>
      <c r="R196" s="144">
        <f t="shared" si="22"/>
        <v>0</v>
      </c>
      <c r="S196" s="144">
        <v>0</v>
      </c>
      <c r="T196" s="145">
        <f t="shared" si="23"/>
        <v>0</v>
      </c>
      <c r="AR196" s="146" t="s">
        <v>424</v>
      </c>
      <c r="AT196" s="146" t="s">
        <v>181</v>
      </c>
      <c r="AU196" s="146" t="s">
        <v>80</v>
      </c>
      <c r="AY196" s="13" t="s">
        <v>179</v>
      </c>
      <c r="BE196" s="147">
        <f t="shared" si="24"/>
        <v>0</v>
      </c>
      <c r="BF196" s="147">
        <f t="shared" si="25"/>
        <v>0</v>
      </c>
      <c r="BG196" s="147">
        <f t="shared" si="26"/>
        <v>0</v>
      </c>
      <c r="BH196" s="147">
        <f t="shared" si="27"/>
        <v>0</v>
      </c>
      <c r="BI196" s="147">
        <f t="shared" si="28"/>
        <v>0</v>
      </c>
      <c r="BJ196" s="13" t="s">
        <v>186</v>
      </c>
      <c r="BK196" s="147">
        <f t="shared" si="29"/>
        <v>0</v>
      </c>
      <c r="BL196" s="13" t="s">
        <v>424</v>
      </c>
      <c r="BM196" s="146" t="s">
        <v>1334</v>
      </c>
    </row>
    <row r="197" spans="2:65" s="1" customFormat="1" ht="38" customHeight="1" x14ac:dyDescent="0.2">
      <c r="B197" s="28"/>
      <c r="C197" s="134" t="s">
        <v>661</v>
      </c>
      <c r="D197" s="134" t="s">
        <v>181</v>
      </c>
      <c r="E197" s="135" t="s">
        <v>1335</v>
      </c>
      <c r="F197" s="136" t="s">
        <v>1336</v>
      </c>
      <c r="G197" s="137" t="s">
        <v>423</v>
      </c>
      <c r="H197" s="138">
        <v>2</v>
      </c>
      <c r="I197" s="139"/>
      <c r="J197" s="140">
        <f t="shared" si="20"/>
        <v>0</v>
      </c>
      <c r="K197" s="141"/>
      <c r="L197" s="28"/>
      <c r="M197" s="159" t="s">
        <v>1</v>
      </c>
      <c r="N197" s="160" t="s">
        <v>38</v>
      </c>
      <c r="O197" s="161"/>
      <c r="P197" s="162">
        <f t="shared" si="21"/>
        <v>0</v>
      </c>
      <c r="Q197" s="162">
        <v>0</v>
      </c>
      <c r="R197" s="162">
        <f t="shared" si="22"/>
        <v>0</v>
      </c>
      <c r="S197" s="162">
        <v>0</v>
      </c>
      <c r="T197" s="163">
        <f t="shared" si="23"/>
        <v>0</v>
      </c>
      <c r="AR197" s="146" t="s">
        <v>424</v>
      </c>
      <c r="AT197" s="146" t="s">
        <v>181</v>
      </c>
      <c r="AU197" s="146" t="s">
        <v>80</v>
      </c>
      <c r="AY197" s="13" t="s">
        <v>179</v>
      </c>
      <c r="BE197" s="147">
        <f t="shared" si="24"/>
        <v>0</v>
      </c>
      <c r="BF197" s="147">
        <f t="shared" si="25"/>
        <v>0</v>
      </c>
      <c r="BG197" s="147">
        <f t="shared" si="26"/>
        <v>0</v>
      </c>
      <c r="BH197" s="147">
        <f t="shared" si="27"/>
        <v>0</v>
      </c>
      <c r="BI197" s="147">
        <f t="shared" si="28"/>
        <v>0</v>
      </c>
      <c r="BJ197" s="13" t="s">
        <v>186</v>
      </c>
      <c r="BK197" s="147">
        <f t="shared" si="29"/>
        <v>0</v>
      </c>
      <c r="BL197" s="13" t="s">
        <v>424</v>
      </c>
      <c r="BM197" s="146" t="s">
        <v>1337</v>
      </c>
    </row>
    <row r="198" spans="2:65" s="1" customFormat="1" ht="6.9" customHeight="1" x14ac:dyDescent="0.2">
      <c r="B198" s="41"/>
      <c r="C198" s="42"/>
      <c r="D198" s="42"/>
      <c r="E198" s="42"/>
      <c r="F198" s="42"/>
      <c r="G198" s="42"/>
      <c r="H198" s="42"/>
      <c r="I198" s="42"/>
      <c r="J198" s="42"/>
      <c r="K198" s="42"/>
      <c r="L198" s="28"/>
    </row>
  </sheetData>
  <sheetProtection algorithmName="SHA-512" hashValue="+WoRW/o1Gg+P/FLltdc4rQdIzIrBhFsh6hRU7Ciuv5xBItr/gD0kYva38qpnrzaLcwy/QhgKOrMCh441ssQp7Q==" saltValue="y4Ou3U5usZzJVBWyZbCSaatVJTMCr9z/7pHDlO4H4/NoDFUIFAsUJa9lczDLziPaO7r9Z1YIpd4x0QJenZXoyg==" spinCount="100000" sheet="1" objects="1" scenarios="1" formatColumns="0" formatRows="0" autoFilter="0"/>
  <autoFilter ref="C123:K197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8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3" t="s">
        <v>100</v>
      </c>
    </row>
    <row r="3" spans="2:46" ht="6.9" hidden="1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72</v>
      </c>
    </row>
    <row r="4" spans="2:46" ht="24.9" hidden="1" customHeight="1" x14ac:dyDescent="0.2">
      <c r="B4" s="16"/>
      <c r="D4" s="17" t="s">
        <v>147</v>
      </c>
      <c r="L4" s="16"/>
      <c r="M4" s="85" t="s">
        <v>9</v>
      </c>
      <c r="AT4" s="13" t="s">
        <v>4</v>
      </c>
    </row>
    <row r="5" spans="2:46" ht="6.9" hidden="1" customHeight="1" x14ac:dyDescent="0.2">
      <c r="B5" s="16"/>
      <c r="L5" s="16"/>
    </row>
    <row r="6" spans="2:46" ht="12" hidden="1" customHeight="1" x14ac:dyDescent="0.2">
      <c r="B6" s="16"/>
      <c r="D6" s="23" t="s">
        <v>15</v>
      </c>
      <c r="L6" s="16"/>
    </row>
    <row r="7" spans="2:46" ht="16.5" hidden="1" customHeight="1" x14ac:dyDescent="0.2">
      <c r="B7" s="16"/>
      <c r="E7" s="263" t="str">
        <f>'Rekapitulácia stavby'!K6</f>
        <v>2117 NTT Bulharská Galvaniho</v>
      </c>
      <c r="F7" s="264"/>
      <c r="G7" s="264"/>
      <c r="H7" s="264"/>
      <c r="L7" s="16"/>
    </row>
    <row r="8" spans="2:46" s="1" customFormat="1" ht="12" hidden="1" customHeight="1" x14ac:dyDescent="0.2">
      <c r="B8" s="28"/>
      <c r="D8" s="23" t="s">
        <v>148</v>
      </c>
      <c r="L8" s="28"/>
    </row>
    <row r="9" spans="2:46" s="1" customFormat="1" ht="30" hidden="1" customHeight="1" x14ac:dyDescent="0.2">
      <c r="B9" s="28"/>
      <c r="E9" s="215" t="s">
        <v>1338</v>
      </c>
      <c r="F9" s="262"/>
      <c r="G9" s="262"/>
      <c r="H9" s="262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3" t="s">
        <v>17</v>
      </c>
      <c r="F11" s="21" t="s">
        <v>88</v>
      </c>
      <c r="I11" s="23" t="s">
        <v>18</v>
      </c>
      <c r="J11" s="21" t="s">
        <v>465</v>
      </c>
      <c r="L11" s="28"/>
    </row>
    <row r="12" spans="2:46" s="1" customFormat="1" ht="12" hidden="1" customHeight="1" x14ac:dyDescent="0.2">
      <c r="B12" s="28"/>
      <c r="D12" s="23" t="s">
        <v>19</v>
      </c>
      <c r="F12" s="21" t="s">
        <v>150</v>
      </c>
      <c r="I12" s="23" t="s">
        <v>21</v>
      </c>
      <c r="J12" s="49" t="str">
        <f>'Rekapitulácia stavby'!AN8</f>
        <v>12. 12. 2024</v>
      </c>
      <c r="L12" s="28"/>
    </row>
    <row r="13" spans="2:46" s="1" customFormat="1" ht="11" hidden="1" customHeight="1" x14ac:dyDescent="0.2">
      <c r="B13" s="28"/>
      <c r="L13" s="28"/>
    </row>
    <row r="14" spans="2:46" s="1" customFormat="1" ht="12" hidden="1" customHeight="1" x14ac:dyDescent="0.2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L14" s="28"/>
    </row>
    <row r="15" spans="2:46" s="1" customFormat="1" ht="18" hidden="1" customHeight="1" x14ac:dyDescent="0.2">
      <c r="B15" s="28"/>
      <c r="E15" s="21" t="str">
        <f>IF('Rekapitulácia stavby'!E11="","",'Rekapitulácia stavby'!E11)</f>
        <v xml:space="preserve"> </v>
      </c>
      <c r="I15" s="23" t="s">
        <v>25</v>
      </c>
      <c r="J15" s="21" t="str">
        <f>IF('Rekapitulácia stavby'!AN11="","",'Rekapitulácia stavby'!AN11)</f>
        <v/>
      </c>
      <c r="L15" s="28"/>
    </row>
    <row r="16" spans="2:46" s="1" customFormat="1" ht="6.9" hidden="1" customHeight="1" x14ac:dyDescent="0.2">
      <c r="B16" s="28"/>
      <c r="L16" s="28"/>
    </row>
    <row r="17" spans="2:12" s="1" customFormat="1" ht="12" hidden="1" customHeight="1" x14ac:dyDescent="0.2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 x14ac:dyDescent="0.2">
      <c r="B18" s="28"/>
      <c r="E18" s="265" t="str">
        <f>'Rekapitulácia stavby'!E14</f>
        <v>Vyplň údaj</v>
      </c>
      <c r="F18" s="207"/>
      <c r="G18" s="207"/>
      <c r="H18" s="207"/>
      <c r="I18" s="23" t="s">
        <v>25</v>
      </c>
      <c r="J18" s="24" t="str">
        <f>'Rekapitulácia stavby'!AN14</f>
        <v>Vyplň údaj</v>
      </c>
      <c r="L18" s="28"/>
    </row>
    <row r="19" spans="2:12" s="1" customFormat="1" ht="6.9" hidden="1" customHeight="1" x14ac:dyDescent="0.2">
      <c r="B19" s="28"/>
      <c r="L19" s="28"/>
    </row>
    <row r="20" spans="2:12" s="1" customFormat="1" ht="12" hidden="1" customHeight="1" x14ac:dyDescent="0.2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 x14ac:dyDescent="0.2">
      <c r="B21" s="28"/>
      <c r="E21" s="21" t="s">
        <v>466</v>
      </c>
      <c r="I21" s="23" t="s">
        <v>25</v>
      </c>
      <c r="J21" s="21" t="s">
        <v>1</v>
      </c>
      <c r="L21" s="28"/>
    </row>
    <row r="22" spans="2:12" s="1" customFormat="1" ht="6.9" hidden="1" customHeight="1" x14ac:dyDescent="0.2">
      <c r="B22" s="28"/>
      <c r="L22" s="28"/>
    </row>
    <row r="23" spans="2:12" s="1" customFormat="1" ht="12" hidden="1" customHeight="1" x14ac:dyDescent="0.2">
      <c r="B23" s="28"/>
      <c r="D23" s="23" t="s">
        <v>29</v>
      </c>
      <c r="I23" s="23" t="s">
        <v>24</v>
      </c>
      <c r="J23" s="21" t="s">
        <v>1</v>
      </c>
      <c r="L23" s="28"/>
    </row>
    <row r="24" spans="2:12" s="1" customFormat="1" ht="18" hidden="1" customHeight="1" x14ac:dyDescent="0.2">
      <c r="B24" s="28"/>
      <c r="E24" s="21" t="s">
        <v>467</v>
      </c>
      <c r="I24" s="23" t="s">
        <v>25</v>
      </c>
      <c r="J24" s="21" t="s">
        <v>1</v>
      </c>
      <c r="L24" s="28"/>
    </row>
    <row r="25" spans="2:12" s="1" customFormat="1" ht="6.9" hidden="1" customHeight="1" x14ac:dyDescent="0.2">
      <c r="B25" s="28"/>
      <c r="L25" s="28"/>
    </row>
    <row r="26" spans="2:12" s="1" customFormat="1" ht="12" hidden="1" customHeight="1" x14ac:dyDescent="0.2">
      <c r="B26" s="28"/>
      <c r="D26" s="23" t="s">
        <v>31</v>
      </c>
      <c r="L26" s="28"/>
    </row>
    <row r="27" spans="2:12" s="7" customFormat="1" ht="16.5" hidden="1" customHeight="1" x14ac:dyDescent="0.2">
      <c r="B27" s="86"/>
      <c r="E27" s="211" t="s">
        <v>1</v>
      </c>
      <c r="F27" s="211"/>
      <c r="G27" s="211"/>
      <c r="H27" s="211"/>
      <c r="L27" s="86"/>
    </row>
    <row r="28" spans="2:12" s="1" customFormat="1" ht="6.9" hidden="1" customHeight="1" x14ac:dyDescent="0.2">
      <c r="B28" s="28"/>
      <c r="L28" s="28"/>
    </row>
    <row r="29" spans="2:12" s="1" customFormat="1" ht="6.9" hidden="1" customHeight="1" x14ac:dyDescent="0.2">
      <c r="B29" s="28"/>
      <c r="D29" s="50"/>
      <c r="E29" s="50"/>
      <c r="F29" s="50"/>
      <c r="G29" s="50"/>
      <c r="H29" s="50"/>
      <c r="I29" s="50"/>
      <c r="J29" s="50"/>
      <c r="K29" s="50"/>
      <c r="L29" s="28"/>
    </row>
    <row r="30" spans="2:12" s="1" customFormat="1" ht="25.4" hidden="1" customHeight="1" x14ac:dyDescent="0.2">
      <c r="B30" s="28"/>
      <c r="D30" s="89" t="s">
        <v>32</v>
      </c>
      <c r="J30" s="63">
        <f>ROUND(J118, 2)</f>
        <v>0</v>
      </c>
      <c r="L30" s="28"/>
    </row>
    <row r="31" spans="2:12" s="1" customFormat="1" ht="6.9" hidden="1" customHeight="1" x14ac:dyDescent="0.2">
      <c r="B31" s="28"/>
      <c r="D31" s="50"/>
      <c r="E31" s="50"/>
      <c r="F31" s="50"/>
      <c r="G31" s="50"/>
      <c r="H31" s="50"/>
      <c r="I31" s="50"/>
      <c r="J31" s="50"/>
      <c r="K31" s="50"/>
      <c r="L31" s="28"/>
    </row>
    <row r="32" spans="2:12" s="1" customFormat="1" ht="14.4" hidden="1" customHeight="1" x14ac:dyDescent="0.2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 x14ac:dyDescent="0.2">
      <c r="B33" s="28"/>
      <c r="D33" s="52" t="s">
        <v>36</v>
      </c>
      <c r="E33" s="33" t="s">
        <v>37</v>
      </c>
      <c r="F33" s="90">
        <f>ROUND((SUM(BE118:BE137)),  2)</f>
        <v>0</v>
      </c>
      <c r="G33" s="88"/>
      <c r="H33" s="88"/>
      <c r="I33" s="91">
        <v>0.2</v>
      </c>
      <c r="J33" s="90">
        <f>ROUND(((SUM(BE118:BE137))*I33),  2)</f>
        <v>0</v>
      </c>
      <c r="L33" s="28"/>
    </row>
    <row r="34" spans="2:12" s="1" customFormat="1" ht="14.4" hidden="1" customHeight="1" x14ac:dyDescent="0.2">
      <c r="B34" s="28"/>
      <c r="E34" s="33" t="s">
        <v>38</v>
      </c>
      <c r="F34" s="90">
        <f>ROUND((SUM(BF118:BF137)),  2)</f>
        <v>0</v>
      </c>
      <c r="G34" s="88"/>
      <c r="H34" s="88"/>
      <c r="I34" s="91">
        <v>0.2</v>
      </c>
      <c r="J34" s="90">
        <f>ROUND(((SUM(BF118:BF137))*I34),  2)</f>
        <v>0</v>
      </c>
      <c r="L34" s="28"/>
    </row>
    <row r="35" spans="2:12" s="1" customFormat="1" ht="14.4" hidden="1" customHeight="1" x14ac:dyDescent="0.2">
      <c r="B35" s="28"/>
      <c r="E35" s="23" t="s">
        <v>39</v>
      </c>
      <c r="F35" s="92">
        <f>ROUND((SUM(BG118:BG137)),  2)</f>
        <v>0</v>
      </c>
      <c r="I35" s="93">
        <v>0.2</v>
      </c>
      <c r="J35" s="92">
        <f>0</f>
        <v>0</v>
      </c>
      <c r="L35" s="28"/>
    </row>
    <row r="36" spans="2:12" s="1" customFormat="1" ht="14.4" hidden="1" customHeight="1" x14ac:dyDescent="0.2">
      <c r="B36" s="28"/>
      <c r="E36" s="23" t="s">
        <v>40</v>
      </c>
      <c r="F36" s="92">
        <f>ROUND((SUM(BH118:BH137)),  2)</f>
        <v>0</v>
      </c>
      <c r="I36" s="93">
        <v>0.2</v>
      </c>
      <c r="J36" s="92">
        <f>0</f>
        <v>0</v>
      </c>
      <c r="L36" s="28"/>
    </row>
    <row r="37" spans="2:12" s="1" customFormat="1" ht="14.4" hidden="1" customHeight="1" x14ac:dyDescent="0.2">
      <c r="B37" s="28"/>
      <c r="E37" s="33" t="s">
        <v>41</v>
      </c>
      <c r="F37" s="90">
        <f>ROUND((SUM(BI118:BI137)),  2)</f>
        <v>0</v>
      </c>
      <c r="G37" s="88"/>
      <c r="H37" s="88"/>
      <c r="I37" s="91">
        <v>0</v>
      </c>
      <c r="J37" s="90">
        <f>0</f>
        <v>0</v>
      </c>
      <c r="L37" s="28"/>
    </row>
    <row r="38" spans="2:12" s="1" customFormat="1" ht="6.9" hidden="1" customHeight="1" x14ac:dyDescent="0.2">
      <c r="B38" s="28"/>
      <c r="L38" s="28"/>
    </row>
    <row r="39" spans="2:12" s="1" customFormat="1" ht="25.4" hidden="1" customHeight="1" x14ac:dyDescent="0.2">
      <c r="B39" s="28"/>
      <c r="C39" s="94"/>
      <c r="D39" s="95" t="s">
        <v>42</v>
      </c>
      <c r="E39" s="54"/>
      <c r="F39" s="54"/>
      <c r="G39" s="96" t="s">
        <v>43</v>
      </c>
      <c r="H39" s="97" t="s">
        <v>44</v>
      </c>
      <c r="I39" s="54"/>
      <c r="J39" s="98">
        <f>SUM(J30:J37)</f>
        <v>0</v>
      </c>
      <c r="K39" s="99"/>
      <c r="L39" s="28"/>
    </row>
    <row r="40" spans="2:12" s="1" customFormat="1" ht="14.4" hidden="1" customHeight="1" x14ac:dyDescent="0.2">
      <c r="B40" s="28"/>
      <c r="L40" s="28"/>
    </row>
    <row r="41" spans="2:12" ht="14.4" hidden="1" customHeight="1" x14ac:dyDescent="0.2">
      <c r="B41" s="16"/>
      <c r="L41" s="16"/>
    </row>
    <row r="42" spans="2:12" ht="14.4" hidden="1" customHeight="1" x14ac:dyDescent="0.2">
      <c r="B42" s="16"/>
      <c r="L42" s="16"/>
    </row>
    <row r="43" spans="2:12" ht="14.4" hidden="1" customHeight="1" x14ac:dyDescent="0.2">
      <c r="B43" s="16"/>
      <c r="L43" s="16"/>
    </row>
    <row r="44" spans="2:12" ht="14.4" hidden="1" customHeight="1" x14ac:dyDescent="0.2">
      <c r="B44" s="16"/>
      <c r="L44" s="16"/>
    </row>
    <row r="45" spans="2:12" ht="14.4" hidden="1" customHeight="1" x14ac:dyDescent="0.2">
      <c r="B45" s="16"/>
      <c r="L45" s="16"/>
    </row>
    <row r="46" spans="2:12" ht="14.4" hidden="1" customHeight="1" x14ac:dyDescent="0.2">
      <c r="B46" s="16"/>
      <c r="L46" s="16"/>
    </row>
    <row r="47" spans="2:12" ht="14.4" hidden="1" customHeight="1" x14ac:dyDescent="0.2">
      <c r="B47" s="16"/>
      <c r="L47" s="16"/>
    </row>
    <row r="48" spans="2:12" ht="14.4" hidden="1" customHeight="1" x14ac:dyDescent="0.2">
      <c r="B48" s="16"/>
      <c r="L48" s="16"/>
    </row>
    <row r="49" spans="2:12" ht="14.4" hidden="1" customHeight="1" x14ac:dyDescent="0.2">
      <c r="B49" s="16"/>
      <c r="L49" s="16"/>
    </row>
    <row r="50" spans="2:12" s="1" customFormat="1" ht="14.4" hidden="1" customHeight="1" x14ac:dyDescent="0.2">
      <c r="B50" s="28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8"/>
    </row>
    <row r="51" spans="2:12" hidden="1" x14ac:dyDescent="0.2">
      <c r="B51" s="16"/>
      <c r="L51" s="16"/>
    </row>
    <row r="52" spans="2:12" hidden="1" x14ac:dyDescent="0.2">
      <c r="B52" s="16"/>
      <c r="L52" s="16"/>
    </row>
    <row r="53" spans="2:12" hidden="1" x14ac:dyDescent="0.2">
      <c r="B53" s="16"/>
      <c r="L53" s="16"/>
    </row>
    <row r="54" spans="2:12" hidden="1" x14ac:dyDescent="0.2">
      <c r="B54" s="16"/>
      <c r="L54" s="16"/>
    </row>
    <row r="55" spans="2:12" hidden="1" x14ac:dyDescent="0.2">
      <c r="B55" s="16"/>
      <c r="L55" s="16"/>
    </row>
    <row r="56" spans="2:12" hidden="1" x14ac:dyDescent="0.2">
      <c r="B56" s="16"/>
      <c r="L56" s="16"/>
    </row>
    <row r="57" spans="2:12" hidden="1" x14ac:dyDescent="0.2">
      <c r="B57" s="16"/>
      <c r="L57" s="16"/>
    </row>
    <row r="58" spans="2:12" hidden="1" x14ac:dyDescent="0.2">
      <c r="B58" s="16"/>
      <c r="L58" s="16"/>
    </row>
    <row r="59" spans="2:12" hidden="1" x14ac:dyDescent="0.2">
      <c r="B59" s="16"/>
      <c r="L59" s="16"/>
    </row>
    <row r="60" spans="2:12" hidden="1" x14ac:dyDescent="0.2">
      <c r="B60" s="16"/>
      <c r="L60" s="16"/>
    </row>
    <row r="61" spans="2:12" s="1" customFormat="1" ht="12.5" hidden="1" x14ac:dyDescent="0.2">
      <c r="B61" s="28"/>
      <c r="D61" s="40" t="s">
        <v>47</v>
      </c>
      <c r="E61" s="30"/>
      <c r="F61" s="100" t="s">
        <v>48</v>
      </c>
      <c r="G61" s="40" t="s">
        <v>47</v>
      </c>
      <c r="H61" s="30"/>
      <c r="I61" s="30"/>
      <c r="J61" s="101" t="s">
        <v>48</v>
      </c>
      <c r="K61" s="30"/>
      <c r="L61" s="28"/>
    </row>
    <row r="62" spans="2:12" hidden="1" x14ac:dyDescent="0.2">
      <c r="B62" s="16"/>
      <c r="L62" s="16"/>
    </row>
    <row r="63" spans="2:12" hidden="1" x14ac:dyDescent="0.2">
      <c r="B63" s="16"/>
      <c r="L63" s="16"/>
    </row>
    <row r="64" spans="2:12" hidden="1" x14ac:dyDescent="0.2">
      <c r="B64" s="16"/>
      <c r="L64" s="16"/>
    </row>
    <row r="65" spans="2:12" s="1" customFormat="1" ht="13" hidden="1" x14ac:dyDescent="0.2">
      <c r="B65" s="28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8"/>
    </row>
    <row r="66" spans="2:12" hidden="1" x14ac:dyDescent="0.2">
      <c r="B66" s="16"/>
      <c r="L66" s="16"/>
    </row>
    <row r="67" spans="2:12" hidden="1" x14ac:dyDescent="0.2">
      <c r="B67" s="16"/>
      <c r="L67" s="16"/>
    </row>
    <row r="68" spans="2:12" hidden="1" x14ac:dyDescent="0.2">
      <c r="B68" s="16"/>
      <c r="L68" s="16"/>
    </row>
    <row r="69" spans="2:12" hidden="1" x14ac:dyDescent="0.2">
      <c r="B69" s="16"/>
      <c r="L69" s="16"/>
    </row>
    <row r="70" spans="2:12" hidden="1" x14ac:dyDescent="0.2">
      <c r="B70" s="16"/>
      <c r="L70" s="16"/>
    </row>
    <row r="71" spans="2:12" hidden="1" x14ac:dyDescent="0.2">
      <c r="B71" s="16"/>
      <c r="L71" s="16"/>
    </row>
    <row r="72" spans="2:12" hidden="1" x14ac:dyDescent="0.2">
      <c r="B72" s="16"/>
      <c r="L72" s="16"/>
    </row>
    <row r="73" spans="2:12" hidden="1" x14ac:dyDescent="0.2">
      <c r="B73" s="16"/>
      <c r="L73" s="16"/>
    </row>
    <row r="74" spans="2:12" hidden="1" x14ac:dyDescent="0.2">
      <c r="B74" s="16"/>
      <c r="L74" s="16"/>
    </row>
    <row r="75" spans="2:12" hidden="1" x14ac:dyDescent="0.2">
      <c r="B75" s="16"/>
      <c r="L75" s="16"/>
    </row>
    <row r="76" spans="2:12" s="1" customFormat="1" ht="12.5" hidden="1" x14ac:dyDescent="0.2">
      <c r="B76" s="28"/>
      <c r="D76" s="40" t="s">
        <v>47</v>
      </c>
      <c r="E76" s="30"/>
      <c r="F76" s="100" t="s">
        <v>48</v>
      </c>
      <c r="G76" s="40" t="s">
        <v>47</v>
      </c>
      <c r="H76" s="30"/>
      <c r="I76" s="30"/>
      <c r="J76" s="101" t="s">
        <v>48</v>
      </c>
      <c r="K76" s="30"/>
      <c r="L76" s="28"/>
    </row>
    <row r="77" spans="2:12" s="1" customFormat="1" ht="14.4" hidden="1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" hidden="1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8"/>
    </row>
    <row r="82" spans="2:47" s="1" customFormat="1" ht="24.9" hidden="1" customHeight="1" x14ac:dyDescent="0.2">
      <c r="B82" s="28"/>
      <c r="C82" s="17" t="s">
        <v>153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63" t="str">
        <f>E7</f>
        <v>2117 NTT Bulharská Galvaniho</v>
      </c>
      <c r="F85" s="264"/>
      <c r="G85" s="264"/>
      <c r="H85" s="264"/>
      <c r="L85" s="28"/>
    </row>
    <row r="86" spans="2:47" s="1" customFormat="1" ht="12" hidden="1" customHeight="1" x14ac:dyDescent="0.2">
      <c r="B86" s="28"/>
      <c r="C86" s="23" t="s">
        <v>148</v>
      </c>
      <c r="L86" s="28"/>
    </row>
    <row r="87" spans="2:47" s="1" customFormat="1" ht="30" hidden="1" customHeight="1" x14ac:dyDescent="0.2">
      <c r="B87" s="28"/>
      <c r="E87" s="215" t="str">
        <f>E9</f>
        <v>SO 05 - SO 05 Elektrické ovládanie výhybiek - úsek obratisko Rádiová</v>
      </c>
      <c r="F87" s="262"/>
      <c r="G87" s="262"/>
      <c r="H87" s="262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>Bratislava</v>
      </c>
      <c r="I89" s="23" t="s">
        <v>21</v>
      </c>
      <c r="J89" s="49" t="str">
        <f>IF(J12="","",J12)</f>
        <v>12. 12. 2024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23</v>
      </c>
      <c r="F91" s="21" t="str">
        <f>E15</f>
        <v xml:space="preserve"> </v>
      </c>
      <c r="I91" s="23" t="s">
        <v>28</v>
      </c>
      <c r="J91" s="26" t="str">
        <f>E21</f>
        <v>DELTES spol. s r.o.</v>
      </c>
      <c r="L91" s="28"/>
    </row>
    <row r="92" spans="2:47" s="1" customFormat="1" ht="15.15" hidden="1" customHeight="1" x14ac:dyDescent="0.2">
      <c r="B92" s="28"/>
      <c r="C92" s="23" t="s">
        <v>26</v>
      </c>
      <c r="F92" s="21" t="str">
        <f>IF(E18="","",E18)</f>
        <v>Vyplň údaj</v>
      </c>
      <c r="I92" s="23" t="s">
        <v>29</v>
      </c>
      <c r="J92" s="26" t="str">
        <f>E24</f>
        <v>Ing. Peter Kolada</v>
      </c>
      <c r="L92" s="28"/>
    </row>
    <row r="93" spans="2:47" s="1" customFormat="1" ht="10.4" hidden="1" customHeight="1" x14ac:dyDescent="0.2">
      <c r="B93" s="28"/>
      <c r="L93" s="28"/>
    </row>
    <row r="94" spans="2:47" s="1" customFormat="1" ht="29.25" hidden="1" customHeight="1" x14ac:dyDescent="0.2">
      <c r="B94" s="28"/>
      <c r="C94" s="102" t="s">
        <v>154</v>
      </c>
      <c r="D94" s="94"/>
      <c r="E94" s="94"/>
      <c r="F94" s="94"/>
      <c r="G94" s="94"/>
      <c r="H94" s="94"/>
      <c r="I94" s="94"/>
      <c r="J94" s="103" t="s">
        <v>155</v>
      </c>
      <c r="K94" s="94"/>
      <c r="L94" s="28"/>
    </row>
    <row r="95" spans="2:47" s="1" customFormat="1" ht="10.4" hidden="1" customHeight="1" x14ac:dyDescent="0.2">
      <c r="B95" s="28"/>
      <c r="L95" s="28"/>
    </row>
    <row r="96" spans="2:47" s="1" customFormat="1" ht="23" hidden="1" customHeight="1" x14ac:dyDescent="0.2">
      <c r="B96" s="28"/>
      <c r="C96" s="104" t="s">
        <v>156</v>
      </c>
      <c r="J96" s="63">
        <f>J118</f>
        <v>0</v>
      </c>
      <c r="L96" s="28"/>
      <c r="AU96" s="13" t="s">
        <v>157</v>
      </c>
    </row>
    <row r="97" spans="2:12" s="8" customFormat="1" ht="24.9" hidden="1" customHeight="1" x14ac:dyDescent="0.2">
      <c r="B97" s="105"/>
      <c r="D97" s="106" t="s">
        <v>161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4.9" hidden="1" customHeight="1" x14ac:dyDescent="0.2">
      <c r="B98" s="105"/>
      <c r="D98" s="106" t="s">
        <v>1339</v>
      </c>
      <c r="E98" s="107"/>
      <c r="F98" s="107"/>
      <c r="G98" s="107"/>
      <c r="H98" s="107"/>
      <c r="I98" s="107"/>
      <c r="J98" s="108">
        <f>J120</f>
        <v>0</v>
      </c>
      <c r="L98" s="105"/>
    </row>
    <row r="99" spans="2:12" s="1" customFormat="1" ht="21.75" hidden="1" customHeight="1" x14ac:dyDescent="0.2">
      <c r="B99" s="28"/>
      <c r="L99" s="28"/>
    </row>
    <row r="100" spans="2:12" s="1" customFormat="1" ht="6.9" hidden="1" customHeight="1" x14ac:dyDescent="0.2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8"/>
    </row>
    <row r="101" spans="2:12" hidden="1" x14ac:dyDescent="0.2"/>
    <row r="102" spans="2:12" hidden="1" x14ac:dyDescent="0.2"/>
    <row r="103" spans="2:12" hidden="1" x14ac:dyDescent="0.2"/>
    <row r="104" spans="2:12" s="1" customFormat="1" ht="6.9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5" spans="2:12" s="1" customFormat="1" ht="24.9" customHeight="1" x14ac:dyDescent="0.2">
      <c r="B105" s="28"/>
      <c r="C105" s="17" t="s">
        <v>165</v>
      </c>
      <c r="L105" s="28"/>
    </row>
    <row r="106" spans="2:12" s="1" customFormat="1" ht="6.9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16.5" customHeight="1" x14ac:dyDescent="0.2">
      <c r="B108" s="28"/>
      <c r="E108" s="263" t="str">
        <f>E7</f>
        <v>2117 NTT Bulharská Galvaniho</v>
      </c>
      <c r="F108" s="264"/>
      <c r="G108" s="264"/>
      <c r="H108" s="264"/>
      <c r="L108" s="28"/>
    </row>
    <row r="109" spans="2:12" s="1" customFormat="1" ht="12" customHeight="1" x14ac:dyDescent="0.2">
      <c r="B109" s="28"/>
      <c r="C109" s="23" t="s">
        <v>148</v>
      </c>
      <c r="L109" s="28"/>
    </row>
    <row r="110" spans="2:12" s="1" customFormat="1" ht="30" customHeight="1" x14ac:dyDescent="0.2">
      <c r="B110" s="28"/>
      <c r="E110" s="215" t="str">
        <f>E9</f>
        <v>SO 05 - SO 05 Elektrické ovládanie výhybiek - úsek obratisko Rádiová</v>
      </c>
      <c r="F110" s="262"/>
      <c r="G110" s="262"/>
      <c r="H110" s="262"/>
      <c r="L110" s="28"/>
    </row>
    <row r="111" spans="2:12" s="1" customFormat="1" ht="6.9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Bratislava</v>
      </c>
      <c r="I112" s="23" t="s">
        <v>21</v>
      </c>
      <c r="J112" s="49" t="str">
        <f>IF(J12="","",J12)</f>
        <v>12. 12. 2024</v>
      </c>
      <c r="L112" s="28"/>
    </row>
    <row r="113" spans="2:65" s="1" customFormat="1" ht="6.9" customHeight="1" x14ac:dyDescent="0.2">
      <c r="B113" s="28"/>
      <c r="L113" s="28"/>
    </row>
    <row r="114" spans="2:65" s="1" customFormat="1" ht="15.15" customHeight="1" x14ac:dyDescent="0.2">
      <c r="B114" s="28"/>
      <c r="C114" s="23" t="s">
        <v>23</v>
      </c>
      <c r="F114" s="21" t="str">
        <f>E15</f>
        <v xml:space="preserve"> </v>
      </c>
      <c r="I114" s="23" t="s">
        <v>28</v>
      </c>
      <c r="J114" s="26" t="str">
        <f>E21</f>
        <v>DELTES spol. s r.o.</v>
      </c>
      <c r="L114" s="28"/>
    </row>
    <row r="115" spans="2:65" s="1" customFormat="1" ht="15.15" customHeight="1" x14ac:dyDescent="0.2">
      <c r="B115" s="28"/>
      <c r="C115" s="23" t="s">
        <v>26</v>
      </c>
      <c r="F115" s="21" t="str">
        <f>IF(E18="","",E18)</f>
        <v>Vyplň údaj</v>
      </c>
      <c r="I115" s="23" t="s">
        <v>29</v>
      </c>
      <c r="J115" s="26" t="str">
        <f>E24</f>
        <v>Ing. Peter Kolada</v>
      </c>
      <c r="L115" s="28"/>
    </row>
    <row r="116" spans="2:65" s="1" customFormat="1" ht="10.4" customHeight="1" x14ac:dyDescent="0.2">
      <c r="B116" s="28"/>
      <c r="L116" s="28"/>
    </row>
    <row r="117" spans="2:65" s="10" customFormat="1" ht="29.25" customHeight="1" x14ac:dyDescent="0.2">
      <c r="B117" s="113"/>
      <c r="C117" s="114" t="s">
        <v>166</v>
      </c>
      <c r="D117" s="115" t="s">
        <v>57</v>
      </c>
      <c r="E117" s="115" t="s">
        <v>53</v>
      </c>
      <c r="F117" s="115" t="s">
        <v>54</v>
      </c>
      <c r="G117" s="115" t="s">
        <v>167</v>
      </c>
      <c r="H117" s="115" t="s">
        <v>168</v>
      </c>
      <c r="I117" s="115" t="s">
        <v>169</v>
      </c>
      <c r="J117" s="116" t="s">
        <v>155</v>
      </c>
      <c r="K117" s="117" t="s">
        <v>170</v>
      </c>
      <c r="L117" s="113"/>
      <c r="M117" s="56" t="s">
        <v>1</v>
      </c>
      <c r="N117" s="57" t="s">
        <v>36</v>
      </c>
      <c r="O117" s="57" t="s">
        <v>171</v>
      </c>
      <c r="P117" s="57" t="s">
        <v>172</v>
      </c>
      <c r="Q117" s="57" t="s">
        <v>173</v>
      </c>
      <c r="R117" s="57" t="s">
        <v>174</v>
      </c>
      <c r="S117" s="57" t="s">
        <v>175</v>
      </c>
      <c r="T117" s="58" t="s">
        <v>176</v>
      </c>
    </row>
    <row r="118" spans="2:65" s="1" customFormat="1" ht="23" customHeight="1" x14ac:dyDescent="0.35">
      <c r="B118" s="28"/>
      <c r="C118" s="61" t="s">
        <v>156</v>
      </c>
      <c r="J118" s="118">
        <f>BK118</f>
        <v>0</v>
      </c>
      <c r="L118" s="28"/>
      <c r="M118" s="59"/>
      <c r="N118" s="50"/>
      <c r="O118" s="50"/>
      <c r="P118" s="119">
        <f>P119+P120</f>
        <v>0</v>
      </c>
      <c r="Q118" s="50"/>
      <c r="R118" s="119">
        <f>R119+R120</f>
        <v>6.2890000000000015E-2</v>
      </c>
      <c r="S118" s="50"/>
      <c r="T118" s="120">
        <f>T119+T120</f>
        <v>0</v>
      </c>
      <c r="AT118" s="13" t="s">
        <v>71</v>
      </c>
      <c r="AU118" s="13" t="s">
        <v>157</v>
      </c>
      <c r="BK118" s="121">
        <f>BK119+BK120</f>
        <v>0</v>
      </c>
    </row>
    <row r="119" spans="2:65" s="11" customFormat="1" ht="26" customHeight="1" x14ac:dyDescent="0.35">
      <c r="B119" s="122"/>
      <c r="D119" s="123" t="s">
        <v>71</v>
      </c>
      <c r="E119" s="124" t="s">
        <v>194</v>
      </c>
      <c r="F119" s="124" t="s">
        <v>195</v>
      </c>
      <c r="I119" s="125"/>
      <c r="J119" s="126">
        <f>BK119</f>
        <v>0</v>
      </c>
      <c r="L119" s="122"/>
      <c r="M119" s="127"/>
      <c r="P119" s="128">
        <v>0</v>
      </c>
      <c r="R119" s="128">
        <v>0</v>
      </c>
      <c r="T119" s="129">
        <v>0</v>
      </c>
      <c r="AR119" s="123" t="s">
        <v>196</v>
      </c>
      <c r="AT119" s="130" t="s">
        <v>71</v>
      </c>
      <c r="AU119" s="130" t="s">
        <v>72</v>
      </c>
      <c r="AY119" s="123" t="s">
        <v>179</v>
      </c>
      <c r="BK119" s="131">
        <v>0</v>
      </c>
    </row>
    <row r="120" spans="2:65" s="11" customFormat="1" ht="26" customHeight="1" x14ac:dyDescent="0.35">
      <c r="B120" s="122"/>
      <c r="D120" s="123" t="s">
        <v>71</v>
      </c>
      <c r="E120" s="124" t="s">
        <v>197</v>
      </c>
      <c r="F120" s="124" t="s">
        <v>1340</v>
      </c>
      <c r="I120" s="125"/>
      <c r="J120" s="126">
        <f>BK120</f>
        <v>0</v>
      </c>
      <c r="L120" s="122"/>
      <c r="M120" s="127"/>
      <c r="P120" s="128">
        <f>SUM(P121:P137)</f>
        <v>0</v>
      </c>
      <c r="R120" s="128">
        <f>SUM(R121:R137)</f>
        <v>6.2890000000000015E-2</v>
      </c>
      <c r="T120" s="129">
        <f>SUM(T121:T137)</f>
        <v>0</v>
      </c>
      <c r="AR120" s="123" t="s">
        <v>196</v>
      </c>
      <c r="AT120" s="130" t="s">
        <v>71</v>
      </c>
      <c r="AU120" s="130" t="s">
        <v>72</v>
      </c>
      <c r="AY120" s="123" t="s">
        <v>179</v>
      </c>
      <c r="BK120" s="131">
        <f>SUM(BK121:BK137)</f>
        <v>0</v>
      </c>
    </row>
    <row r="121" spans="2:65" s="1" customFormat="1" ht="24.15" customHeight="1" x14ac:dyDescent="0.2">
      <c r="B121" s="28"/>
      <c r="C121" s="134" t="s">
        <v>80</v>
      </c>
      <c r="D121" s="134" t="s">
        <v>181</v>
      </c>
      <c r="E121" s="135" t="s">
        <v>1341</v>
      </c>
      <c r="F121" s="136" t="s">
        <v>1342</v>
      </c>
      <c r="G121" s="137" t="s">
        <v>192</v>
      </c>
      <c r="H121" s="138">
        <v>21</v>
      </c>
      <c r="I121" s="139"/>
      <c r="J121" s="140">
        <f t="shared" ref="J121:J137" si="0">ROUND(I121*H121,2)</f>
        <v>0</v>
      </c>
      <c r="K121" s="141"/>
      <c r="L121" s="28"/>
      <c r="M121" s="142" t="s">
        <v>1</v>
      </c>
      <c r="N121" s="143" t="s">
        <v>38</v>
      </c>
      <c r="P121" s="144">
        <f t="shared" ref="P121:P137" si="1">O121*H121</f>
        <v>0</v>
      </c>
      <c r="Q121" s="144">
        <v>0</v>
      </c>
      <c r="R121" s="144">
        <f t="shared" ref="R121:R137" si="2">Q121*H121</f>
        <v>0</v>
      </c>
      <c r="S121" s="144">
        <v>0</v>
      </c>
      <c r="T121" s="145">
        <f t="shared" ref="T121:T137" si="3">S121*H121</f>
        <v>0</v>
      </c>
      <c r="AR121" s="146" t="s">
        <v>201</v>
      </c>
      <c r="AT121" s="146" t="s">
        <v>181</v>
      </c>
      <c r="AU121" s="146" t="s">
        <v>80</v>
      </c>
      <c r="AY121" s="13" t="s">
        <v>179</v>
      </c>
      <c r="BE121" s="147">
        <f t="shared" ref="BE121:BE137" si="4">IF(N121="základná",J121,0)</f>
        <v>0</v>
      </c>
      <c r="BF121" s="147">
        <f t="shared" ref="BF121:BF137" si="5">IF(N121="znížená",J121,0)</f>
        <v>0</v>
      </c>
      <c r="BG121" s="147">
        <f t="shared" ref="BG121:BG137" si="6">IF(N121="zákl. prenesená",J121,0)</f>
        <v>0</v>
      </c>
      <c r="BH121" s="147">
        <f t="shared" ref="BH121:BH137" si="7">IF(N121="zníž. prenesená",J121,0)</f>
        <v>0</v>
      </c>
      <c r="BI121" s="147">
        <f t="shared" ref="BI121:BI137" si="8">IF(N121="nulová",J121,0)</f>
        <v>0</v>
      </c>
      <c r="BJ121" s="13" t="s">
        <v>186</v>
      </c>
      <c r="BK121" s="147">
        <f t="shared" ref="BK121:BK137" si="9">ROUND(I121*H121,2)</f>
        <v>0</v>
      </c>
      <c r="BL121" s="13" t="s">
        <v>201</v>
      </c>
      <c r="BM121" s="146" t="s">
        <v>1343</v>
      </c>
    </row>
    <row r="122" spans="2:65" s="1" customFormat="1" ht="16.5" customHeight="1" x14ac:dyDescent="0.2">
      <c r="B122" s="28"/>
      <c r="C122" s="148" t="s">
        <v>186</v>
      </c>
      <c r="D122" s="148" t="s">
        <v>194</v>
      </c>
      <c r="E122" s="149" t="s">
        <v>1344</v>
      </c>
      <c r="F122" s="150" t="s">
        <v>1345</v>
      </c>
      <c r="G122" s="151" t="s">
        <v>192</v>
      </c>
      <c r="H122" s="152">
        <v>21</v>
      </c>
      <c r="I122" s="153"/>
      <c r="J122" s="154">
        <f t="shared" si="0"/>
        <v>0</v>
      </c>
      <c r="K122" s="155"/>
      <c r="L122" s="156"/>
      <c r="M122" s="157" t="s">
        <v>1</v>
      </c>
      <c r="N122" s="158" t="s">
        <v>38</v>
      </c>
      <c r="P122" s="144">
        <f t="shared" si="1"/>
        <v>0</v>
      </c>
      <c r="Q122" s="144">
        <v>3.0000000000000001E-5</v>
      </c>
      <c r="R122" s="144">
        <f t="shared" si="2"/>
        <v>6.3000000000000003E-4</v>
      </c>
      <c r="S122" s="144">
        <v>0</v>
      </c>
      <c r="T122" s="145">
        <f t="shared" si="3"/>
        <v>0</v>
      </c>
      <c r="AR122" s="146" t="s">
        <v>205</v>
      </c>
      <c r="AT122" s="146" t="s">
        <v>194</v>
      </c>
      <c r="AU122" s="146" t="s">
        <v>80</v>
      </c>
      <c r="AY122" s="13" t="s">
        <v>179</v>
      </c>
      <c r="BE122" s="147">
        <f t="shared" si="4"/>
        <v>0</v>
      </c>
      <c r="BF122" s="147">
        <f t="shared" si="5"/>
        <v>0</v>
      </c>
      <c r="BG122" s="147">
        <f t="shared" si="6"/>
        <v>0</v>
      </c>
      <c r="BH122" s="147">
        <f t="shared" si="7"/>
        <v>0</v>
      </c>
      <c r="BI122" s="147">
        <f t="shared" si="8"/>
        <v>0</v>
      </c>
      <c r="BJ122" s="13" t="s">
        <v>186</v>
      </c>
      <c r="BK122" s="147">
        <f t="shared" si="9"/>
        <v>0</v>
      </c>
      <c r="BL122" s="13" t="s">
        <v>205</v>
      </c>
      <c r="BM122" s="146" t="s">
        <v>1346</v>
      </c>
    </row>
    <row r="123" spans="2:65" s="1" customFormat="1" ht="16.5" customHeight="1" x14ac:dyDescent="0.2">
      <c r="B123" s="28"/>
      <c r="C123" s="134" t="s">
        <v>196</v>
      </c>
      <c r="D123" s="134" t="s">
        <v>181</v>
      </c>
      <c r="E123" s="135" t="s">
        <v>948</v>
      </c>
      <c r="F123" s="136" t="s">
        <v>949</v>
      </c>
      <c r="G123" s="137" t="s">
        <v>192</v>
      </c>
      <c r="H123" s="138">
        <v>2</v>
      </c>
      <c r="I123" s="139"/>
      <c r="J123" s="140">
        <f t="shared" si="0"/>
        <v>0</v>
      </c>
      <c r="K123" s="141"/>
      <c r="L123" s="28"/>
      <c r="M123" s="142" t="s">
        <v>1</v>
      </c>
      <c r="N123" s="143" t="s">
        <v>38</v>
      </c>
      <c r="P123" s="144">
        <f t="shared" si="1"/>
        <v>0</v>
      </c>
      <c r="Q123" s="144">
        <v>0</v>
      </c>
      <c r="R123" s="144">
        <f t="shared" si="2"/>
        <v>0</v>
      </c>
      <c r="S123" s="144">
        <v>0</v>
      </c>
      <c r="T123" s="145">
        <f t="shared" si="3"/>
        <v>0</v>
      </c>
      <c r="AR123" s="146" t="s">
        <v>201</v>
      </c>
      <c r="AT123" s="146" t="s">
        <v>181</v>
      </c>
      <c r="AU123" s="146" t="s">
        <v>80</v>
      </c>
      <c r="AY123" s="13" t="s">
        <v>179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3" t="s">
        <v>186</v>
      </c>
      <c r="BK123" s="147">
        <f t="shared" si="9"/>
        <v>0</v>
      </c>
      <c r="BL123" s="13" t="s">
        <v>201</v>
      </c>
      <c r="BM123" s="146" t="s">
        <v>1347</v>
      </c>
    </row>
    <row r="124" spans="2:65" s="1" customFormat="1" ht="16.5" customHeight="1" x14ac:dyDescent="0.2">
      <c r="B124" s="28"/>
      <c r="C124" s="148" t="s">
        <v>185</v>
      </c>
      <c r="D124" s="148" t="s">
        <v>194</v>
      </c>
      <c r="E124" s="149" t="s">
        <v>952</v>
      </c>
      <c r="F124" s="150" t="s">
        <v>953</v>
      </c>
      <c r="G124" s="151" t="s">
        <v>192</v>
      </c>
      <c r="H124" s="152">
        <v>2</v>
      </c>
      <c r="I124" s="153"/>
      <c r="J124" s="154">
        <f t="shared" si="0"/>
        <v>0</v>
      </c>
      <c r="K124" s="155"/>
      <c r="L124" s="156"/>
      <c r="M124" s="157" t="s">
        <v>1</v>
      </c>
      <c r="N124" s="158" t="s">
        <v>38</v>
      </c>
      <c r="P124" s="144">
        <f t="shared" si="1"/>
        <v>0</v>
      </c>
      <c r="Q124" s="144">
        <v>6.9999999999999994E-5</v>
      </c>
      <c r="R124" s="144">
        <f t="shared" si="2"/>
        <v>1.3999999999999999E-4</v>
      </c>
      <c r="S124" s="144">
        <v>0</v>
      </c>
      <c r="T124" s="145">
        <f t="shared" si="3"/>
        <v>0</v>
      </c>
      <c r="AR124" s="146" t="s">
        <v>205</v>
      </c>
      <c r="AT124" s="146" t="s">
        <v>194</v>
      </c>
      <c r="AU124" s="146" t="s">
        <v>80</v>
      </c>
      <c r="AY124" s="13" t="s">
        <v>179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186</v>
      </c>
      <c r="BK124" s="147">
        <f t="shared" si="9"/>
        <v>0</v>
      </c>
      <c r="BL124" s="13" t="s">
        <v>205</v>
      </c>
      <c r="BM124" s="146" t="s">
        <v>1348</v>
      </c>
    </row>
    <row r="125" spans="2:65" s="1" customFormat="1" ht="24.15" customHeight="1" x14ac:dyDescent="0.2">
      <c r="B125" s="28"/>
      <c r="C125" s="134" t="s">
        <v>207</v>
      </c>
      <c r="D125" s="134" t="s">
        <v>181</v>
      </c>
      <c r="E125" s="135" t="s">
        <v>1349</v>
      </c>
      <c r="F125" s="136" t="s">
        <v>1350</v>
      </c>
      <c r="G125" s="137" t="s">
        <v>192</v>
      </c>
      <c r="H125" s="138">
        <v>1</v>
      </c>
      <c r="I125" s="139"/>
      <c r="J125" s="140">
        <f t="shared" si="0"/>
        <v>0</v>
      </c>
      <c r="K125" s="141"/>
      <c r="L125" s="28"/>
      <c r="M125" s="142" t="s">
        <v>1</v>
      </c>
      <c r="N125" s="143" t="s">
        <v>38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201</v>
      </c>
      <c r="AT125" s="146" t="s">
        <v>181</v>
      </c>
      <c r="AU125" s="146" t="s">
        <v>80</v>
      </c>
      <c r="AY125" s="13" t="s">
        <v>179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186</v>
      </c>
      <c r="BK125" s="147">
        <f t="shared" si="9"/>
        <v>0</v>
      </c>
      <c r="BL125" s="13" t="s">
        <v>201</v>
      </c>
      <c r="BM125" s="146" t="s">
        <v>1351</v>
      </c>
    </row>
    <row r="126" spans="2:65" s="1" customFormat="1" ht="24.15" customHeight="1" x14ac:dyDescent="0.2">
      <c r="B126" s="28"/>
      <c r="C126" s="148" t="s">
        <v>211</v>
      </c>
      <c r="D126" s="148" t="s">
        <v>194</v>
      </c>
      <c r="E126" s="149" t="s">
        <v>1352</v>
      </c>
      <c r="F126" s="150" t="s">
        <v>1353</v>
      </c>
      <c r="G126" s="151" t="s">
        <v>192</v>
      </c>
      <c r="H126" s="152">
        <v>1</v>
      </c>
      <c r="I126" s="153"/>
      <c r="J126" s="154">
        <f t="shared" si="0"/>
        <v>0</v>
      </c>
      <c r="K126" s="155"/>
      <c r="L126" s="156"/>
      <c r="M126" s="157" t="s">
        <v>1</v>
      </c>
      <c r="N126" s="158" t="s">
        <v>38</v>
      </c>
      <c r="P126" s="144">
        <f t="shared" si="1"/>
        <v>0</v>
      </c>
      <c r="Q126" s="144">
        <v>1.8400000000000001E-3</v>
      </c>
      <c r="R126" s="144">
        <f t="shared" si="2"/>
        <v>1.8400000000000001E-3</v>
      </c>
      <c r="S126" s="144">
        <v>0</v>
      </c>
      <c r="T126" s="145">
        <f t="shared" si="3"/>
        <v>0</v>
      </c>
      <c r="AR126" s="146" t="s">
        <v>205</v>
      </c>
      <c r="AT126" s="146" t="s">
        <v>194</v>
      </c>
      <c r="AU126" s="146" t="s">
        <v>80</v>
      </c>
      <c r="AY126" s="13" t="s">
        <v>179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186</v>
      </c>
      <c r="BK126" s="147">
        <f t="shared" si="9"/>
        <v>0</v>
      </c>
      <c r="BL126" s="13" t="s">
        <v>205</v>
      </c>
      <c r="BM126" s="146" t="s">
        <v>1354</v>
      </c>
    </row>
    <row r="127" spans="2:65" s="1" customFormat="1" ht="24.15" customHeight="1" x14ac:dyDescent="0.2">
      <c r="B127" s="28"/>
      <c r="C127" s="134" t="s">
        <v>215</v>
      </c>
      <c r="D127" s="134" t="s">
        <v>181</v>
      </c>
      <c r="E127" s="135" t="s">
        <v>1355</v>
      </c>
      <c r="F127" s="136" t="s">
        <v>1356</v>
      </c>
      <c r="G127" s="137" t="s">
        <v>192</v>
      </c>
      <c r="H127" s="138">
        <v>1</v>
      </c>
      <c r="I127" s="139"/>
      <c r="J127" s="140">
        <f t="shared" si="0"/>
        <v>0</v>
      </c>
      <c r="K127" s="141"/>
      <c r="L127" s="28"/>
      <c r="M127" s="142" t="s">
        <v>1</v>
      </c>
      <c r="N127" s="143" t="s">
        <v>38</v>
      </c>
      <c r="P127" s="144">
        <f t="shared" si="1"/>
        <v>0</v>
      </c>
      <c r="Q127" s="144">
        <v>0</v>
      </c>
      <c r="R127" s="144">
        <f t="shared" si="2"/>
        <v>0</v>
      </c>
      <c r="S127" s="144">
        <v>0</v>
      </c>
      <c r="T127" s="145">
        <f t="shared" si="3"/>
        <v>0</v>
      </c>
      <c r="AR127" s="146" t="s">
        <v>201</v>
      </c>
      <c r="AT127" s="146" t="s">
        <v>181</v>
      </c>
      <c r="AU127" s="146" t="s">
        <v>80</v>
      </c>
      <c r="AY127" s="13" t="s">
        <v>179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186</v>
      </c>
      <c r="BK127" s="147">
        <f t="shared" si="9"/>
        <v>0</v>
      </c>
      <c r="BL127" s="13" t="s">
        <v>201</v>
      </c>
      <c r="BM127" s="146" t="s">
        <v>1357</v>
      </c>
    </row>
    <row r="128" spans="2:65" s="1" customFormat="1" ht="24.15" customHeight="1" x14ac:dyDescent="0.2">
      <c r="B128" s="28"/>
      <c r="C128" s="148" t="s">
        <v>219</v>
      </c>
      <c r="D128" s="148" t="s">
        <v>194</v>
      </c>
      <c r="E128" s="149" t="s">
        <v>1358</v>
      </c>
      <c r="F128" s="150" t="s">
        <v>1359</v>
      </c>
      <c r="G128" s="151" t="s">
        <v>192</v>
      </c>
      <c r="H128" s="152">
        <v>1</v>
      </c>
      <c r="I128" s="153"/>
      <c r="J128" s="154">
        <f t="shared" si="0"/>
        <v>0</v>
      </c>
      <c r="K128" s="155"/>
      <c r="L128" s="156"/>
      <c r="M128" s="157" t="s">
        <v>1</v>
      </c>
      <c r="N128" s="158" t="s">
        <v>38</v>
      </c>
      <c r="P128" s="144">
        <f t="shared" si="1"/>
        <v>0</v>
      </c>
      <c r="Q128" s="144">
        <v>2.7380000000000002E-2</v>
      </c>
      <c r="R128" s="144">
        <f t="shared" si="2"/>
        <v>2.7380000000000002E-2</v>
      </c>
      <c r="S128" s="144">
        <v>0</v>
      </c>
      <c r="T128" s="145">
        <f t="shared" si="3"/>
        <v>0</v>
      </c>
      <c r="AR128" s="146" t="s">
        <v>205</v>
      </c>
      <c r="AT128" s="146" t="s">
        <v>194</v>
      </c>
      <c r="AU128" s="146" t="s">
        <v>80</v>
      </c>
      <c r="AY128" s="13" t="s">
        <v>179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186</v>
      </c>
      <c r="BK128" s="147">
        <f t="shared" si="9"/>
        <v>0</v>
      </c>
      <c r="BL128" s="13" t="s">
        <v>205</v>
      </c>
      <c r="BM128" s="146" t="s">
        <v>1360</v>
      </c>
    </row>
    <row r="129" spans="2:65" s="1" customFormat="1" ht="21.75" customHeight="1" x14ac:dyDescent="0.2">
      <c r="B129" s="28"/>
      <c r="C129" s="134" t="s">
        <v>188</v>
      </c>
      <c r="D129" s="134" t="s">
        <v>181</v>
      </c>
      <c r="E129" s="135" t="s">
        <v>1361</v>
      </c>
      <c r="F129" s="136" t="s">
        <v>1362</v>
      </c>
      <c r="G129" s="137" t="s">
        <v>235</v>
      </c>
      <c r="H129" s="138">
        <v>20</v>
      </c>
      <c r="I129" s="139"/>
      <c r="J129" s="140">
        <f t="shared" si="0"/>
        <v>0</v>
      </c>
      <c r="K129" s="141"/>
      <c r="L129" s="28"/>
      <c r="M129" s="142" t="s">
        <v>1</v>
      </c>
      <c r="N129" s="143" t="s">
        <v>38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201</v>
      </c>
      <c r="AT129" s="146" t="s">
        <v>181</v>
      </c>
      <c r="AU129" s="146" t="s">
        <v>80</v>
      </c>
      <c r="AY129" s="13" t="s">
        <v>179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186</v>
      </c>
      <c r="BK129" s="147">
        <f t="shared" si="9"/>
        <v>0</v>
      </c>
      <c r="BL129" s="13" t="s">
        <v>201</v>
      </c>
      <c r="BM129" s="146" t="s">
        <v>1363</v>
      </c>
    </row>
    <row r="130" spans="2:65" s="1" customFormat="1" ht="16.5" customHeight="1" x14ac:dyDescent="0.2">
      <c r="B130" s="28"/>
      <c r="C130" s="148" t="s">
        <v>224</v>
      </c>
      <c r="D130" s="148" t="s">
        <v>194</v>
      </c>
      <c r="E130" s="149" t="s">
        <v>1364</v>
      </c>
      <c r="F130" s="150" t="s">
        <v>1365</v>
      </c>
      <c r="G130" s="151" t="s">
        <v>235</v>
      </c>
      <c r="H130" s="152">
        <v>20</v>
      </c>
      <c r="I130" s="153"/>
      <c r="J130" s="154">
        <f t="shared" si="0"/>
        <v>0</v>
      </c>
      <c r="K130" s="155"/>
      <c r="L130" s="156"/>
      <c r="M130" s="157" t="s">
        <v>1</v>
      </c>
      <c r="N130" s="158" t="s">
        <v>38</v>
      </c>
      <c r="P130" s="144">
        <f t="shared" si="1"/>
        <v>0</v>
      </c>
      <c r="Q130" s="144">
        <v>1.6000000000000001E-4</v>
      </c>
      <c r="R130" s="144">
        <f t="shared" si="2"/>
        <v>3.2000000000000002E-3</v>
      </c>
      <c r="S130" s="144">
        <v>0</v>
      </c>
      <c r="T130" s="145">
        <f t="shared" si="3"/>
        <v>0</v>
      </c>
      <c r="AR130" s="146" t="s">
        <v>205</v>
      </c>
      <c r="AT130" s="146" t="s">
        <v>194</v>
      </c>
      <c r="AU130" s="146" t="s">
        <v>80</v>
      </c>
      <c r="AY130" s="13" t="s">
        <v>179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186</v>
      </c>
      <c r="BK130" s="147">
        <f t="shared" si="9"/>
        <v>0</v>
      </c>
      <c r="BL130" s="13" t="s">
        <v>205</v>
      </c>
      <c r="BM130" s="146" t="s">
        <v>1366</v>
      </c>
    </row>
    <row r="131" spans="2:65" s="1" customFormat="1" ht="21.75" customHeight="1" x14ac:dyDescent="0.2">
      <c r="B131" s="28"/>
      <c r="C131" s="134" t="s">
        <v>228</v>
      </c>
      <c r="D131" s="134" t="s">
        <v>181</v>
      </c>
      <c r="E131" s="135" t="s">
        <v>1367</v>
      </c>
      <c r="F131" s="136" t="s">
        <v>1368</v>
      </c>
      <c r="G131" s="137" t="s">
        <v>235</v>
      </c>
      <c r="H131" s="138">
        <v>150</v>
      </c>
      <c r="I131" s="139"/>
      <c r="J131" s="140">
        <f t="shared" si="0"/>
        <v>0</v>
      </c>
      <c r="K131" s="141"/>
      <c r="L131" s="28"/>
      <c r="M131" s="142" t="s">
        <v>1</v>
      </c>
      <c r="N131" s="143" t="s">
        <v>38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201</v>
      </c>
      <c r="AT131" s="146" t="s">
        <v>181</v>
      </c>
      <c r="AU131" s="146" t="s">
        <v>80</v>
      </c>
      <c r="AY131" s="13" t="s">
        <v>179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186</v>
      </c>
      <c r="BK131" s="147">
        <f t="shared" si="9"/>
        <v>0</v>
      </c>
      <c r="BL131" s="13" t="s">
        <v>201</v>
      </c>
      <c r="BM131" s="146" t="s">
        <v>1369</v>
      </c>
    </row>
    <row r="132" spans="2:65" s="1" customFormat="1" ht="16.5" customHeight="1" x14ac:dyDescent="0.2">
      <c r="B132" s="28"/>
      <c r="C132" s="148" t="s">
        <v>232</v>
      </c>
      <c r="D132" s="148" t="s">
        <v>194</v>
      </c>
      <c r="E132" s="149" t="s">
        <v>1370</v>
      </c>
      <c r="F132" s="150" t="s">
        <v>1371</v>
      </c>
      <c r="G132" s="151" t="s">
        <v>235</v>
      </c>
      <c r="H132" s="152">
        <v>150</v>
      </c>
      <c r="I132" s="153"/>
      <c r="J132" s="154">
        <f t="shared" si="0"/>
        <v>0</v>
      </c>
      <c r="K132" s="155"/>
      <c r="L132" s="156"/>
      <c r="M132" s="157" t="s">
        <v>1</v>
      </c>
      <c r="N132" s="158" t="s">
        <v>38</v>
      </c>
      <c r="P132" s="144">
        <f t="shared" si="1"/>
        <v>0</v>
      </c>
      <c r="Q132" s="144">
        <v>1.9000000000000001E-4</v>
      </c>
      <c r="R132" s="144">
        <f t="shared" si="2"/>
        <v>2.8500000000000001E-2</v>
      </c>
      <c r="S132" s="144">
        <v>0</v>
      </c>
      <c r="T132" s="145">
        <f t="shared" si="3"/>
        <v>0</v>
      </c>
      <c r="AR132" s="146" t="s">
        <v>205</v>
      </c>
      <c r="AT132" s="146" t="s">
        <v>194</v>
      </c>
      <c r="AU132" s="146" t="s">
        <v>80</v>
      </c>
      <c r="AY132" s="13" t="s">
        <v>179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186</v>
      </c>
      <c r="BK132" s="147">
        <f t="shared" si="9"/>
        <v>0</v>
      </c>
      <c r="BL132" s="13" t="s">
        <v>205</v>
      </c>
      <c r="BM132" s="146" t="s">
        <v>1372</v>
      </c>
    </row>
    <row r="133" spans="2:65" s="1" customFormat="1" ht="24.15" customHeight="1" x14ac:dyDescent="0.2">
      <c r="B133" s="28"/>
      <c r="C133" s="134" t="s">
        <v>237</v>
      </c>
      <c r="D133" s="134" t="s">
        <v>181</v>
      </c>
      <c r="E133" s="135" t="s">
        <v>1373</v>
      </c>
      <c r="F133" s="136" t="s">
        <v>1374</v>
      </c>
      <c r="G133" s="137" t="s">
        <v>235</v>
      </c>
      <c r="H133" s="138">
        <v>40</v>
      </c>
      <c r="I133" s="139"/>
      <c r="J133" s="140">
        <f t="shared" si="0"/>
        <v>0</v>
      </c>
      <c r="K133" s="141"/>
      <c r="L133" s="28"/>
      <c r="M133" s="142" t="s">
        <v>1</v>
      </c>
      <c r="N133" s="143" t="s">
        <v>38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201</v>
      </c>
      <c r="AT133" s="146" t="s">
        <v>181</v>
      </c>
      <c r="AU133" s="146" t="s">
        <v>80</v>
      </c>
      <c r="AY133" s="13" t="s">
        <v>179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186</v>
      </c>
      <c r="BK133" s="147">
        <f t="shared" si="9"/>
        <v>0</v>
      </c>
      <c r="BL133" s="13" t="s">
        <v>201</v>
      </c>
      <c r="BM133" s="146" t="s">
        <v>1375</v>
      </c>
    </row>
    <row r="134" spans="2:65" s="1" customFormat="1" ht="16.5" customHeight="1" x14ac:dyDescent="0.2">
      <c r="B134" s="28"/>
      <c r="C134" s="148" t="s">
        <v>242</v>
      </c>
      <c r="D134" s="148" t="s">
        <v>194</v>
      </c>
      <c r="E134" s="149" t="s">
        <v>1376</v>
      </c>
      <c r="F134" s="150" t="s">
        <v>1377</v>
      </c>
      <c r="G134" s="151" t="s">
        <v>235</v>
      </c>
      <c r="H134" s="152">
        <v>40</v>
      </c>
      <c r="I134" s="153"/>
      <c r="J134" s="154">
        <f t="shared" si="0"/>
        <v>0</v>
      </c>
      <c r="K134" s="155"/>
      <c r="L134" s="156"/>
      <c r="M134" s="157" t="s">
        <v>1</v>
      </c>
      <c r="N134" s="158" t="s">
        <v>38</v>
      </c>
      <c r="P134" s="144">
        <f t="shared" si="1"/>
        <v>0</v>
      </c>
      <c r="Q134" s="144">
        <v>3.0000000000000001E-5</v>
      </c>
      <c r="R134" s="144">
        <f t="shared" si="2"/>
        <v>1.2000000000000001E-3</v>
      </c>
      <c r="S134" s="144">
        <v>0</v>
      </c>
      <c r="T134" s="145">
        <f t="shared" si="3"/>
        <v>0</v>
      </c>
      <c r="AR134" s="146" t="s">
        <v>205</v>
      </c>
      <c r="AT134" s="146" t="s">
        <v>194</v>
      </c>
      <c r="AU134" s="146" t="s">
        <v>80</v>
      </c>
      <c r="AY134" s="13" t="s">
        <v>179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186</v>
      </c>
      <c r="BK134" s="147">
        <f t="shared" si="9"/>
        <v>0</v>
      </c>
      <c r="BL134" s="13" t="s">
        <v>205</v>
      </c>
      <c r="BM134" s="146" t="s">
        <v>1378</v>
      </c>
    </row>
    <row r="135" spans="2:65" s="1" customFormat="1" ht="16.5" customHeight="1" x14ac:dyDescent="0.2">
      <c r="B135" s="28"/>
      <c r="C135" s="134" t="s">
        <v>246</v>
      </c>
      <c r="D135" s="134" t="s">
        <v>181</v>
      </c>
      <c r="E135" s="135" t="s">
        <v>956</v>
      </c>
      <c r="F135" s="136" t="s">
        <v>1319</v>
      </c>
      <c r="G135" s="137" t="s">
        <v>423</v>
      </c>
      <c r="H135" s="138">
        <v>16</v>
      </c>
      <c r="I135" s="139"/>
      <c r="J135" s="140">
        <f t="shared" si="0"/>
        <v>0</v>
      </c>
      <c r="K135" s="141"/>
      <c r="L135" s="28"/>
      <c r="M135" s="142" t="s">
        <v>1</v>
      </c>
      <c r="N135" s="143" t="s">
        <v>38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201</v>
      </c>
      <c r="AT135" s="146" t="s">
        <v>181</v>
      </c>
      <c r="AU135" s="146" t="s">
        <v>80</v>
      </c>
      <c r="AY135" s="13" t="s">
        <v>179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186</v>
      </c>
      <c r="BK135" s="147">
        <f t="shared" si="9"/>
        <v>0</v>
      </c>
      <c r="BL135" s="13" t="s">
        <v>201</v>
      </c>
      <c r="BM135" s="146" t="s">
        <v>1379</v>
      </c>
    </row>
    <row r="136" spans="2:65" s="1" customFormat="1" ht="16.5" customHeight="1" x14ac:dyDescent="0.2">
      <c r="B136" s="28"/>
      <c r="C136" s="134" t="s">
        <v>250</v>
      </c>
      <c r="D136" s="134" t="s">
        <v>181</v>
      </c>
      <c r="E136" s="135" t="s">
        <v>968</v>
      </c>
      <c r="F136" s="136" t="s">
        <v>1325</v>
      </c>
      <c r="G136" s="137" t="s">
        <v>423</v>
      </c>
      <c r="H136" s="138">
        <v>16</v>
      </c>
      <c r="I136" s="139"/>
      <c r="J136" s="140">
        <f t="shared" si="0"/>
        <v>0</v>
      </c>
      <c r="K136" s="141"/>
      <c r="L136" s="28"/>
      <c r="M136" s="142" t="s">
        <v>1</v>
      </c>
      <c r="N136" s="143" t="s">
        <v>38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201</v>
      </c>
      <c r="AT136" s="146" t="s">
        <v>181</v>
      </c>
      <c r="AU136" s="146" t="s">
        <v>80</v>
      </c>
      <c r="AY136" s="13" t="s">
        <v>179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186</v>
      </c>
      <c r="BK136" s="147">
        <f t="shared" si="9"/>
        <v>0</v>
      </c>
      <c r="BL136" s="13" t="s">
        <v>201</v>
      </c>
      <c r="BM136" s="146" t="s">
        <v>1380</v>
      </c>
    </row>
    <row r="137" spans="2:65" s="1" customFormat="1" ht="16.5" customHeight="1" x14ac:dyDescent="0.2">
      <c r="B137" s="28"/>
      <c r="C137" s="134" t="s">
        <v>254</v>
      </c>
      <c r="D137" s="134" t="s">
        <v>181</v>
      </c>
      <c r="E137" s="135" t="s">
        <v>972</v>
      </c>
      <c r="F137" s="136" t="s">
        <v>1327</v>
      </c>
      <c r="G137" s="137" t="s">
        <v>423</v>
      </c>
      <c r="H137" s="138">
        <v>16</v>
      </c>
      <c r="I137" s="139"/>
      <c r="J137" s="140">
        <f t="shared" si="0"/>
        <v>0</v>
      </c>
      <c r="K137" s="141"/>
      <c r="L137" s="28"/>
      <c r="M137" s="159" t="s">
        <v>1</v>
      </c>
      <c r="N137" s="160" t="s">
        <v>38</v>
      </c>
      <c r="O137" s="16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46" t="s">
        <v>201</v>
      </c>
      <c r="AT137" s="146" t="s">
        <v>181</v>
      </c>
      <c r="AU137" s="146" t="s">
        <v>80</v>
      </c>
      <c r="AY137" s="13" t="s">
        <v>179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186</v>
      </c>
      <c r="BK137" s="147">
        <f t="shared" si="9"/>
        <v>0</v>
      </c>
      <c r="BL137" s="13" t="s">
        <v>201</v>
      </c>
      <c r="BM137" s="146" t="s">
        <v>1381</v>
      </c>
    </row>
    <row r="138" spans="2:65" s="1" customFormat="1" ht="6.9" customHeight="1" x14ac:dyDescent="0.2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28"/>
    </row>
  </sheetData>
  <sheetProtection algorithmName="SHA-512" hashValue="OAYKOA7mlofxHIrSEdkBpId8jdR8rwLqQhh8G504fqpJ2kscnnsgNsAg59bpt0zvVnhJRIlxXaQsBuSim3ge8A==" saltValue="IeY7p7LZnduC1VDkKJSqTcULm+jjfsNswlfG9lLZymzeNhgt/8f/9wGnDi7t0J8zQMSIEBWKeTNGEP1FqXA32g==" spinCount="100000" sheet="1" objects="1" scenarios="1" formatColumns="0" formatRows="0" autoFilter="0"/>
  <autoFilter ref="C117:K137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E71C84106014EAED87FA5E740ACF1" ma:contentTypeVersion="13" ma:contentTypeDescription="Create a new document." ma:contentTypeScope="" ma:versionID="bc71ed06ae612442eb180f9c3b7d467d">
  <xsd:schema xmlns:xsd="http://www.w3.org/2001/XMLSchema" xmlns:xs="http://www.w3.org/2001/XMLSchema" xmlns:p="http://schemas.microsoft.com/office/2006/metadata/properties" xmlns:ns2="cc3bdf6b-c0d6-4a8a-9ed1-3e3d7293aa77" xmlns:ns3="3b1dff1f-ed9c-4009-857e-f304e3a9a450" targetNamespace="http://schemas.microsoft.com/office/2006/metadata/properties" ma:root="true" ma:fieldsID="43eb58a23dc58861fa0551d2fda4670c" ns2:_="" ns3:_="">
    <xsd:import namespace="cc3bdf6b-c0d6-4a8a-9ed1-3e3d7293aa77"/>
    <xsd:import namespace="3b1dff1f-ed9c-4009-857e-f304e3a9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bdf6b-c0d6-4a8a-9ed1-3e3d7293aa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dff1f-ed9c-4009-857e-f304e3a9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9348063-7bc1-4eb3-9959-268fdf8bc690}" ma:internalName="TaxCatchAll" ma:showField="CatchAllData" ma:web="3b1dff1f-ed9c-4009-857e-f304e3a9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dff1f-ed9c-4009-857e-f304e3a9a450" xsi:nil="true"/>
    <lcf76f155ced4ddcb4097134ff3c332f xmlns="cc3bdf6b-c0d6-4a8a-9ed1-3e3d7293aa7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D1601D-D2F5-44EF-8B19-631E925EF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3bdf6b-c0d6-4a8a-9ed1-3e3d7293aa77"/>
    <ds:schemaRef ds:uri="3b1dff1f-ed9c-4009-857e-f304e3a9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C5AD23-FE7F-41CA-85A8-3ABA28471DA8}">
  <ds:schemaRefs>
    <ds:schemaRef ds:uri="http://schemas.microsoft.com/office/2006/metadata/properties"/>
    <ds:schemaRef ds:uri="http://schemas.microsoft.com/office/infopath/2007/PartnerControls"/>
    <ds:schemaRef ds:uri="3b1dff1f-ed9c-4009-857e-f304e3a9a450"/>
    <ds:schemaRef ds:uri="cc3bdf6b-c0d6-4a8a-9ed1-3e3d7293aa77"/>
  </ds:schemaRefs>
</ds:datastoreItem>
</file>

<file path=customXml/itemProps3.xml><?xml version="1.0" encoding="utf-8"?>
<ds:datastoreItem xmlns:ds="http://schemas.openxmlformats.org/officeDocument/2006/customXml" ds:itemID="{364249E1-3618-4FD7-BAAF-6506F83C59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26</vt:i4>
      </vt:variant>
      <vt:variant>
        <vt:lpstr>Pomenované rozsahy</vt:lpstr>
      </vt:variant>
      <vt:variant>
        <vt:i4>46</vt:i4>
      </vt:variant>
    </vt:vector>
  </HeadingPairs>
  <TitlesOfParts>
    <vt:vector size="72" baseType="lpstr">
      <vt:lpstr>Ponuka</vt:lpstr>
      <vt:lpstr>PS 01 - PS 01 Kontajnerov...</vt:lpstr>
      <vt:lpstr>PS 02 - PS 02 Diaľkové ov...</vt:lpstr>
      <vt:lpstr>SO 01 - SO 01 Modernizáci...</vt:lpstr>
      <vt:lpstr>SO 02 - SO 02 Nové trolej...</vt:lpstr>
      <vt:lpstr>SO 03 - SO 03 Nové trolej...</vt:lpstr>
      <vt:lpstr>SO 04 - SO 04 Ochranné op...</vt:lpstr>
      <vt:lpstr>SO 05 - SO 05 Elektrické ...</vt:lpstr>
      <vt:lpstr>SO 06 - SO 06 Elektrické ...</vt:lpstr>
      <vt:lpstr>SO 07 - SO 07 Napájacie v...</vt:lpstr>
      <vt:lpstr>SO 08 - SO 08 Napájacie v...</vt:lpstr>
      <vt:lpstr>SO 09 - SO 09 Verejné osv...</vt:lpstr>
      <vt:lpstr>SO 10 - SO 10 Verejné osv...</vt:lpstr>
      <vt:lpstr>SO 11 - SO 11 Verejné osv...</vt:lpstr>
      <vt:lpstr>SO 12 - SO 12 Ovládací ká...</vt:lpstr>
      <vt:lpstr>SO 13 - SO 12 Optická tra...</vt:lpstr>
      <vt:lpstr>SO 14 - SO 14 Kontajnerov...</vt:lpstr>
      <vt:lpstr>SO 16 - SO 16 Káblová prí...</vt:lpstr>
      <vt:lpstr>SO 17 - SO 17 Telefónna p...</vt:lpstr>
      <vt:lpstr>SO 18 - SO18 Úprava CDS v...</vt:lpstr>
      <vt:lpstr>SO 19 - SO19 Úprava CDS v...</vt:lpstr>
      <vt:lpstr>SO 20 - SO 20 Spätné úpra...</vt:lpstr>
      <vt:lpstr>SO 21 - SO 21 Odstránenie...</vt:lpstr>
      <vt:lpstr>Osobné postavenie</vt:lpstr>
      <vt:lpstr>Koneční uživatelia výhod</vt:lpstr>
      <vt:lpstr>Medzinárodné sankcie</vt:lpstr>
      <vt:lpstr>'PS 01 - PS 01 Kontajnerov...'!Názvy_tlače</vt:lpstr>
      <vt:lpstr>'PS 02 - PS 02 Diaľkové ov...'!Názvy_tlače</vt:lpstr>
      <vt:lpstr>'Rekapitulácia stavby'!Názvy_tlače</vt:lpstr>
      <vt:lpstr>'SO 01 - SO 01 Modernizáci...'!Názvy_tlače</vt:lpstr>
      <vt:lpstr>'SO 02 - SO 02 Nové trolej...'!Názvy_tlače</vt:lpstr>
      <vt:lpstr>'SO 03 - SO 03 Nové trolej...'!Názvy_tlače</vt:lpstr>
      <vt:lpstr>'SO 04 - SO 04 Ochranné op...'!Názvy_tlače</vt:lpstr>
      <vt:lpstr>'SO 05 - SO 05 Elektrické ...'!Názvy_tlače</vt:lpstr>
      <vt:lpstr>'SO 06 - SO 06 Elektrické ...'!Názvy_tlače</vt:lpstr>
      <vt:lpstr>'SO 07 - SO 07 Napájacie v...'!Názvy_tlače</vt:lpstr>
      <vt:lpstr>'SO 08 - SO 08 Napájacie v...'!Názvy_tlače</vt:lpstr>
      <vt:lpstr>'SO 09 - SO 09 Verejné osv...'!Názvy_tlače</vt:lpstr>
      <vt:lpstr>'SO 10 - SO 10 Verejné osv...'!Názvy_tlače</vt:lpstr>
      <vt:lpstr>'SO 11 - SO 11 Verejné osv...'!Názvy_tlače</vt:lpstr>
      <vt:lpstr>'SO 12 - SO 12 Ovládací ká...'!Názvy_tlače</vt:lpstr>
      <vt:lpstr>'SO 13 - SO 12 Optická tra...'!Názvy_tlače</vt:lpstr>
      <vt:lpstr>'SO 14 - SO 14 Kontajnerov...'!Názvy_tlače</vt:lpstr>
      <vt:lpstr>'SO 16 - SO 16 Káblová prí...'!Názvy_tlače</vt:lpstr>
      <vt:lpstr>'SO 17 - SO 17 Telefónna p...'!Názvy_tlače</vt:lpstr>
      <vt:lpstr>'SO 18 - SO18 Úprava CDS v...'!Názvy_tlače</vt:lpstr>
      <vt:lpstr>'SO 19 - SO19 Úprava CDS v...'!Názvy_tlače</vt:lpstr>
      <vt:lpstr>'SO 20 - SO 20 Spätné úpra...'!Názvy_tlače</vt:lpstr>
      <vt:lpstr>'SO 21 - SO 21 Odstránenie...'!Názvy_tlače</vt:lpstr>
      <vt:lpstr>'PS 01 - PS 01 Kontajnerov...'!Oblasť_tlače</vt:lpstr>
      <vt:lpstr>'PS 02 - PS 02 Diaľkové ov...'!Oblasť_tlače</vt:lpstr>
      <vt:lpstr>'Rekapitulácia stavby'!Oblasť_tlače</vt:lpstr>
      <vt:lpstr>'SO 01 - SO 01 Modernizáci...'!Oblasť_tlače</vt:lpstr>
      <vt:lpstr>'SO 02 - SO 02 Nové trolej...'!Oblasť_tlače</vt:lpstr>
      <vt:lpstr>'SO 03 - SO 03 Nové trolej...'!Oblasť_tlače</vt:lpstr>
      <vt:lpstr>'SO 04 - SO 04 Ochranné op...'!Oblasť_tlače</vt:lpstr>
      <vt:lpstr>'SO 05 - SO 05 Elektrické ...'!Oblasť_tlače</vt:lpstr>
      <vt:lpstr>'SO 06 - SO 06 Elektrické ...'!Oblasť_tlače</vt:lpstr>
      <vt:lpstr>'SO 07 - SO 07 Napájacie v...'!Oblasť_tlače</vt:lpstr>
      <vt:lpstr>'SO 08 - SO 08 Napájacie v...'!Oblasť_tlače</vt:lpstr>
      <vt:lpstr>'SO 09 - SO 09 Verejné osv...'!Oblasť_tlače</vt:lpstr>
      <vt:lpstr>'SO 10 - SO 10 Verejné osv...'!Oblasť_tlače</vt:lpstr>
      <vt:lpstr>'SO 11 - SO 11 Verejné osv...'!Oblasť_tlače</vt:lpstr>
      <vt:lpstr>'SO 12 - SO 12 Ovládací ká...'!Oblasť_tlače</vt:lpstr>
      <vt:lpstr>'SO 13 - SO 12 Optická tra...'!Oblasť_tlače</vt:lpstr>
      <vt:lpstr>'SO 14 - SO 14 Kontajnerov...'!Oblasť_tlače</vt:lpstr>
      <vt:lpstr>'SO 16 - SO 16 Káblová prí...'!Oblasť_tlače</vt:lpstr>
      <vt:lpstr>'SO 17 - SO 17 Telefónna p...'!Oblasť_tlače</vt:lpstr>
      <vt:lpstr>'SO 18 - SO18 Úprava CDS v...'!Oblasť_tlače</vt:lpstr>
      <vt:lpstr>'SO 19 - SO19 Úprava CDS v...'!Oblasť_tlače</vt:lpstr>
      <vt:lpstr>'SO 20 - SO 20 Spätné úpra...'!Oblasť_tlače</vt:lpstr>
      <vt:lpstr>'SO 21 - SO 21 Odstránenie...'!Oblasť_tlače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Paulína Farkašovská</dc:creator>
  <cp:keywords/>
  <dc:description/>
  <cp:lastModifiedBy>Bazyľáková Simona, Mgr.</cp:lastModifiedBy>
  <cp:revision/>
  <dcterms:created xsi:type="dcterms:W3CDTF">2025-03-03T14:21:20Z</dcterms:created>
  <dcterms:modified xsi:type="dcterms:W3CDTF">2025-03-17T06:58:34Z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0x010100C1FE71C84106014EAED87FA5E740ACF1</vt:lpwstr>
  </property>
  <property fmtid="{D5CDD505-2E9C-101B-9397-08002B2CF9AE}" pid="3" name="MediaServiceImageTags">
    <vt:lpwstr/>
  </property>
</Properties>
</file>