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magistratba-my.sharepoint.com/personal/simona_bazylakova_bratislava_sk/Documents/Pracovná plocha/VO/Nadlimitné zákazky/Stavebný dozor Trolejbusy Galvanio Bulharská/SP/"/>
    </mc:Choice>
  </mc:AlternateContent>
  <xr:revisionPtr revIDLastSave="834" documentId="13_ncr:1_{B5F6DD31-FF54-41C7-B553-76949E5F3D8E}" xr6:coauthVersionLast="47" xr6:coauthVersionMax="47" xr10:uidLastSave="{673C7E93-B1C4-49D7-B569-3DA0F1DD510B}"/>
  <workbookProtection workbookAlgorithmName="SHA-512" workbookHashValue="v2jp/S8fk81cFB+2IgnAlNp8R44muHFo3r5UtIti/pVbqEfLIEujHVTCRcMTaoU3keqaAfWg16uo0z/h9rJxGw==" workbookSaltValue="w8ED5ChXPVIgS7NZYYQV4w==" workbookSpinCount="100000" lockStructure="1"/>
  <bookViews>
    <workbookView xWindow="-110" yWindow="-110" windowWidth="19420" windowHeight="10420" firstSheet="1" activeTab="1" xr2:uid="{89D3062A-3E8C-407B-A16C-9D1AA0F43D56}"/>
  </bookViews>
  <sheets>
    <sheet name="Zákl. nastavenie" sheetId="7" state="hidden" r:id="rId1"/>
    <sheet name="Ponuka - peňažný bonusový" sheetId="8" r:id="rId2"/>
    <sheet name="Sumár" sheetId="12" r:id="rId3"/>
    <sheet name="I. etapa" sheetId="13" r:id="rId4"/>
    <sheet name="II. etapa" sheetId="14" r:id="rId5"/>
    <sheet name="III. etapa" sheetId="15" r:id="rId6"/>
    <sheet name="Osobné postavenie" sheetId="11" r:id="rId7"/>
    <sheet name="Koneční užívatelia výhod" sheetId="5" r:id="rId8"/>
    <sheet name="Medzinárodné sankcie" sheetId="2" r:id="rId9"/>
  </sheets>
  <definedNames>
    <definedName name="_xlnm.Print_Area" localSheetId="7">'Koneční užívatelia výhod'!$B$1:$B$28</definedName>
    <definedName name="_xlnm.Print_Area" localSheetId="8">'Medzinárodné sankcie'!$B$1:$B$22</definedName>
    <definedName name="_xlnm.Print_Area" localSheetId="6">'Osobné postavenie'!$B$1:$B$19</definedName>
    <definedName name="_xlnm.Print_Area" localSheetId="1">'Ponuka - peňažný bonusový'!$A$1:$G$101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3" l="1"/>
  <c r="L8" i="13"/>
  <c r="L7" i="13"/>
  <c r="L6" i="13"/>
  <c r="L5" i="13"/>
  <c r="F9" i="15" l="1"/>
  <c r="G9" i="15" s="1"/>
  <c r="F8" i="15"/>
  <c r="G8" i="15" s="1"/>
  <c r="F7" i="15"/>
  <c r="G7" i="15" s="1"/>
  <c r="F6" i="15"/>
  <c r="G6" i="15" s="1"/>
  <c r="F5" i="15"/>
  <c r="G5" i="15" s="1"/>
  <c r="G9" i="14"/>
  <c r="H9" i="14" s="1"/>
  <c r="G8" i="14"/>
  <c r="H8" i="14" s="1"/>
  <c r="G7" i="14"/>
  <c r="H7" i="14" s="1"/>
  <c r="G6" i="14"/>
  <c r="H6" i="14" s="1"/>
  <c r="G5" i="14"/>
  <c r="H5" i="14" s="1"/>
  <c r="M9" i="13"/>
  <c r="M8" i="13"/>
  <c r="M7" i="13"/>
  <c r="M6" i="13"/>
  <c r="M5" i="13"/>
  <c r="H10" i="14" l="1"/>
  <c r="E18" i="12" s="1"/>
  <c r="F18" i="12" s="1"/>
  <c r="G10" i="15"/>
  <c r="E19" i="12" s="1"/>
  <c r="F19" i="12" s="1"/>
  <c r="G19" i="12" s="1"/>
  <c r="H19" i="12" s="1"/>
  <c r="M10" i="13"/>
  <c r="E17" i="12" s="1"/>
  <c r="F17" i="12" s="1"/>
  <c r="E35" i="7" l="1"/>
  <c r="E36" i="7"/>
  <c r="E50" i="7"/>
  <c r="E49" i="7"/>
  <c r="E37" i="7"/>
  <c r="G34" i="7"/>
  <c r="H34" i="7" s="1"/>
  <c r="C28" i="8"/>
  <c r="E21" i="8"/>
  <c r="F21" i="8"/>
  <c r="F28" i="8"/>
  <c r="E28" i="8"/>
  <c r="B28" i="8"/>
  <c r="C26" i="8"/>
  <c r="C19" i="8"/>
  <c r="K9" i="7"/>
  <c r="K10" i="7"/>
  <c r="K11" i="7"/>
  <c r="K12" i="7"/>
  <c r="K13" i="7"/>
  <c r="K5" i="7"/>
  <c r="K6" i="7"/>
  <c r="K7" i="7"/>
  <c r="K8" i="7"/>
  <c r="I36" i="7"/>
  <c r="I50" i="7"/>
  <c r="I51" i="7"/>
  <c r="I52" i="7"/>
  <c r="I53" i="7"/>
  <c r="I54" i="7"/>
  <c r="I55" i="7"/>
  <c r="I56" i="7"/>
  <c r="I57" i="7"/>
  <c r="I58" i="7"/>
  <c r="I49" i="7"/>
  <c r="G50" i="7"/>
  <c r="G51" i="7"/>
  <c r="G52" i="7"/>
  <c r="G53" i="7"/>
  <c r="G54" i="7"/>
  <c r="G55" i="7"/>
  <c r="G56" i="7"/>
  <c r="G57" i="7"/>
  <c r="G58" i="7"/>
  <c r="G49" i="7"/>
  <c r="I35" i="7"/>
  <c r="I37" i="7"/>
  <c r="I38" i="7"/>
  <c r="I39" i="7"/>
  <c r="I40" i="7"/>
  <c r="I41" i="7"/>
  <c r="I42" i="7"/>
  <c r="I43" i="7"/>
  <c r="I34" i="7"/>
  <c r="J34" i="7" s="1"/>
  <c r="G35" i="7"/>
  <c r="G36" i="7"/>
  <c r="G37" i="7"/>
  <c r="G38" i="7"/>
  <c r="G39" i="7"/>
  <c r="G40" i="7"/>
  <c r="G41" i="7"/>
  <c r="G42" i="7"/>
  <c r="G43" i="7"/>
  <c r="E51" i="7"/>
  <c r="E52" i="7"/>
  <c r="E53" i="7"/>
  <c r="E54" i="7"/>
  <c r="E55" i="7"/>
  <c r="E56" i="7"/>
  <c r="E57" i="7"/>
  <c r="E58" i="7"/>
  <c r="E38" i="7"/>
  <c r="E39" i="7"/>
  <c r="E40" i="7"/>
  <c r="E41" i="7"/>
  <c r="E42" i="7"/>
  <c r="E43" i="7"/>
  <c r="E34" i="7"/>
  <c r="H4" i="7"/>
  <c r="K4" i="7" s="1"/>
  <c r="C19" i="7" a="1"/>
  <c r="C19" i="7" s="1"/>
  <c r="C34" i="7" s="1" a="1"/>
  <c r="C34" i="7" s="1"/>
  <c r="C49" i="7" s="1" a="1"/>
  <c r="C49" i="7" s="1"/>
  <c r="B19" i="7" a="1"/>
  <c r="B19" i="7" s="1"/>
  <c r="B34" i="7" s="1" a="1"/>
  <c r="B34" i="7" s="1"/>
  <c r="B49" i="7" s="1" a="1"/>
  <c r="B49" i="7" s="1"/>
  <c r="F31" i="8" l="1"/>
  <c r="J49" i="7"/>
  <c r="F34" i="7"/>
  <c r="F49" i="7"/>
  <c r="H14" i="7" l="1"/>
  <c r="I7" i="7" s="1"/>
  <c r="H49" i="7"/>
  <c r="J52" i="7" l="1"/>
  <c r="J7" i="7"/>
  <c r="H52" i="7"/>
  <c r="H22" i="7"/>
  <c r="F22" i="7"/>
  <c r="J37" i="7"/>
  <c r="H37" i="7"/>
  <c r="F52" i="7"/>
  <c r="F37" i="7"/>
  <c r="J22" i="7"/>
  <c r="I10" i="7"/>
  <c r="I11" i="7"/>
  <c r="I13" i="7"/>
  <c r="I5" i="7"/>
  <c r="I9" i="7"/>
  <c r="I6" i="7"/>
  <c r="I4" i="7"/>
  <c r="I12" i="7"/>
  <c r="I8" i="7"/>
  <c r="J8" i="7" l="1"/>
  <c r="J24" i="7"/>
  <c r="F24" i="7"/>
  <c r="J9" i="7"/>
  <c r="H54" i="7"/>
  <c r="H24" i="7"/>
  <c r="F54" i="7"/>
  <c r="J54" i="7"/>
  <c r="H39" i="7"/>
  <c r="F39" i="7"/>
  <c r="J39" i="7"/>
  <c r="F40" i="7"/>
  <c r="H25" i="7"/>
  <c r="F55" i="7"/>
  <c r="J55" i="7"/>
  <c r="J25" i="7"/>
  <c r="F25" i="7"/>
  <c r="J10" i="7"/>
  <c r="H55" i="7"/>
  <c r="J40" i="7"/>
  <c r="H40" i="7"/>
  <c r="J51" i="7"/>
  <c r="H51" i="7"/>
  <c r="H21" i="7"/>
  <c r="F21" i="7"/>
  <c r="F51" i="7"/>
  <c r="H36" i="7"/>
  <c r="J36" i="7"/>
  <c r="F36" i="7"/>
  <c r="J21" i="7"/>
  <c r="J6" i="7"/>
  <c r="H41" i="7"/>
  <c r="F26" i="7"/>
  <c r="H26" i="7"/>
  <c r="F41" i="7"/>
  <c r="J11" i="7"/>
  <c r="J26" i="7"/>
  <c r="H56" i="7"/>
  <c r="F56" i="7"/>
  <c r="J41" i="7"/>
  <c r="J56" i="7"/>
  <c r="J23" i="7"/>
  <c r="J38" i="7"/>
  <c r="H38" i="7"/>
  <c r="J53" i="7"/>
  <c r="F23" i="7"/>
  <c r="H53" i="7"/>
  <c r="H23" i="7"/>
  <c r="F53" i="7"/>
  <c r="F38" i="7"/>
  <c r="J42" i="7"/>
  <c r="H42" i="7"/>
  <c r="F42" i="7"/>
  <c r="J27" i="7"/>
  <c r="F27" i="7"/>
  <c r="J57" i="7"/>
  <c r="H57" i="7"/>
  <c r="H27" i="7"/>
  <c r="F57" i="7"/>
  <c r="J12" i="7"/>
  <c r="H50" i="7"/>
  <c r="H35" i="7"/>
  <c r="F50" i="7"/>
  <c r="J35" i="7"/>
  <c r="J5" i="7"/>
  <c r="J50" i="7"/>
  <c r="H20" i="7"/>
  <c r="F20" i="7"/>
  <c r="F35" i="7"/>
  <c r="J20" i="7"/>
  <c r="F58" i="7"/>
  <c r="J13" i="7"/>
  <c r="J43" i="7"/>
  <c r="F43" i="7"/>
  <c r="H43" i="7"/>
  <c r="J28" i="7"/>
  <c r="J58" i="7"/>
  <c r="H58" i="7"/>
  <c r="H28" i="7"/>
  <c r="F28" i="7"/>
  <c r="H19" i="7"/>
  <c r="J4" i="7"/>
  <c r="J19" i="7"/>
  <c r="F19" i="7"/>
  <c r="I14" i="7"/>
  <c r="D19" i="7" a="1"/>
  <c r="D19" i="7" s="1"/>
  <c r="D29" i="7" s="1"/>
  <c r="J29" i="7" l="1"/>
  <c r="H29" i="7"/>
  <c r="J44" i="7"/>
  <c r="H44" i="7"/>
  <c r="J59" i="7"/>
  <c r="F59" i="7"/>
  <c r="H59" i="7"/>
  <c r="F29" i="7"/>
  <c r="F44" i="7"/>
  <c r="G18" i="12" l="1"/>
  <c r="H18" i="12" s="1"/>
  <c r="G17" i="12"/>
  <c r="F20" i="12"/>
  <c r="C23" i="8" s="1"/>
  <c r="E23" i="8" s="1"/>
  <c r="F23" i="8" s="1"/>
  <c r="C24" i="8" s="1"/>
  <c r="F98" i="8" s="1"/>
  <c r="G20" i="12" l="1"/>
  <c r="H17" i="12"/>
  <c r="H20"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<sst xmlns="http://schemas.openxmlformats.org/spreadsheetml/2006/main" count="304" uniqueCount="204">
  <si>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</si>
  <si>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</si>
  <si>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</si>
  <si>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</si>
  <si>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</si>
  <si>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</si>
  <si>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</si>
  <si>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</si>
  <si>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</si>
  <si>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</si>
  <si>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</si>
  <si>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</si>
  <si>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</si>
  <si>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</si>
  <si>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</si>
  <si>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</si>
  <si>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</si>
  <si>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</si>
  <si>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</si>
  <si>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</si>
  <si>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</si>
  <si>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</si>
  <si>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</si>
  <si>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</si>
  <si>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</si>
  <si>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</si>
  <si>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</si>
  <si>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</si>
  <si>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</si>
  <si>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</si>
  <si>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</si>
  <si>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</si>
  <si>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</si>
  <si>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</si>
  <si>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</si>
  <si>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</si>
  <si>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</si>
  <si>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Logika kritéria</t>
  </si>
  <si>
    <t>Názov položky</t>
  </si>
  <si>
    <t>Suma v EUR bez DPH</t>
  </si>
  <si>
    <t>Výška DPH</t>
  </si>
  <si>
    <t>Popis kritéria</t>
  </si>
  <si>
    <t>Ponuka uchádzača</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</si>
  <si>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</si>
  <si>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</si>
  <si>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</si>
  <si>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</si>
  <si>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</si>
  <si>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</si>
  <si>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</si>
  <si>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</si>
  <si>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</si>
  <si>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</si>
  <si>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</si>
  <si>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</si>
  <si>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</si>
  <si>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</si>
  <si>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</si>
  <si>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</si>
  <si>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</si>
  <si>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</si>
  <si>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</si>
  <si>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</si>
  <si>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</si>
  <si>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</si>
  <si>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</si>
  <si>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</si>
  <si>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</si>
  <si>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</si>
  <si>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</si>
  <si>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</si>
  <si>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</si>
  <si>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</si>
  <si>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</si>
  <si>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</si>
  <si>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Cena za celý predmet zákazky</t>
  </si>
  <si>
    <t>Ponuková cena:</t>
  </si>
  <si>
    <t>Peňažný bonus na účely vyhodnotenia ponúk:</t>
  </si>
  <si>
    <t>Logika kritéria:</t>
  </si>
  <si>
    <t>Minimálna hodnota:</t>
  </si>
  <si>
    <t>Maximálna hodnota:</t>
  </si>
  <si>
    <t>Maximálny finančný bonus na účely hodnotenia ponúk</t>
  </si>
  <si>
    <t>Kritérium č. 1:</t>
  </si>
  <si>
    <t>Kritérium č. 2:</t>
  </si>
  <si>
    <t>Celková cena na účely hodnotenia ponúk:</t>
  </si>
  <si>
    <t>žiadna</t>
  </si>
  <si>
    <t>Minimálna hodnota kritéria</t>
  </si>
  <si>
    <t>Maximálna hodnota kritéria</t>
  </si>
  <si>
    <t>čím viac, tým lepšie</t>
  </si>
  <si>
    <t>Som platcom DPH</t>
  </si>
  <si>
    <t>Čestné vyhlásenie podľa § 32 ods. 7 ZVO</t>
  </si>
  <si>
    <t>že v spoločnosti uchádazača pôsobia nasledovné osoby splňajúce podmienky stanovené v § 32 ods. 8 ZVO:</t>
  </si>
  <si>
    <t>Zároveň čestne vhylasujem, že všetky vyššie uvedené osoby spĺňajú podmienky účasti osobného postavenia podľa § 32 ods. 1 písm. a) ZVO.</t>
  </si>
  <si>
    <t>1. Meno Priezvisko, funkcia v spoločnosti</t>
  </si>
  <si>
    <t>2. Meno Priezvisko, funkcia v spoločnosti</t>
  </si>
  <si>
    <t>3. Meno Priezvisko, funkcia v spoločnosti</t>
  </si>
  <si>
    <t>4. ... v prípade potreby doplňte ďalšie riadky</t>
  </si>
  <si>
    <r>
      <t>Predložením tejto ponuky prehlasujem, že som sa oboznámil so znením čestného vyhlásenia uvedeným v hárku "</t>
    </r>
    <r>
      <rPr>
        <b/>
        <sz val="11"/>
        <color theme="1"/>
        <rFont val="Calibri"/>
        <family val="2"/>
        <charset val="238"/>
        <scheme val="minor"/>
      </rPr>
      <t>Osobné postavenie</t>
    </r>
    <r>
      <rPr>
        <sz val="11"/>
        <color theme="1"/>
        <rFont val="Calibri"/>
        <family val="2"/>
        <charset val="238"/>
        <scheme val="minor"/>
      </rPr>
      <t>" tohto dokumentu a potvrdzujem všetky tam uvedené skutočnosti.</t>
    </r>
  </si>
  <si>
    <t>V prípade, že vyššie nie sú uvedené žiadne osoby, čestne prehlasujem, že žiadne takéto osoby v našej spoločnosti nepôsobia.</t>
  </si>
  <si>
    <t>Najnižšia cena za celý predmet zákazky v EUR s DPH</t>
  </si>
  <si>
    <t>Skúsenosti odborníkov</t>
  </si>
  <si>
    <t>kus</t>
  </si>
  <si>
    <t>Sumarizačná časť výkonov SD</t>
  </si>
  <si>
    <t xml:space="preserve">Etapa č. </t>
  </si>
  <si>
    <t>M. J.</t>
  </si>
  <si>
    <t>Množstvo</t>
  </si>
  <si>
    <t>Jednotková cena</t>
  </si>
  <si>
    <t>Celková cena v Eur bez DPH za Etapu</t>
  </si>
  <si>
    <t>DPH 23%</t>
  </si>
  <si>
    <t>Zmluvná cena v Eur vrátane DPH</t>
  </si>
  <si>
    <t>Služby stavebného dozoru počas lehoty trvania Etapy č. 1</t>
  </si>
  <si>
    <t>kpl</t>
  </si>
  <si>
    <t>1/8 z ponúkanej sumy, mesačná platba</t>
  </si>
  <si>
    <t>Služby stavebného dozoru počas lehoty trvania Etapy č. 2</t>
  </si>
  <si>
    <t>1/3  z ponúkanej sumy, mesačná platba</t>
  </si>
  <si>
    <t>Služby stavebného dozoru počas lehoty trvania Etapy č. 3</t>
  </si>
  <si>
    <t>1/2  z ponúkanej sumy, mesačná platba</t>
  </si>
  <si>
    <t>CELKOM</t>
  </si>
  <si>
    <t>Uchádzač je povinný pri návrhu nasadenia jednotlivých odborníkov pre účely vypracovania ponuky uvažovať s takým počtom dní, ktoré budú zodpovedať skutočnej potrebe uchádzača potrebnej na poskytnutie kompletnej Služby SD počas celej doby trvania ZMLUVY v závislosti od odbornosti a schopností svojho personálu a so zohľadnením predpokladanej organizácie prác.</t>
  </si>
  <si>
    <t>Objednávateľ nestanovuje  pre podporný personál  minimálne nasadenie. Uchádzač musí uvažovať s takým počtom dní, ktoré budú zodpovedať skutočnej potrebe potrebnej na poskytnutie kompletnej Služby SD počas celej doby trvania ZMLUVY v závislosti od odbornosti a schopností svojho personálu a so zohľadnením predpokladanej organizácie prác.</t>
  </si>
  <si>
    <r>
      <rPr>
        <b/>
        <sz val="11"/>
        <color theme="1"/>
        <rFont val="Calibri"/>
        <family val="2"/>
        <charset val="238"/>
        <scheme val="minor"/>
      </rPr>
      <t>Poznámka</t>
    </r>
    <r>
      <rPr>
        <sz val="11"/>
        <color theme="1"/>
        <rFont val="Calibri"/>
        <family val="2"/>
        <charset val="238"/>
        <scheme val="minor"/>
      </rPr>
      <t xml:space="preserve">: </t>
    </r>
    <r>
      <rPr>
        <b/>
        <sz val="11"/>
        <color theme="1"/>
        <rFont val="Calibri"/>
        <family val="2"/>
        <charset val="238"/>
        <scheme val="minor"/>
      </rPr>
      <t>Denná sadzba na jednotlivých odborníkov je suma pokrývajúca všetky náklady na činnosť daného odborníka počas jednej, min. 8 hodinovej pracovnej zmeny vrátane všetkých rizík a nákladov súvisiacich s poskytnutím tejto Služby.</t>
    </r>
  </si>
  <si>
    <t>Denné sadzby</t>
  </si>
  <si>
    <t>Etapa IV. - počet dní nasadenia odborníkov</t>
  </si>
  <si>
    <t>1.</t>
  </si>
  <si>
    <t>2.</t>
  </si>
  <si>
    <t>3.</t>
  </si>
  <si>
    <t>4.</t>
  </si>
  <si>
    <t>5.</t>
  </si>
  <si>
    <t>6.</t>
  </si>
  <si>
    <t>7.</t>
  </si>
  <si>
    <t>8.</t>
  </si>
  <si>
    <t>Kategória odborníkov</t>
  </si>
  <si>
    <t>Denná sadzba / deň v EUR bez DPH</t>
  </si>
  <si>
    <t>Minimálne nasadenie I. ETAPA/dni</t>
  </si>
  <si>
    <t>6/2025</t>
  </si>
  <si>
    <t>7/2025</t>
  </si>
  <si>
    <t>8/2025</t>
  </si>
  <si>
    <t>9/2025</t>
  </si>
  <si>
    <t>10/2025</t>
  </si>
  <si>
    <t>11/2025</t>
  </si>
  <si>
    <t>12/2025</t>
  </si>
  <si>
    <t>1/2026</t>
  </si>
  <si>
    <t>Spolu           / dní/</t>
  </si>
  <si>
    <t>Spolu / Eur /bez DPH</t>
  </si>
  <si>
    <t>Kľúčový odborník č. 1 - Vedúci tímu STD – odborník pre inžinierske stavby -  dopravné stavby</t>
  </si>
  <si>
    <t>Kľúčový odborník č. 2 - Stavebnotechnický dozor - Odborník pre technické, technologické a energetické vybavenie stavieb - elektrotechnické zariadenia</t>
  </si>
  <si>
    <t>Nekľúčový odborník č. 1 - Odborník pre inžinierske stavby - potrubné, energetické a iné líniové stavby</t>
  </si>
  <si>
    <t>Nekľúčový odborník č. 2 - Geodet </t>
  </si>
  <si>
    <t xml:space="preserve">Nekľúčový odborník č. 3 - Koordinátor BOZP </t>
  </si>
  <si>
    <t>Etapa II. - počet dní nasadenia odborníkov</t>
  </si>
  <si>
    <t>Minimálne nasadenie II. ETAPA/dni</t>
  </si>
  <si>
    <t>2/2026</t>
  </si>
  <si>
    <t>3/2026</t>
  </si>
  <si>
    <t>4/2026</t>
  </si>
  <si>
    <t>Spolu/ dní/</t>
  </si>
  <si>
    <t>Spolu/Eur/bez DPH</t>
  </si>
  <si>
    <t>Etapa III. - počet dní nasadenia odborníkov</t>
  </si>
  <si>
    <t>Minimálne nasadenie III. ETAPA/dni</t>
  </si>
  <si>
    <t>5/2026</t>
  </si>
  <si>
    <t>6/2026</t>
  </si>
  <si>
    <t>Spolu/dní/</t>
  </si>
  <si>
    <t>Spolu / Eur / bez DPH</t>
  </si>
  <si>
    <t>Etapa I. - počet dní nasadenia odborníkov</t>
  </si>
  <si>
    <t>Poznámka: Požadované nasadenie jednotlivých odborníkov tímu STD uvedené v stĺpci Minimálne nasadenie  počas etapy je stanovené Verejným obstarávateľom ako minimálne pre výpočet ponukovej ceny a uchádzač nesmie v etape uvažovať s počtom dní nasadenia menším, ako požaduje Verejný obstarávateľ.</t>
  </si>
  <si>
    <t>Suma v EUR s DPH</t>
  </si>
  <si>
    <r>
      <t>Predložením tejto ponuky čestne vyhlasujem, že</t>
    </r>
    <r>
      <rPr>
        <sz val="11"/>
        <color rgb="FFFF0000"/>
        <rFont val="Calibri"/>
        <family val="2"/>
        <charset val="238"/>
        <scheme val="minor"/>
      </rPr>
      <t xml:space="preserve"> </t>
    </r>
    <r>
      <rPr>
        <sz val="11"/>
        <rFont val="Calibri"/>
        <family val="2"/>
        <charset val="238"/>
        <scheme val="minor"/>
      </rPr>
      <t xml:space="preserve">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</si>
  <si>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r>
      <t xml:space="preserve">V rámci kritéria skúsenosti odborníkov budú hodnotené skúsenosti KO1 a KO2, ktorými uchádzač disponuje pre účely splnenia podmienky účasti stanovenej v zmysle § 34 ods. 1 písm. g) ZVO ktoré sú uvedené v Časti B. Podmienky účasti v bode 3. Uchádzač v rámci kritéria uvedie, aké skúsenosti zo skôr realizovaných projektov považuje za najprínosnejšie vo vzťahu k poskytovaniu predmetu zákazky. 
</t>
    </r>
    <r>
      <rPr>
        <b/>
        <sz val="10"/>
        <rFont val="Calibri"/>
        <family val="2"/>
        <charset val="238"/>
        <scheme val="minor"/>
      </rPr>
      <t>Upozornenie:</t>
    </r>
    <r>
      <rPr>
        <sz val="10"/>
        <rFont val="Calibri"/>
        <family val="2"/>
        <charset val="238"/>
        <scheme val="minor"/>
      </rPr>
      <t xml:space="preserve"> Referenčná skúsenosť, ktorá slúži na preukazovanie splnenia podmienky účasti, nebude v rámci kritéria skúsenosti hodnotená. </t>
    </r>
  </si>
  <si>
    <t>Paňažný bonus na účely vyhodnotenia ponúk v tejto prílohe č. 2 - Ponuke, je len informačný.
Predložené referencie budú samostatne vyhodnotené komisiou v procese vyhodnocovania ponúk a následne im bude pridelený peňažný bonus v zmysle súťažných podkladov.</t>
  </si>
  <si>
    <t>Obchodné meno odberateľa</t>
  </si>
  <si>
    <t>Názov zákazky</t>
  </si>
  <si>
    <t>meno kontaktnej osoby odberateľa</t>
  </si>
  <si>
    <t>lehota dodania</t>
  </si>
  <si>
    <t>Stručný opis zákazky</t>
  </si>
  <si>
    <t>Zoznam skúseností KO1 / KO2</t>
  </si>
  <si>
    <t>Zákazka č. 1 - skúsenosť KO1</t>
  </si>
  <si>
    <t>Zákazka č. 2 - skúsenosť KO1</t>
  </si>
  <si>
    <t>Zákazka č. 3 - skúsenosť KO2</t>
  </si>
  <si>
    <t>Zákazka č. 4 - skúsenosť KO2</t>
  </si>
  <si>
    <t>Hodnota stavebných prác</t>
  </si>
  <si>
    <t>Názov pozície</t>
  </si>
  <si>
    <t>Trvanie pôsobenia v pozícií v tvare DD/MM/RRRR - DD/MM/RRRR</t>
  </si>
  <si>
    <t>Začiatok a koniec realizácie v tvare DD/MM/RRRR - DD/MM/RRRR</t>
  </si>
  <si>
    <t>Meno a kontaktné údaje kontaktnej osoby odberateľa</t>
  </si>
  <si>
    <t>Vyhlásenie k participácii na vypracovaní ponuky inou osobou</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</si>
  <si>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</si>
  <si>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</si>
  <si>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r>
      <t xml:space="preserve">Identifikačné údaje osoby, ktorá participovala na vypracovaní ponuky </t>
    </r>
    <r>
      <rPr>
        <b/>
        <i/>
        <sz val="11"/>
        <rFont val="Calibri"/>
        <family val="2"/>
        <charset val="238"/>
        <scheme val="minor"/>
      </rPr>
      <t>(vypĺna uchádzač iba ak nevypracoval ponuku sám)</t>
    </r>
  </si>
  <si>
    <t>Meno a priezvisko:</t>
  </si>
  <si>
    <t>Obchodné meno alebo názov:</t>
  </si>
  <si>
    <t>Sídlo alebo miesto podnikania:</t>
  </si>
  <si>
    <t>Identifikačné číslo, ak bolo pridelené:</t>
  </si>
  <si>
    <t>Preukázanie splnenia podmienok účasti v zmysle § 34 ods. 1 ZVO</t>
  </si>
  <si>
    <t>Zoznam poskytnutých služieb v zmysle § 34 ods. 1 písm. a) ZVO</t>
  </si>
  <si>
    <t xml:space="preserve">Uchádzač predloží zoznam poskytnutých služieb, z ktorého bude vyplývať, že v období predchádzajúcich 5 rokov od vyhlásenia verejného obstarávania realizoval min. 1 zákazku, ktorej predmetom bol výkon činnosti stavebného dozoru alebo stavebnotechnického dozoru alebo technického dozoru investora na stavbe, pričom predmetná stavba musí obsahovať vybudovanie alebo komplexnú rekonštrukciu trolejbusovej, električkovej, železničnej alebo špeciálnej dráhy s trakčným vedením v min. dĺžke 2 000 metrov. </t>
  </si>
  <si>
    <t>email a telefónny kontakt osoby odberateľa</t>
  </si>
  <si>
    <t>Kľúčový odborníci v zmysle § 34 ods. 1 písm. g) ZVO</t>
  </si>
  <si>
    <t>meno a priezvisko odborníka</t>
  </si>
  <si>
    <t>interný zamestnanec alebo iná osoba</t>
  </si>
  <si>
    <t>Odborník KO1</t>
  </si>
  <si>
    <t>Odborník KO2</t>
  </si>
  <si>
    <t>druh osvedčenia</t>
  </si>
  <si>
    <t>uchádzač preukáže, že na plnenie zákazky disponuje minimálne dvoma kľúčovými odborníkmi a to:
- kľúčový odborník 1 (KO1): Stavebnotechnický dozor (vedúci tímu STD – odborník pre inžinierske stavby – dopravné stavby)
- kľúčový odborník 2 (KO2): Stavebnotechnický dozor (odborník pre technické, technologické a energetické vybavenie stavieb – elektrotechnické zaradenia)</t>
  </si>
  <si>
    <t>Príloha č. 3 - Ponuka v zákazke „Činnosť stavebnotechnického dozoru pre projekt Nová trolejbusová trať Bulharská - Galvaniho“</t>
  </si>
  <si>
    <t>Uchádzač predloží zoznam poskytnutých služieb (zákaziek), referenčné listy prípadne iné doklady s uvedením cien bez DPH, miest, lehôt uskutočnenia zákaziek kvalifikovaného odborníka a všetky relevantné informácie a údaje, z ktorých bude zrejmé splnenie všetkých parametrov pre odpočítanie bonusovej sumy za danú skúsenosť. Predložený zoznam realizovaných zákaziek je povinné uviesť s kontaktnou osobou, u ktorej si verejný obstarávateľ môže preveriť pravdivosť uvádzaných údajov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</si>
</sst>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0.000"/>
    <numFmt numFmtId="165" formatCode="#,##0.00\ &quot;€&quot;"/>
  </numFmts>
  <fonts count="46"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1"/>
      <color rgb="FF006100"/>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1"/>
      <color theme="4"/>
      <name val="Calibri"/>
      <family val="2"/>
      <charset val="238"/>
      <scheme val="minor"/>
    </font>
    <font>
      <sz val="16"/>
      <name val="Calibri Light"/>
      <family val="2"/>
      <charset val="238"/>
      <scheme val="major"/>
    </font>
    <font>
      <sz val="16"/>
      <color rgb="FF002060"/>
      <name val="Calibri Light"/>
      <family val="2"/>
      <charset val="238"/>
      <scheme val="major"/>
    </font>
    <font>
      <sz val="14"/>
      <name val="Calibri"/>
      <family val="2"/>
      <charset val="238"/>
      <scheme val="minor"/>
    </font>
    <font>
      <sz val="11"/>
      <color theme="4" tint="-0.249977111117893"/>
      <name val="Calibri"/>
      <family val="2"/>
      <charset val="238"/>
      <scheme val="minor"/>
    </font>
    <font>
      <sz val="16"/>
      <color theme="0"/>
      <name val="Calibri Light"/>
      <family val="2"/>
      <charset val="238"/>
      <scheme val="major"/>
    </font>
    <font>
      <u/>
      <sz val="11"/>
      <color theme="10"/>
      <name val="Calibri"/>
      <family val="2"/>
      <charset val="238"/>
      <scheme val="minor"/>
    </font>
    <font>
      <b/>
      <sz val="18"/>
      <color theme="1"/>
      <name val="Arial"/>
      <family val="2"/>
      <charset val="238"/>
    </font>
    <font>
      <sz val="11"/>
      <color theme="1"/>
      <name val="Arial"/>
      <family val="2"/>
      <charset val="238"/>
    </font>
    <font>
      <b/>
      <sz val="12"/>
      <color theme="1"/>
      <name val="Arial"/>
      <family val="2"/>
      <charset val="238"/>
    </font>
    <font>
      <sz val="10"/>
      <color theme="1"/>
      <name val="Arial"/>
      <family val="2"/>
      <charset val="238"/>
    </font>
    <font>
      <b/>
      <u/>
      <sz val="12"/>
      <color theme="1"/>
      <name val="Arial"/>
      <family val="2"/>
      <charset val="238"/>
    </font>
    <font>
      <sz val="11"/>
      <color theme="1"/>
      <name val="Calibri"/>
      <family val="2"/>
      <scheme val="minor"/>
    </font>
    <font>
      <b/>
      <sz val="14"/>
      <color theme="0"/>
      <name val="Calibri"/>
      <family val="2"/>
      <charset val="238"/>
      <scheme val="minor"/>
    </font>
    <font>
      <b/>
      <sz val="14"/>
      <color theme="1"/>
      <name val="Calibri"/>
      <family val="2"/>
      <charset val="238"/>
      <scheme val="minor"/>
    </font>
    <font>
      <b/>
      <sz val="10"/>
      <color theme="1"/>
      <name val="Calibri"/>
      <family val="2"/>
      <scheme val="minor"/>
    </font>
    <font>
      <sz val="10"/>
      <color theme="1"/>
      <name val="Calibri"/>
      <family val="2"/>
      <scheme val="minor"/>
    </font>
    <font>
      <b/>
      <u/>
      <sz val="12"/>
      <color theme="1"/>
      <name val="Calibri"/>
      <family val="2"/>
      <charset val="238"/>
      <scheme val="minor"/>
    </font>
    <font>
      <b/>
      <sz val="11"/>
      <color theme="1"/>
      <name val="Calibri"/>
      <family val="2"/>
      <scheme val="minor"/>
    </font>
    <font>
      <b/>
      <u/>
      <sz val="14"/>
      <color theme="1"/>
      <name val="Calibri"/>
      <family val="2"/>
      <charset val="238"/>
      <scheme val="minor"/>
    </font>
    <font>
      <sz val="10"/>
      <color theme="1"/>
      <name val="Calibri"/>
      <family val="2"/>
      <charset val="238"/>
      <scheme val="minor"/>
    </font>
    <font>
      <b/>
      <sz val="12"/>
      <color theme="1"/>
      <name val="Calibri"/>
      <family val="2"/>
      <charset val="238"/>
      <scheme val="minor"/>
    </font>
    <font>
      <sz val="12"/>
      <color theme="1"/>
      <name val="Calibri"/>
      <family val="2"/>
      <charset val="238"/>
      <scheme val="minor"/>
    </font>
    <font>
      <sz val="10"/>
      <name val="Calibri"/>
      <family val="2"/>
      <charset val="238"/>
      <scheme val="minor"/>
    </font>
    <font>
      <b/>
      <sz val="10"/>
      <name val="Calibri"/>
      <family val="2"/>
      <charset val="238"/>
      <scheme val="minor"/>
    </font>
    <font>
      <i/>
      <sz val="10"/>
      <color rgb="FFFF0000"/>
      <name val="Calibri"/>
      <family val="2"/>
      <charset val="238"/>
      <scheme val="minor"/>
    </font>
    <font>
      <sz val="14"/>
      <color theme="4" tint="-0.249977111117893"/>
      <name val="Calibri Light"/>
      <family val="2"/>
      <charset val="238"/>
      <scheme val="major"/>
    </font>
    <font>
      <b/>
      <sz val="12"/>
      <name val="Calibri"/>
      <family val="2"/>
      <charset val="238"/>
      <scheme val="minor"/>
    </font>
    <font>
      <b/>
      <i/>
      <sz val="16"/>
      <name val="Calibri Light"/>
      <family val="2"/>
      <charset val="238"/>
      <scheme val="major"/>
    </font>
    <font>
      <b/>
      <i/>
      <sz val="11"/>
      <name val="Calibri"/>
      <family val="2"/>
      <charset val="238"/>
      <scheme val="minor"/>
    </font>
    <font>
      <b/>
      <i/>
      <sz val="16"/>
      <color theme="4" tint="-0.249977111117893"/>
      <name val="Calibri Light"/>
      <family val="2"/>
      <charset val="238"/>
      <scheme val="major"/>
    </font>
    <font>
      <b/>
      <sz val="10"/>
      <color rgb="FFFF0000"/>
      <name val="Calibri"/>
      <family val="2"/>
      <charset val="238"/>
      <scheme val="minor"/>
    </font>
  </fonts>
  <fills count="18">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7" tint="0.59999389629810485"/>
        <bgColor indexed="64"/>
      </patternFill>
    </fill>
  </fills>
  <borders count="11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right style="medium">
        <color indexed="64"/>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medium">
        <color indexed="64"/>
      </right>
      <top/>
      <bottom style="thin">
        <color rgb="FFB2B2B2"/>
      </bottom>
      <diagonal/>
    </border>
    <border>
      <left/>
      <right/>
      <top/>
      <bottom style="thin">
        <color rgb="FFB2B2B2"/>
      </bottom>
      <diagonal/>
    </border>
    <border>
      <left style="medium">
        <color indexed="64"/>
      </left>
      <right/>
      <top/>
      <bottom style="thin">
        <color rgb="FFB2B2B2"/>
      </bottom>
      <diagonal/>
    </border>
    <border>
      <left/>
      <right style="thin">
        <color rgb="FFB2B2B2"/>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right style="thin">
        <color rgb="FFB2B2B2"/>
      </right>
      <top style="medium">
        <color indexed="64"/>
      </top>
      <bottom style="thin">
        <color rgb="FFB2B2B2"/>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thin">
        <color rgb="FFB2B2B2"/>
      </left>
      <right style="medium">
        <color indexed="64"/>
      </right>
      <top/>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style="thin">
        <color rgb="FFB2B2B2"/>
      </left>
      <right/>
      <top style="medium">
        <color indexed="64"/>
      </top>
      <bottom/>
      <diagonal/>
    </border>
    <border>
      <left/>
      <right style="thin">
        <color rgb="FFB2B2B2"/>
      </right>
      <top style="medium">
        <color indexed="64"/>
      </top>
      <bottom/>
      <diagonal/>
    </border>
    <border>
      <left style="thin">
        <color auto="1"/>
      </left>
      <right style="medium">
        <color auto="1"/>
      </right>
      <top style="thin">
        <color auto="1"/>
      </top>
      <bottom style="medium">
        <color auto="1"/>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auto="1"/>
      </left>
      <right/>
      <top style="thin">
        <color auto="1"/>
      </top>
      <bottom style="thin">
        <color auto="1"/>
      </bottom>
      <diagonal/>
    </border>
    <border>
      <left style="thin">
        <color indexed="64"/>
      </left>
      <right style="medium">
        <color auto="1"/>
      </right>
      <top style="thin">
        <color indexed="64"/>
      </top>
      <bottom/>
      <diagonal/>
    </border>
    <border>
      <left style="medium">
        <color auto="1"/>
      </left>
      <right/>
      <top style="thin">
        <color auto="1"/>
      </top>
      <bottom style="medium">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auto="1"/>
      </top>
      <bottom style="thin">
        <color auto="1"/>
      </bottom>
      <diagonal/>
    </border>
    <border>
      <left style="thin">
        <color rgb="FF000000"/>
      </left>
      <right style="thin">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style="thin">
        <color indexed="64"/>
      </top>
      <bottom/>
      <diagonal/>
    </border>
    <border>
      <left style="medium">
        <color rgb="FF000000"/>
      </left>
      <right/>
      <top style="thin">
        <color auto="1"/>
      </top>
      <bottom style="medium">
        <color rgb="FF000000"/>
      </bottom>
      <diagonal/>
    </border>
    <border>
      <left/>
      <right style="thin">
        <color indexed="64"/>
      </right>
      <top style="thin">
        <color indexed="64"/>
      </top>
      <bottom style="medium">
        <color rgb="FF000000"/>
      </bottom>
      <diagonal/>
    </border>
    <border>
      <left style="thin">
        <color auto="1"/>
      </left>
      <right style="thin">
        <color auto="1"/>
      </right>
      <top style="thin">
        <color auto="1"/>
      </top>
      <bottom style="medium">
        <color rgb="FF000000"/>
      </bottom>
      <diagonal/>
    </border>
    <border>
      <left style="thin">
        <color indexed="64"/>
      </left>
      <right style="medium">
        <color rgb="FF000000"/>
      </right>
      <top style="thin">
        <color indexed="64"/>
      </top>
      <bottom style="medium">
        <color rgb="FF000000"/>
      </bottom>
      <diagonal/>
    </border>
    <border>
      <left style="thin">
        <color rgb="FFB2B2B2"/>
      </left>
      <right/>
      <top/>
      <bottom style="thin">
        <color rgb="FFB2B2B2"/>
      </bottom>
      <diagonal/>
    </border>
    <border>
      <left/>
      <right style="medium">
        <color indexed="64"/>
      </right>
      <top/>
      <bottom style="thin">
        <color rgb="FFB2B2B2"/>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7">
    <xf numFmtId="0" fontId="0" fillId="0" borderId="0"/>
    <xf numFmtId="0" fontId="1" fillId="2" borderId="2" applyNumberFormat="0" applyFont="0" applyAlignment="0" applyProtection="0"/>
    <xf numFmtId="0" fontId="1" fillId="3" borderId="0" applyNumberFormat="0" applyBorder="0" applyAlignment="0" applyProtection="0"/>
    <xf numFmtId="43" fontId="1" fillId="0" borderId="0" applyFont="0" applyFill="0" applyBorder="0" applyAlignment="0" applyProtection="0"/>
    <xf numFmtId="0" fontId="20" fillId="0" borderId="0" applyNumberFormat="0" applyFill="0" applyBorder="0" applyAlignment="0" applyProtection="0"/>
    <xf numFmtId="0" fontId="1" fillId="0" borderId="0"/>
    <xf numFmtId="44" fontId="1" fillId="0" borderId="0" applyFont="0" applyFill="0" applyBorder="0" applyAlignment="0" applyProtection="0"/>
  </cellStyleXfs>
  <cellXfs count="433">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63" xfId="0" applyFont="1" applyBorder="1" applyAlignment="1">
      <alignment horizontal="center" vertical="center"/>
    </xf>
    <xf numFmtId="0" fontId="6" fillId="0" borderId="44" xfId="0" applyFont="1" applyBorder="1" applyAlignment="1">
      <alignment horizontal="justify" vertical="center"/>
    </xf>
    <xf numFmtId="0" fontId="0" fillId="0" borderId="44" xfId="0" applyBorder="1" applyAlignment="1">
      <alignment horizontal="left" vertical="center" wrapText="1" indent="1"/>
    </xf>
    <xf numFmtId="0" fontId="6" fillId="0" borderId="44" xfId="0" applyFont="1" applyBorder="1" applyAlignment="1">
      <alignment horizontal="left" vertical="center" wrapText="1" indent="1"/>
    </xf>
    <xf numFmtId="0" fontId="2" fillId="0" borderId="44" xfId="0" applyFont="1" applyBorder="1" applyAlignment="1">
      <alignment horizontal="center" vertical="center" wrapText="1"/>
    </xf>
    <xf numFmtId="0" fontId="0" fillId="0" borderId="44" xfId="0" applyBorder="1" applyAlignment="1">
      <alignment horizontal="left" wrapText="1" indent="1"/>
    </xf>
    <xf numFmtId="0" fontId="6" fillId="0" borderId="45" xfId="0" applyFont="1" applyBorder="1" applyAlignment="1">
      <alignment vertical="center"/>
    </xf>
    <xf numFmtId="0" fontId="0" fillId="0" borderId="44" xfId="0" applyBorder="1" applyAlignment="1">
      <alignment horizontal="left" vertical="center" indent="1"/>
    </xf>
    <xf numFmtId="0" fontId="2" fillId="0" borderId="44" xfId="0" applyFont="1" applyBorder="1" applyAlignment="1">
      <alignment horizontal="center" vertical="center"/>
    </xf>
    <xf numFmtId="0" fontId="0" fillId="0" borderId="44" xfId="0" applyBorder="1" applyAlignment="1">
      <alignment horizontal="justify" vertical="center"/>
    </xf>
    <xf numFmtId="0" fontId="0" fillId="0" borderId="45" xfId="0" applyBorder="1"/>
    <xf numFmtId="0" fontId="0" fillId="0" borderId="0" xfId="0" applyProtection="1">
      <protection hidden="1"/>
    </xf>
    <xf numFmtId="0" fontId="0" fillId="0" borderId="0" xfId="0" applyAlignment="1" applyProtection="1">
      <alignment wrapText="1"/>
      <protection hidden="1"/>
    </xf>
    <xf numFmtId="0" fontId="0" fillId="4" borderId="49" xfId="0" applyFill="1" applyBorder="1" applyAlignment="1" applyProtection="1">
      <alignment horizontal="center" wrapText="1"/>
      <protection hidden="1"/>
    </xf>
    <xf numFmtId="0" fontId="2" fillId="4" borderId="50" xfId="0" applyFont="1" applyFill="1" applyBorder="1" applyAlignment="1" applyProtection="1">
      <alignment wrapText="1"/>
      <protection hidden="1"/>
    </xf>
    <xf numFmtId="0" fontId="2" fillId="4" borderId="51" xfId="0" applyFont="1" applyFill="1" applyBorder="1" applyAlignment="1" applyProtection="1">
      <alignment wrapText="1"/>
      <protection hidden="1"/>
    </xf>
    <xf numFmtId="0" fontId="2" fillId="4" borderId="52" xfId="0" applyFont="1" applyFill="1" applyBorder="1" applyAlignment="1" applyProtection="1">
      <alignment wrapText="1"/>
      <protection hidden="1"/>
    </xf>
    <xf numFmtId="0" fontId="2" fillId="4" borderId="47" xfId="0" applyFont="1" applyFill="1" applyBorder="1" applyAlignment="1" applyProtection="1">
      <alignment wrapText="1"/>
      <protection hidden="1"/>
    </xf>
    <xf numFmtId="0" fontId="2" fillId="4" borderId="49" xfId="0" applyFont="1" applyFill="1" applyBorder="1" applyAlignment="1" applyProtection="1">
      <alignment wrapText="1"/>
      <protection hidden="1"/>
    </xf>
    <xf numFmtId="0" fontId="0" fillId="4" borderId="44" xfId="0" applyFill="1" applyBorder="1" applyAlignment="1" applyProtection="1">
      <alignment horizontal="center"/>
      <protection hidden="1"/>
    </xf>
    <xf numFmtId="0" fontId="0" fillId="0" borderId="37" xfId="0" applyBorder="1" applyAlignment="1" applyProtection="1">
      <alignment wrapText="1"/>
      <protection locked="0" hidden="1"/>
    </xf>
    <xf numFmtId="0" fontId="0" fillId="0" borderId="38" xfId="0" applyBorder="1" applyAlignment="1" applyProtection="1">
      <alignment wrapText="1"/>
      <protection locked="0" hidden="1"/>
    </xf>
    <xf numFmtId="2" fontId="0" fillId="0" borderId="38" xfId="3" applyNumberFormat="1" applyFont="1" applyFill="1" applyBorder="1" applyAlignment="1" applyProtection="1">
      <alignment wrapText="1"/>
      <protection locked="0" hidden="1"/>
    </xf>
    <xf numFmtId="0" fontId="1" fillId="0" borderId="38" xfId="1" applyFont="1" applyFill="1" applyBorder="1" applyProtection="1">
      <protection locked="0" hidden="1"/>
    </xf>
    <xf numFmtId="2" fontId="0" fillId="0" borderId="54" xfId="3" applyNumberFormat="1" applyFont="1" applyFill="1" applyBorder="1" applyAlignment="1" applyProtection="1">
      <alignment wrapText="1"/>
      <protection locked="0" hidden="1"/>
    </xf>
    <xf numFmtId="2" fontId="0" fillId="4" borderId="54" xfId="0" applyNumberFormat="1" applyFill="1" applyBorder="1" applyProtection="1">
      <protection hidden="1"/>
    </xf>
    <xf numFmtId="2" fontId="0" fillId="4" borderId="27" xfId="0" applyNumberFormat="1" applyFill="1" applyBorder="1" applyProtection="1">
      <protection hidden="1"/>
    </xf>
    <xf numFmtId="2" fontId="0" fillId="4" borderId="61" xfId="0" applyNumberFormat="1" applyFill="1" applyBorder="1" applyProtection="1">
      <protection hidden="1"/>
    </xf>
    <xf numFmtId="0" fontId="0" fillId="0" borderId="28" xfId="0" applyBorder="1" applyAlignment="1" applyProtection="1">
      <alignment wrapText="1"/>
      <protection locked="0" hidden="1"/>
    </xf>
    <xf numFmtId="0" fontId="0" fillId="0" borderId="27" xfId="0" applyBorder="1" applyAlignment="1" applyProtection="1">
      <alignment wrapText="1"/>
      <protection locked="0" hidden="1"/>
    </xf>
    <xf numFmtId="2" fontId="0" fillId="0" borderId="27" xfId="3" applyNumberFormat="1" applyFont="1" applyFill="1" applyBorder="1" applyAlignment="1" applyProtection="1">
      <alignment wrapText="1"/>
      <protection locked="0" hidden="1"/>
    </xf>
    <xf numFmtId="2" fontId="0" fillId="0" borderId="41" xfId="3" applyNumberFormat="1" applyFont="1" applyFill="1" applyBorder="1" applyAlignment="1" applyProtection="1">
      <alignment wrapText="1"/>
      <protection locked="0" hidden="1"/>
    </xf>
    <xf numFmtId="2" fontId="0" fillId="4" borderId="41" xfId="0" applyNumberFormat="1" applyFill="1" applyBorder="1" applyProtection="1">
      <protection hidden="1"/>
    </xf>
    <xf numFmtId="0" fontId="0" fillId="0" borderId="35" xfId="0" applyBorder="1" applyAlignment="1" applyProtection="1">
      <alignment wrapText="1"/>
      <protection locked="0" hidden="1"/>
    </xf>
    <xf numFmtId="0" fontId="0" fillId="0" borderId="36" xfId="0" applyBorder="1" applyAlignment="1" applyProtection="1">
      <alignment wrapText="1"/>
      <protection locked="0" hidden="1"/>
    </xf>
    <xf numFmtId="2" fontId="0" fillId="0" borderId="36" xfId="3" applyNumberFormat="1" applyFont="1" applyFill="1" applyBorder="1" applyAlignment="1" applyProtection="1">
      <alignment wrapText="1"/>
      <protection locked="0" hidden="1"/>
    </xf>
    <xf numFmtId="2" fontId="0" fillId="0" borderId="53" xfId="3" applyNumberFormat="1" applyFont="1" applyFill="1" applyBorder="1" applyAlignment="1" applyProtection="1">
      <alignment wrapText="1"/>
      <protection locked="0" hidden="1"/>
    </xf>
    <xf numFmtId="0" fontId="0" fillId="4" borderId="45" xfId="0" applyFill="1" applyBorder="1" applyProtection="1">
      <protection hidden="1"/>
    </xf>
    <xf numFmtId="0" fontId="0" fillId="4" borderId="30" xfId="0" applyFill="1" applyBorder="1" applyAlignment="1" applyProtection="1">
      <alignment wrapText="1"/>
      <protection hidden="1"/>
    </xf>
    <xf numFmtId="0" fontId="0" fillId="4" borderId="31" xfId="0" applyFill="1" applyBorder="1" applyAlignment="1" applyProtection="1">
      <alignment wrapText="1"/>
      <protection hidden="1"/>
    </xf>
    <xf numFmtId="2" fontId="0" fillId="4" borderId="55" xfId="0" applyNumberFormat="1" applyFill="1" applyBorder="1" applyAlignment="1" applyProtection="1">
      <alignment wrapText="1"/>
      <protection hidden="1"/>
    </xf>
    <xf numFmtId="2" fontId="0" fillId="4" borderId="55" xfId="0" applyNumberFormat="1" applyFill="1" applyBorder="1" applyProtection="1">
      <protection hidden="1"/>
    </xf>
    <xf numFmtId="2" fontId="0" fillId="4" borderId="31" xfId="0" applyNumberFormat="1" applyFill="1" applyBorder="1" applyProtection="1">
      <protection hidden="1"/>
    </xf>
    <xf numFmtId="0" fontId="0" fillId="4" borderId="62" xfId="0" applyFill="1" applyBorder="1" applyProtection="1">
      <protection hidden="1"/>
    </xf>
    <xf numFmtId="0" fontId="0" fillId="5" borderId="28" xfId="0" applyFill="1" applyBorder="1" applyProtection="1">
      <protection hidden="1"/>
    </xf>
    <xf numFmtId="0" fontId="0" fillId="5" borderId="29" xfId="0" applyFill="1" applyBorder="1" applyProtection="1">
      <protection hidden="1"/>
    </xf>
    <xf numFmtId="0" fontId="0" fillId="4" borderId="28" xfId="0" applyFill="1" applyBorder="1" applyProtection="1">
      <protection hidden="1"/>
    </xf>
    <xf numFmtId="0" fontId="0" fillId="4" borderId="29" xfId="0" applyFill="1" applyBorder="1" applyProtection="1">
      <protection hidden="1"/>
    </xf>
    <xf numFmtId="0" fontId="0" fillId="5" borderId="40" xfId="0" applyFill="1" applyBorder="1" applyProtection="1">
      <protection hidden="1"/>
    </xf>
    <xf numFmtId="0" fontId="0" fillId="4" borderId="27" xfId="0" applyFill="1" applyBorder="1" applyProtection="1">
      <protection hidden="1"/>
    </xf>
    <xf numFmtId="0" fontId="0" fillId="4" borderId="41" xfId="0" applyFill="1" applyBorder="1" applyAlignment="1" applyProtection="1">
      <alignment horizontal="center"/>
      <protection hidden="1"/>
    </xf>
    <xf numFmtId="2" fontId="0" fillId="0" borderId="28" xfId="0" applyNumberFormat="1" applyBorder="1" applyProtection="1">
      <protection locked="0" hidden="1"/>
    </xf>
    <xf numFmtId="2" fontId="0" fillId="5" borderId="29" xfId="0" applyNumberFormat="1" applyFill="1" applyBorder="1" applyProtection="1">
      <protection hidden="1"/>
    </xf>
    <xf numFmtId="2" fontId="0" fillId="4" borderId="29" xfId="0" applyNumberFormat="1" applyFill="1" applyBorder="1" applyProtection="1">
      <protection hidden="1"/>
    </xf>
    <xf numFmtId="0" fontId="0" fillId="5" borderId="30" xfId="0" applyFill="1" applyBorder="1" applyProtection="1">
      <protection hidden="1"/>
    </xf>
    <xf numFmtId="0" fontId="0" fillId="4" borderId="31" xfId="0" applyFill="1" applyBorder="1" applyProtection="1">
      <protection hidden="1"/>
    </xf>
    <xf numFmtId="0" fontId="0" fillId="4" borderId="55" xfId="0" applyFill="1" applyBorder="1" applyAlignment="1" applyProtection="1">
      <alignment horizontal="center"/>
      <protection hidden="1"/>
    </xf>
    <xf numFmtId="0" fontId="0" fillId="5" borderId="50" xfId="0" applyFill="1" applyBorder="1" applyProtection="1">
      <protection hidden="1"/>
    </xf>
    <xf numFmtId="0" fontId="0" fillId="5" borderId="51" xfId="0" applyFill="1" applyBorder="1" applyAlignment="1" applyProtection="1">
      <alignment wrapText="1"/>
      <protection hidden="1"/>
    </xf>
    <xf numFmtId="0" fontId="0" fillId="5" borderId="51" xfId="0" applyFill="1" applyBorder="1" applyAlignment="1" applyProtection="1">
      <alignment horizontal="center" wrapText="1"/>
      <protection hidden="1"/>
    </xf>
    <xf numFmtId="164" fontId="2" fillId="5" borderId="51" xfId="0" applyNumberFormat="1" applyFont="1" applyFill="1" applyBorder="1" applyAlignment="1" applyProtection="1">
      <alignment wrapText="1"/>
      <protection hidden="1"/>
    </xf>
    <xf numFmtId="2" fontId="2" fillId="5" borderId="51" xfId="0" applyNumberFormat="1" applyFont="1" applyFill="1" applyBorder="1" applyAlignment="1" applyProtection="1">
      <alignment wrapText="1"/>
      <protection hidden="1"/>
    </xf>
    <xf numFmtId="164" fontId="2" fillId="5" borderId="52" xfId="0" applyNumberFormat="1" applyFont="1" applyFill="1" applyBorder="1" applyAlignment="1" applyProtection="1">
      <alignment wrapText="1"/>
      <protection hidden="1"/>
    </xf>
    <xf numFmtId="0" fontId="0" fillId="8" borderId="28" xfId="0" applyFill="1" applyBorder="1" applyAlignment="1" applyProtection="1">
      <alignment wrapText="1"/>
      <protection hidden="1"/>
    </xf>
    <xf numFmtId="0" fontId="0" fillId="8" borderId="29" xfId="0" applyFill="1" applyBorder="1" applyAlignment="1" applyProtection="1">
      <alignment wrapText="1"/>
      <protection hidden="1"/>
    </xf>
    <xf numFmtId="0" fontId="0" fillId="7" borderId="28" xfId="0" applyFill="1" applyBorder="1" applyAlignment="1" applyProtection="1">
      <alignment wrapText="1"/>
      <protection hidden="1"/>
    </xf>
    <xf numFmtId="0" fontId="0" fillId="7" borderId="29" xfId="0" applyFill="1" applyBorder="1" applyAlignment="1" applyProtection="1">
      <alignment wrapText="1"/>
      <protection hidden="1"/>
    </xf>
    <xf numFmtId="0" fontId="0" fillId="8" borderId="40" xfId="0" applyFill="1" applyBorder="1" applyProtection="1">
      <protection hidden="1"/>
    </xf>
    <xf numFmtId="0" fontId="0" fillId="8" borderId="29" xfId="0" applyFill="1" applyBorder="1" applyProtection="1">
      <protection hidden="1"/>
    </xf>
    <xf numFmtId="0" fontId="0" fillId="8" borderId="28" xfId="0" applyFill="1" applyBorder="1" applyProtection="1">
      <protection hidden="1"/>
    </xf>
    <xf numFmtId="0" fontId="0" fillId="7" borderId="27" xfId="0" applyFill="1" applyBorder="1" applyProtection="1">
      <protection hidden="1"/>
    </xf>
    <xf numFmtId="0" fontId="0" fillId="7" borderId="41" xfId="0" applyFill="1" applyBorder="1" applyAlignment="1" applyProtection="1">
      <alignment wrapText="1"/>
      <protection hidden="1"/>
    </xf>
    <xf numFmtId="2" fontId="0" fillId="6" borderId="28" xfId="0" applyNumberFormat="1" applyFill="1" applyBorder="1" applyProtection="1">
      <protection hidden="1"/>
    </xf>
    <xf numFmtId="2" fontId="0" fillId="8" borderId="29" xfId="0" applyNumberFormat="1" applyFill="1" applyBorder="1" applyAlignment="1" applyProtection="1">
      <alignment wrapText="1"/>
      <protection hidden="1"/>
    </xf>
    <xf numFmtId="2" fontId="0" fillId="7" borderId="29" xfId="0" applyNumberFormat="1" applyFill="1" applyBorder="1" applyAlignment="1" applyProtection="1">
      <alignment wrapText="1"/>
      <protection hidden="1"/>
    </xf>
    <xf numFmtId="2" fontId="0" fillId="8" borderId="29" xfId="0" applyNumberFormat="1" applyFill="1" applyBorder="1" applyProtection="1">
      <protection hidden="1"/>
    </xf>
    <xf numFmtId="0" fontId="0" fillId="8" borderId="35" xfId="0" applyFill="1" applyBorder="1" applyProtection="1">
      <protection hidden="1"/>
    </xf>
    <xf numFmtId="0" fontId="0" fillId="7" borderId="36" xfId="0" applyFill="1" applyBorder="1" applyProtection="1">
      <protection hidden="1"/>
    </xf>
    <xf numFmtId="0" fontId="0" fillId="7" borderId="53" xfId="0" applyFill="1" applyBorder="1" applyAlignment="1" applyProtection="1">
      <alignment wrapText="1"/>
      <protection hidden="1"/>
    </xf>
    <xf numFmtId="0" fontId="0" fillId="8" borderId="50" xfId="0" applyFill="1" applyBorder="1" applyProtection="1">
      <protection hidden="1"/>
    </xf>
    <xf numFmtId="0" fontId="0" fillId="8" borderId="51" xfId="0" applyFill="1" applyBorder="1" applyAlignment="1" applyProtection="1">
      <alignment wrapText="1"/>
      <protection hidden="1"/>
    </xf>
    <xf numFmtId="2" fontId="0" fillId="8" borderId="51" xfId="0" applyNumberFormat="1" applyFill="1" applyBorder="1" applyAlignment="1" applyProtection="1">
      <alignment wrapText="1"/>
      <protection hidden="1"/>
    </xf>
    <xf numFmtId="2" fontId="0" fillId="8" borderId="52" xfId="0" applyNumberFormat="1" applyFill="1" applyBorder="1" applyAlignment="1" applyProtection="1">
      <alignment wrapText="1"/>
      <protection hidden="1"/>
    </xf>
    <xf numFmtId="0" fontId="0" fillId="9" borderId="28" xfId="0" applyFill="1" applyBorder="1" applyAlignment="1" applyProtection="1">
      <alignment wrapText="1"/>
      <protection hidden="1"/>
    </xf>
    <xf numFmtId="0" fontId="0" fillId="9" borderId="29" xfId="0" applyFill="1" applyBorder="1" applyAlignment="1" applyProtection="1">
      <alignment wrapText="1"/>
      <protection hidden="1"/>
    </xf>
    <xf numFmtId="0" fontId="0" fillId="10" borderId="28" xfId="0" applyFill="1" applyBorder="1" applyAlignment="1" applyProtection="1">
      <alignment wrapText="1"/>
      <protection hidden="1"/>
    </xf>
    <xf numFmtId="0" fontId="0" fillId="10" borderId="29" xfId="0" applyFill="1" applyBorder="1" applyAlignment="1" applyProtection="1">
      <alignment wrapText="1"/>
      <protection hidden="1"/>
    </xf>
    <xf numFmtId="0" fontId="0" fillId="9" borderId="40" xfId="0" applyFill="1" applyBorder="1" applyProtection="1">
      <protection hidden="1"/>
    </xf>
    <xf numFmtId="0" fontId="0" fillId="9" borderId="29" xfId="0" applyFill="1" applyBorder="1" applyProtection="1">
      <protection hidden="1"/>
    </xf>
    <xf numFmtId="0" fontId="0" fillId="9" borderId="28" xfId="0" applyFill="1" applyBorder="1" applyProtection="1">
      <protection hidden="1"/>
    </xf>
    <xf numFmtId="0" fontId="0" fillId="10" borderId="27" xfId="0" applyFill="1" applyBorder="1" applyProtection="1">
      <protection hidden="1"/>
    </xf>
    <xf numFmtId="0" fontId="0" fillId="10" borderId="41" xfId="0" applyFill="1" applyBorder="1" applyAlignment="1" applyProtection="1">
      <alignment wrapText="1"/>
      <protection hidden="1"/>
    </xf>
    <xf numFmtId="2" fontId="0" fillId="9" borderId="29" xfId="0" applyNumberFormat="1" applyFill="1" applyBorder="1" applyAlignment="1" applyProtection="1">
      <alignment wrapText="1"/>
      <protection hidden="1"/>
    </xf>
    <xf numFmtId="2" fontId="0" fillId="10" borderId="29" xfId="0" applyNumberFormat="1" applyFill="1" applyBorder="1" applyAlignment="1" applyProtection="1">
      <alignment wrapText="1"/>
      <protection hidden="1"/>
    </xf>
    <xf numFmtId="2" fontId="0" fillId="9" borderId="29" xfId="0" applyNumberFormat="1" applyFill="1" applyBorder="1" applyProtection="1">
      <protection hidden="1"/>
    </xf>
    <xf numFmtId="0" fontId="0" fillId="9" borderId="30" xfId="0" applyFill="1" applyBorder="1" applyProtection="1">
      <protection hidden="1"/>
    </xf>
    <xf numFmtId="0" fontId="0" fillId="10" borderId="31" xfId="0" applyFill="1" applyBorder="1" applyProtection="1">
      <protection hidden="1"/>
    </xf>
    <xf numFmtId="0" fontId="0" fillId="10" borderId="55" xfId="0" applyFill="1" applyBorder="1" applyAlignment="1" applyProtection="1">
      <alignment wrapText="1"/>
      <protection hidden="1"/>
    </xf>
    <xf numFmtId="0" fontId="0" fillId="9" borderId="50" xfId="0" applyFill="1" applyBorder="1" applyProtection="1">
      <protection hidden="1"/>
    </xf>
    <xf numFmtId="0" fontId="0" fillId="9" borderId="51" xfId="0" applyFill="1" applyBorder="1" applyAlignment="1" applyProtection="1">
      <alignment wrapText="1"/>
      <protection hidden="1"/>
    </xf>
    <xf numFmtId="2" fontId="0" fillId="9" borderId="51" xfId="0" applyNumberFormat="1" applyFill="1" applyBorder="1" applyAlignment="1" applyProtection="1">
      <alignment wrapText="1"/>
      <protection hidden="1"/>
    </xf>
    <xf numFmtId="2" fontId="0" fillId="9" borderId="52" xfId="0" applyNumberFormat="1" applyFill="1" applyBorder="1" applyAlignment="1" applyProtection="1">
      <alignment wrapText="1"/>
      <protection hidden="1"/>
    </xf>
    <xf numFmtId="0" fontId="20" fillId="0" borderId="44" xfId="4" applyBorder="1" applyAlignment="1">
      <alignment horizontal="left" vertical="center" wrapText="1" indent="1"/>
    </xf>
    <xf numFmtId="0" fontId="0" fillId="0" borderId="44" xfId="0" applyBorder="1" applyAlignment="1" applyProtection="1">
      <alignment horizontal="left" vertical="center" wrapText="1" indent="1"/>
      <protection locked="0"/>
    </xf>
    <xf numFmtId="1" fontId="29" fillId="7" borderId="27" xfId="6" applyNumberFormat="1" applyFont="1" applyFill="1" applyBorder="1" applyAlignment="1" applyProtection="1">
      <alignment horizontal="center" vertical="center" wrapText="1"/>
    </xf>
    <xf numFmtId="0" fontId="30" fillId="13" borderId="27" xfId="5" applyFont="1" applyFill="1" applyBorder="1" applyAlignment="1" applyProtection="1">
      <alignment horizontal="center" vertical="center"/>
      <protection locked="0"/>
    </xf>
    <xf numFmtId="0" fontId="30" fillId="13" borderId="36" xfId="5" applyFont="1" applyFill="1" applyBorder="1" applyAlignment="1" applyProtection="1">
      <alignment horizontal="center" vertical="center"/>
      <protection locked="0"/>
    </xf>
    <xf numFmtId="0" fontId="30" fillId="13" borderId="31" xfId="5" applyFont="1" applyFill="1" applyBorder="1" applyAlignment="1" applyProtection="1">
      <alignment horizontal="center" vertical="center"/>
      <protection locked="0"/>
    </xf>
    <xf numFmtId="1" fontId="32" fillId="7" borderId="27" xfId="6" applyNumberFormat="1" applyFont="1" applyFill="1" applyBorder="1" applyAlignment="1" applyProtection="1">
      <alignment horizontal="center" vertical="center" wrapText="1"/>
    </xf>
    <xf numFmtId="0" fontId="34" fillId="13" borderId="27" xfId="5" applyFont="1" applyFill="1" applyBorder="1" applyAlignment="1" applyProtection="1">
      <alignment horizontal="center" vertical="center" wrapText="1"/>
      <protection locked="0"/>
    </xf>
    <xf numFmtId="0" fontId="34" fillId="13" borderId="36" xfId="5" applyFont="1" applyFill="1" applyBorder="1" applyAlignment="1" applyProtection="1">
      <alignment horizontal="center" vertical="center" wrapText="1"/>
      <protection locked="0"/>
    </xf>
    <xf numFmtId="0" fontId="38" fillId="0" borderId="27" xfId="1" applyFont="1" applyFill="1" applyBorder="1" applyAlignment="1" applyProtection="1">
      <alignment horizontal="left" vertical="center" wrapText="1"/>
    </xf>
    <xf numFmtId="0" fontId="38" fillId="0" borderId="36" xfId="1" applyFont="1" applyFill="1" applyBorder="1" applyAlignment="1" applyProtection="1">
      <alignment horizontal="left" vertical="center" wrapText="1"/>
    </xf>
    <xf numFmtId="0" fontId="38" fillId="0" borderId="28" xfId="1" applyFont="1" applyFill="1" applyBorder="1" applyAlignment="1" applyProtection="1">
      <alignment horizontal="left" vertical="center" wrapText="1"/>
    </xf>
    <xf numFmtId="0" fontId="38" fillId="0" borderId="30" xfId="1" applyFont="1" applyFill="1" applyBorder="1" applyAlignment="1" applyProtection="1">
      <alignment horizontal="left" vertical="center" wrapText="1"/>
    </xf>
    <xf numFmtId="0" fontId="2" fillId="10" borderId="33" xfId="0" applyFont="1" applyFill="1" applyBorder="1" applyAlignment="1" applyProtection="1">
      <alignment horizontal="left" vertical="center" wrapText="1"/>
      <protection hidden="1"/>
    </xf>
    <xf numFmtId="0" fontId="2" fillId="10" borderId="59" xfId="0" applyFont="1" applyFill="1" applyBorder="1" applyAlignment="1" applyProtection="1">
      <alignment horizontal="left" vertical="center" wrapText="1"/>
      <protection hidden="1"/>
    </xf>
    <xf numFmtId="0" fontId="2" fillId="10" borderId="27" xfId="0" applyFont="1" applyFill="1" applyBorder="1" applyAlignment="1" applyProtection="1">
      <alignment horizontal="left" vertical="center" wrapText="1"/>
      <protection hidden="1"/>
    </xf>
    <xf numFmtId="0" fontId="2" fillId="10" borderId="41" xfId="0" applyFont="1" applyFill="1" applyBorder="1" applyAlignment="1" applyProtection="1">
      <alignment horizontal="left" vertical="center" wrapText="1"/>
      <protection hidden="1"/>
    </xf>
    <xf numFmtId="0" fontId="0" fillId="9" borderId="32" xfId="0" applyFill="1" applyBorder="1" applyAlignment="1" applyProtection="1">
      <alignment horizontal="center" wrapText="1"/>
      <protection hidden="1"/>
    </xf>
    <xf numFmtId="0" fontId="0" fillId="9" borderId="34" xfId="0" applyFill="1" applyBorder="1" applyAlignment="1" applyProtection="1">
      <alignment horizontal="center" wrapText="1"/>
      <protection hidden="1"/>
    </xf>
    <xf numFmtId="0" fontId="0" fillId="10" borderId="32" xfId="0" applyFill="1" applyBorder="1" applyAlignment="1" applyProtection="1">
      <alignment horizontal="center" wrapText="1"/>
      <protection hidden="1"/>
    </xf>
    <xf numFmtId="0" fontId="0" fillId="10" borderId="34" xfId="0" applyFill="1" applyBorder="1" applyAlignment="1" applyProtection="1">
      <alignment horizontal="center" wrapText="1"/>
      <protection hidden="1"/>
    </xf>
    <xf numFmtId="0" fontId="0" fillId="9" borderId="60" xfId="0" applyFill="1" applyBorder="1" applyAlignment="1" applyProtection="1">
      <alignment horizontal="center"/>
      <protection hidden="1"/>
    </xf>
    <xf numFmtId="0" fontId="0" fillId="9" borderId="34" xfId="0" applyFill="1" applyBorder="1" applyAlignment="1" applyProtection="1">
      <alignment horizontal="center"/>
      <protection hidden="1"/>
    </xf>
    <xf numFmtId="0" fontId="19" fillId="5" borderId="57" xfId="0" applyFont="1" applyFill="1" applyBorder="1" applyAlignment="1" applyProtection="1">
      <alignment horizontal="center" vertical="center"/>
      <protection hidden="1"/>
    </xf>
    <xf numFmtId="0" fontId="19" fillId="5" borderId="58" xfId="0" applyFont="1" applyFill="1" applyBorder="1" applyAlignment="1" applyProtection="1">
      <alignment horizontal="center" vertical="center"/>
      <protection hidden="1"/>
    </xf>
    <xf numFmtId="0" fontId="19" fillId="5" borderId="56" xfId="0" applyFont="1" applyFill="1" applyBorder="1" applyAlignment="1" applyProtection="1">
      <alignment horizontal="center" vertical="center"/>
      <protection hidden="1"/>
    </xf>
    <xf numFmtId="0" fontId="0" fillId="5" borderId="32" xfId="0" applyFill="1" applyBorder="1" applyAlignment="1" applyProtection="1">
      <alignment horizontal="center" wrapText="1"/>
      <protection hidden="1"/>
    </xf>
    <xf numFmtId="0" fontId="0" fillId="5" borderId="28" xfId="0" applyFill="1" applyBorder="1" applyAlignment="1" applyProtection="1">
      <alignment horizontal="center" wrapText="1"/>
      <protection hidden="1"/>
    </xf>
    <xf numFmtId="0" fontId="0" fillId="5" borderId="32" xfId="0" applyFill="1" applyBorder="1" applyAlignment="1" applyProtection="1">
      <alignment horizontal="center"/>
      <protection hidden="1"/>
    </xf>
    <xf numFmtId="0" fontId="0" fillId="5" borderId="34" xfId="0" applyFill="1" applyBorder="1" applyAlignment="1" applyProtection="1">
      <alignment horizontal="center"/>
      <protection hidden="1"/>
    </xf>
    <xf numFmtId="0" fontId="0" fillId="4" borderId="32" xfId="0" applyFill="1" applyBorder="1" applyAlignment="1" applyProtection="1">
      <alignment horizontal="center"/>
      <protection hidden="1"/>
    </xf>
    <xf numFmtId="0" fontId="0" fillId="4" borderId="34" xfId="0" applyFill="1" applyBorder="1" applyAlignment="1" applyProtection="1">
      <alignment horizontal="center"/>
      <protection hidden="1"/>
    </xf>
    <xf numFmtId="0" fontId="0" fillId="5" borderId="60" xfId="0" applyFill="1" applyBorder="1" applyAlignment="1" applyProtection="1">
      <alignment horizontal="center"/>
      <protection hidden="1"/>
    </xf>
    <xf numFmtId="0" fontId="19" fillId="9" borderId="43" xfId="0" applyFont="1" applyFill="1" applyBorder="1" applyAlignment="1" applyProtection="1">
      <alignment horizontal="center" vertical="center"/>
      <protection hidden="1"/>
    </xf>
    <xf numFmtId="0" fontId="19" fillId="9" borderId="1" xfId="0" applyFont="1" applyFill="1" applyBorder="1" applyAlignment="1" applyProtection="1">
      <alignment horizontal="center" vertical="center"/>
      <protection hidden="1"/>
    </xf>
    <xf numFmtId="0" fontId="19" fillId="9" borderId="42" xfId="0" applyFont="1" applyFill="1" applyBorder="1" applyAlignment="1" applyProtection="1">
      <alignment horizontal="center" vertical="center"/>
      <protection hidden="1"/>
    </xf>
    <xf numFmtId="0" fontId="0" fillId="9" borderId="28" xfId="0" applyFill="1" applyBorder="1" applyAlignment="1" applyProtection="1">
      <alignment horizontal="center" wrapText="1"/>
      <protection hidden="1"/>
    </xf>
    <xf numFmtId="0" fontId="19" fillId="5" borderId="47" xfId="0" applyFont="1" applyFill="1" applyBorder="1" applyAlignment="1" applyProtection="1">
      <alignment horizontal="center" vertical="center"/>
      <protection hidden="1"/>
    </xf>
    <xf numFmtId="0" fontId="19" fillId="5" borderId="22" xfId="0" applyFont="1" applyFill="1" applyBorder="1" applyAlignment="1" applyProtection="1">
      <alignment horizontal="center" vertical="center"/>
      <protection hidden="1"/>
    </xf>
    <xf numFmtId="0" fontId="19" fillId="5" borderId="48" xfId="0" applyFont="1" applyFill="1" applyBorder="1" applyAlignment="1" applyProtection="1">
      <alignment horizontal="center" vertical="center"/>
      <protection hidden="1"/>
    </xf>
    <xf numFmtId="0" fontId="0" fillId="4" borderId="59" xfId="0" applyFill="1" applyBorder="1" applyAlignment="1" applyProtection="1">
      <alignment horizontal="center" vertical="center"/>
      <protection hidden="1"/>
    </xf>
    <xf numFmtId="0" fontId="0" fillId="4" borderId="41" xfId="0" applyFill="1" applyBorder="1" applyAlignment="1" applyProtection="1">
      <alignment horizontal="center" vertical="center"/>
      <protection hidden="1"/>
    </xf>
    <xf numFmtId="0" fontId="2" fillId="4" borderId="33" xfId="0" applyFont="1" applyFill="1" applyBorder="1" applyAlignment="1" applyProtection="1">
      <alignment horizontal="left" vertical="center" wrapText="1"/>
      <protection hidden="1"/>
    </xf>
    <xf numFmtId="0" fontId="2" fillId="4" borderId="27" xfId="0" applyFont="1" applyFill="1" applyBorder="1" applyAlignment="1" applyProtection="1">
      <alignment horizontal="left" vertical="center" wrapText="1"/>
      <protection hidden="1"/>
    </xf>
    <xf numFmtId="0" fontId="19" fillId="8" borderId="50" xfId="0" applyFont="1" applyFill="1" applyBorder="1" applyAlignment="1" applyProtection="1">
      <alignment horizontal="center" vertical="center"/>
      <protection hidden="1"/>
    </xf>
    <xf numFmtId="0" fontId="19" fillId="8" borderId="51" xfId="0" applyFont="1" applyFill="1" applyBorder="1" applyAlignment="1" applyProtection="1">
      <alignment horizontal="center" vertical="center"/>
      <protection hidden="1"/>
    </xf>
    <xf numFmtId="0" fontId="19" fillId="8" borderId="52" xfId="0" applyFont="1" applyFill="1" applyBorder="1" applyAlignment="1" applyProtection="1">
      <alignment horizontal="center" vertical="center"/>
      <protection hidden="1"/>
    </xf>
    <xf numFmtId="0" fontId="0" fillId="8" borderId="37" xfId="0" applyFill="1" applyBorder="1" applyAlignment="1" applyProtection="1">
      <alignment horizontal="center" wrapText="1"/>
      <protection hidden="1"/>
    </xf>
    <xf numFmtId="0" fontId="0" fillId="8" borderId="28" xfId="0" applyFill="1" applyBorder="1" applyAlignment="1" applyProtection="1">
      <alignment horizontal="center" wrapText="1"/>
      <protection hidden="1"/>
    </xf>
    <xf numFmtId="0" fontId="2" fillId="7" borderId="38" xfId="0" applyFont="1" applyFill="1" applyBorder="1" applyAlignment="1" applyProtection="1">
      <alignment horizontal="left" vertical="center" wrapText="1"/>
      <protection hidden="1"/>
    </xf>
    <xf numFmtId="0" fontId="2" fillId="7" borderId="54" xfId="0" applyFont="1" applyFill="1" applyBorder="1" applyAlignment="1" applyProtection="1">
      <alignment horizontal="left" vertical="center" wrapText="1"/>
      <protection hidden="1"/>
    </xf>
    <xf numFmtId="0" fontId="2" fillId="7" borderId="27" xfId="0" applyFont="1" applyFill="1" applyBorder="1" applyAlignment="1" applyProtection="1">
      <alignment horizontal="left" vertical="center" wrapText="1"/>
      <protection hidden="1"/>
    </xf>
    <xf numFmtId="0" fontId="2" fillId="7" borderId="41" xfId="0" applyFont="1" applyFill="1" applyBorder="1" applyAlignment="1" applyProtection="1">
      <alignment horizontal="left" vertical="center" wrapText="1"/>
      <protection hidden="1"/>
    </xf>
    <xf numFmtId="0" fontId="0" fillId="8" borderId="46" xfId="0" applyFill="1" applyBorder="1" applyAlignment="1" applyProtection="1">
      <alignment horizontal="center"/>
      <protection hidden="1"/>
    </xf>
    <xf numFmtId="0" fontId="0" fillId="8" borderId="39" xfId="0" applyFill="1" applyBorder="1" applyAlignment="1" applyProtection="1">
      <alignment horizontal="center"/>
      <protection hidden="1"/>
    </xf>
    <xf numFmtId="0" fontId="0" fillId="7" borderId="32" xfId="0" applyFill="1" applyBorder="1" applyAlignment="1" applyProtection="1">
      <alignment horizontal="center" wrapText="1"/>
      <protection hidden="1"/>
    </xf>
    <xf numFmtId="0" fontId="0" fillId="7" borderId="34" xfId="0" applyFill="1" applyBorder="1" applyAlignment="1" applyProtection="1">
      <alignment horizontal="center" wrapText="1"/>
      <protection hidden="1"/>
    </xf>
    <xf numFmtId="0" fontId="0" fillId="8" borderId="32" xfId="0" applyFill="1" applyBorder="1" applyAlignment="1" applyProtection="1">
      <alignment horizontal="center" wrapText="1"/>
      <protection hidden="1"/>
    </xf>
    <xf numFmtId="0" fontId="0" fillId="8" borderId="34" xfId="0" applyFill="1" applyBorder="1" applyAlignment="1" applyProtection="1">
      <alignment horizontal="center" wrapText="1"/>
      <protection hidden="1"/>
    </xf>
    <xf numFmtId="0" fontId="45" fillId="0" borderId="47" xfId="1" applyFont="1" applyFill="1" applyBorder="1" applyAlignment="1" applyProtection="1">
      <alignment horizontal="center" vertical="center" wrapText="1"/>
    </xf>
    <xf numFmtId="0" fontId="45" fillId="0" borderId="22" xfId="1" applyFont="1" applyFill="1" applyBorder="1" applyAlignment="1" applyProtection="1">
      <alignment horizontal="center" vertical="center" wrapText="1"/>
    </xf>
    <xf numFmtId="0" fontId="45" fillId="0" borderId="48" xfId="1" applyFont="1" applyFill="1" applyBorder="1" applyAlignment="1" applyProtection="1">
      <alignment horizontal="center" vertical="center" wrapText="1"/>
    </xf>
    <xf numFmtId="0" fontId="38" fillId="0" borderId="110" xfId="1" applyFont="1" applyFill="1" applyBorder="1" applyAlignment="1" applyProtection="1">
      <alignment horizontal="center" vertical="center" wrapText="1"/>
    </xf>
    <xf numFmtId="1" fontId="29" fillId="16" borderId="27" xfId="6" applyNumberFormat="1" applyFont="1" applyFill="1" applyBorder="1" applyAlignment="1" applyProtection="1">
      <alignment horizontal="center" vertical="center" wrapText="1"/>
    </xf>
    <xf numFmtId="1" fontId="32" fillId="16" borderId="27" xfId="6" applyNumberFormat="1" applyFont="1" applyFill="1" applyBorder="1" applyAlignment="1" applyProtection="1">
      <alignment horizontal="center" vertical="center" wrapText="1"/>
    </xf>
    <xf numFmtId="0" fontId="0" fillId="0" borderId="0" xfId="0" applyProtection="1"/>
    <xf numFmtId="0" fontId="9" fillId="0" borderId="3"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4" fillId="0" borderId="6" xfId="1" applyFont="1" applyFill="1" applyBorder="1" applyAlignment="1" applyProtection="1">
      <alignment horizontal="center"/>
    </xf>
    <xf numFmtId="0" fontId="11" fillId="0" borderId="7" xfId="1" applyFont="1" applyFill="1" applyBorder="1" applyAlignment="1" applyProtection="1">
      <alignment vertical="center" wrapText="1"/>
    </xf>
    <xf numFmtId="0" fontId="11" fillId="0" borderId="10" xfId="1" applyFont="1" applyFill="1" applyBorder="1" applyAlignment="1" applyProtection="1">
      <alignment vertical="center" wrapText="1"/>
    </xf>
    <xf numFmtId="0" fontId="11" fillId="0" borderId="12" xfId="1" applyFont="1" applyFill="1" applyBorder="1" applyAlignment="1" applyProtection="1">
      <alignment vertical="center" wrapText="1"/>
    </xf>
    <xf numFmtId="0" fontId="0" fillId="0" borderId="18" xfId="0" applyBorder="1" applyAlignment="1" applyProtection="1">
      <alignment horizontal="left" vertical="center" wrapText="1"/>
    </xf>
    <xf numFmtId="0" fontId="0" fillId="0" borderId="19" xfId="0" applyBorder="1" applyAlignment="1" applyProtection="1">
      <alignment horizontal="left" vertical="center" wrapText="1"/>
    </xf>
    <xf numFmtId="0" fontId="0" fillId="0" borderId="73" xfId="0" applyBorder="1" applyAlignment="1" applyProtection="1">
      <alignment horizontal="left" vertical="center" wrapText="1"/>
    </xf>
    <xf numFmtId="0" fontId="4" fillId="4" borderId="66" xfId="1" applyFont="1" applyFill="1" applyBorder="1" applyProtection="1"/>
    <xf numFmtId="0" fontId="11" fillId="0" borderId="10" xfId="1" applyFont="1" applyFill="1" applyBorder="1" applyAlignment="1" applyProtection="1">
      <alignment vertical="center" wrapText="1"/>
    </xf>
    <xf numFmtId="0" fontId="11" fillId="0" borderId="2" xfId="1" applyFont="1" applyFill="1" applyAlignment="1" applyProtection="1">
      <alignment vertical="center" wrapText="1"/>
    </xf>
    <xf numFmtId="0" fontId="4" fillId="4" borderId="11" xfId="1" applyFont="1" applyFill="1" applyBorder="1" applyProtection="1"/>
    <xf numFmtId="0" fontId="11" fillId="0" borderId="10" xfId="1" applyFont="1" applyFill="1" applyBorder="1" applyAlignment="1" applyProtection="1">
      <alignment horizontal="left" vertical="center" wrapText="1"/>
    </xf>
    <xf numFmtId="0" fontId="11" fillId="0" borderId="2" xfId="1" applyFont="1" applyFill="1" applyAlignment="1" applyProtection="1">
      <alignment horizontal="left" vertical="center" wrapText="1"/>
    </xf>
    <xf numFmtId="0" fontId="11" fillId="0" borderId="12" xfId="1" applyFont="1" applyFill="1" applyBorder="1" applyAlignment="1" applyProtection="1">
      <alignment horizontal="left" vertical="center" wrapText="1"/>
    </xf>
    <xf numFmtId="0" fontId="11" fillId="0" borderId="13" xfId="1" applyFont="1" applyFill="1" applyBorder="1" applyAlignment="1" applyProtection="1">
      <alignment horizontal="left" vertical="center" wrapText="1"/>
    </xf>
    <xf numFmtId="0" fontId="4" fillId="4" borderId="14" xfId="1" applyFont="1" applyFill="1" applyBorder="1" applyProtection="1"/>
    <xf numFmtId="0" fontId="15" fillId="0" borderId="3" xfId="1" applyFont="1" applyFill="1" applyBorder="1" applyAlignment="1" applyProtection="1">
      <alignment horizontal="right" vertical="center" wrapText="1"/>
    </xf>
    <xf numFmtId="0" fontId="9" fillId="0" borderId="21" xfId="1" applyFont="1" applyFill="1" applyBorder="1" applyAlignment="1" applyProtection="1">
      <alignment horizontal="left" vertical="center" wrapText="1"/>
    </xf>
    <xf numFmtId="0" fontId="9" fillId="0" borderId="22" xfId="1" applyFont="1" applyFill="1" applyBorder="1" applyAlignment="1" applyProtection="1">
      <alignment horizontal="left" vertical="center" wrapText="1"/>
    </xf>
    <xf numFmtId="0" fontId="9" fillId="0" borderId="48" xfId="1" applyFont="1" applyFill="1" applyBorder="1" applyAlignment="1" applyProtection="1">
      <alignment horizontal="left" vertical="center" wrapText="1"/>
    </xf>
    <xf numFmtId="0" fontId="12" fillId="0" borderId="43" xfId="1" applyFont="1" applyFill="1" applyBorder="1" applyAlignment="1" applyProtection="1">
      <alignment horizontal="left"/>
    </xf>
    <xf numFmtId="0" fontId="12" fillId="0" borderId="1" xfId="1" applyFont="1" applyFill="1" applyBorder="1" applyAlignment="1" applyProtection="1">
      <alignment horizontal="left"/>
    </xf>
    <xf numFmtId="0" fontId="12" fillId="0" borderId="75" xfId="1" applyFont="1" applyFill="1" applyBorder="1" applyProtection="1"/>
    <xf numFmtId="0" fontId="12" fillId="0" borderId="20" xfId="1" applyFont="1" applyFill="1" applyBorder="1" applyProtection="1"/>
    <xf numFmtId="0" fontId="11" fillId="0" borderId="74" xfId="1" applyFont="1" applyFill="1" applyBorder="1" applyAlignment="1" applyProtection="1">
      <alignment horizontal="left"/>
    </xf>
    <xf numFmtId="0" fontId="11" fillId="0" borderId="70" xfId="1" applyFont="1" applyFill="1" applyBorder="1" applyAlignment="1" applyProtection="1">
      <alignment horizontal="left"/>
    </xf>
    <xf numFmtId="2" fontId="11" fillId="0" borderId="76" xfId="1" applyNumberFormat="1" applyFont="1" applyFill="1" applyBorder="1" applyProtection="1"/>
    <xf numFmtId="2" fontId="11" fillId="0" borderId="26" xfId="1" applyNumberFormat="1" applyFont="1" applyFill="1" applyBorder="1" applyProtection="1"/>
    <xf numFmtId="0" fontId="12" fillId="0" borderId="64" xfId="1" applyFont="1" applyFill="1" applyBorder="1" applyAlignment="1" applyProtection="1">
      <alignment horizontal="center" vertical="center" wrapText="1"/>
    </xf>
    <xf numFmtId="0" fontId="12" fillId="0" borderId="80" xfId="1" applyFont="1" applyFill="1" applyBorder="1" applyAlignment="1" applyProtection="1">
      <alignment horizontal="center" vertical="center" wrapText="1"/>
    </xf>
    <xf numFmtId="0" fontId="12" fillId="0" borderId="81" xfId="1" applyFont="1" applyFill="1" applyBorder="1" applyAlignment="1" applyProtection="1">
      <alignment horizontal="center" vertical="center" wrapText="1"/>
    </xf>
    <xf numFmtId="0" fontId="12" fillId="0" borderId="65" xfId="1" applyFont="1" applyFill="1" applyBorder="1" applyAlignment="1" applyProtection="1">
      <alignment horizontal="center" vertical="center" wrapText="1"/>
    </xf>
    <xf numFmtId="0" fontId="12" fillId="0" borderId="66" xfId="1" applyFont="1" applyFill="1" applyBorder="1" applyAlignment="1" applyProtection="1">
      <alignment horizontal="center" vertical="center" wrapText="1"/>
    </xf>
    <xf numFmtId="0" fontId="11" fillId="0" borderId="10" xfId="1" applyFont="1" applyFill="1" applyBorder="1" applyAlignment="1" applyProtection="1">
      <alignment horizontal="center" vertical="center"/>
    </xf>
    <xf numFmtId="2" fontId="11" fillId="0" borderId="105" xfId="1" applyNumberFormat="1" applyFont="1" applyFill="1" applyBorder="1" applyAlignment="1" applyProtection="1">
      <alignment horizontal="center" vertical="center"/>
    </xf>
    <xf numFmtId="2" fontId="11" fillId="0" borderId="106" xfId="1" applyNumberFormat="1" applyFont="1" applyFill="1" applyBorder="1" applyAlignment="1" applyProtection="1">
      <alignment horizontal="center" vertical="center"/>
    </xf>
    <xf numFmtId="0" fontId="11" fillId="0" borderId="15" xfId="1" applyFont="1" applyFill="1" applyBorder="1" applyAlignment="1" applyProtection="1">
      <alignment horizontal="center" vertical="center"/>
    </xf>
    <xf numFmtId="0" fontId="11" fillId="0" borderId="11" xfId="1" applyFont="1" applyFill="1" applyBorder="1" applyAlignment="1" applyProtection="1">
      <alignment horizontal="center" vertical="center"/>
    </xf>
    <xf numFmtId="0" fontId="13" fillId="0" borderId="3" xfId="1" applyFont="1" applyFill="1" applyBorder="1" applyProtection="1"/>
    <xf numFmtId="2" fontId="13" fillId="0" borderId="4" xfId="1" applyNumberFormat="1" applyFont="1" applyFill="1" applyBorder="1" applyAlignment="1" applyProtection="1">
      <alignment horizontal="right" vertical="center"/>
    </xf>
    <xf numFmtId="2" fontId="13" fillId="0" borderId="5" xfId="1" applyNumberFormat="1" applyFont="1" applyFill="1" applyBorder="1" applyAlignment="1" applyProtection="1">
      <alignment horizontal="right" vertical="center"/>
    </xf>
    <xf numFmtId="0" fontId="4" fillId="0" borderId="21" xfId="1" applyFont="1" applyFill="1" applyBorder="1" applyAlignment="1" applyProtection="1">
      <alignment horizontal="center"/>
    </xf>
    <xf numFmtId="0" fontId="4" fillId="0" borderId="22" xfId="1" applyFont="1" applyFill="1" applyBorder="1" applyAlignment="1" applyProtection="1">
      <alignment horizontal="center"/>
    </xf>
    <xf numFmtId="0" fontId="4" fillId="0" borderId="23" xfId="1" applyFont="1" applyFill="1" applyBorder="1" applyAlignment="1" applyProtection="1">
      <alignment horizontal="center"/>
    </xf>
    <xf numFmtId="0" fontId="16" fillId="0" borderId="47" xfId="1" applyFont="1" applyFill="1" applyBorder="1" applyAlignment="1" applyProtection="1">
      <alignment horizontal="right" vertical="center" wrapText="1"/>
    </xf>
    <xf numFmtId="0" fontId="12" fillId="0" borderId="18" xfId="1" applyFont="1" applyFill="1" applyBorder="1" applyAlignment="1" applyProtection="1"/>
    <xf numFmtId="0" fontId="12" fillId="0" borderId="19" xfId="1" applyFont="1" applyFill="1" applyBorder="1" applyAlignment="1" applyProtection="1">
      <alignment horizontal="left" wrapText="1"/>
    </xf>
    <xf numFmtId="0" fontId="12" fillId="0" borderId="73" xfId="1" applyFont="1" applyFill="1" applyBorder="1" applyAlignment="1" applyProtection="1">
      <alignment horizontal="left" wrapText="1"/>
    </xf>
    <xf numFmtId="0" fontId="12" fillId="0" borderId="8" xfId="1" applyFont="1" applyFill="1" applyBorder="1" applyProtection="1"/>
    <xf numFmtId="0" fontId="12" fillId="0" borderId="9" xfId="1" applyFont="1" applyFill="1" applyBorder="1" applyProtection="1"/>
    <xf numFmtId="0" fontId="11" fillId="0" borderId="71" xfId="1" applyFont="1" applyFill="1" applyBorder="1" applyAlignment="1" applyProtection="1"/>
    <xf numFmtId="2" fontId="11" fillId="0" borderId="25" xfId="1" applyNumberFormat="1" applyFont="1" applyFill="1" applyBorder="1" applyAlignment="1" applyProtection="1">
      <alignment horizontal="left"/>
    </xf>
    <xf numFmtId="0" fontId="11" fillId="0" borderId="72" xfId="1" applyFont="1" applyFill="1" applyBorder="1" applyAlignment="1" applyProtection="1">
      <alignment horizontal="left"/>
    </xf>
    <xf numFmtId="2" fontId="11" fillId="0" borderId="13" xfId="1" applyNumberFormat="1" applyFont="1" applyFill="1" applyBorder="1" applyProtection="1"/>
    <xf numFmtId="2" fontId="11" fillId="0" borderId="14" xfId="1" applyNumberFormat="1" applyFont="1" applyFill="1" applyBorder="1" applyProtection="1"/>
    <xf numFmtId="0" fontId="12" fillId="0" borderId="68" xfId="1" applyFont="1" applyFill="1" applyBorder="1" applyAlignment="1" applyProtection="1">
      <alignment horizontal="left" vertical="center" wrapText="1"/>
    </xf>
    <xf numFmtId="0" fontId="12" fillId="0" borderId="67" xfId="1" applyFont="1" applyFill="1" applyBorder="1" applyAlignment="1" applyProtection="1">
      <alignment horizontal="left" vertical="center" wrapText="1"/>
    </xf>
    <xf numFmtId="0" fontId="12" fillId="0" borderId="69" xfId="1" applyFont="1" applyFill="1" applyBorder="1" applyAlignment="1" applyProtection="1">
      <alignment horizontal="left" vertical="center" wrapText="1"/>
    </xf>
    <xf numFmtId="0" fontId="12" fillId="0" borderId="77" xfId="1" applyFont="1" applyFill="1" applyBorder="1" applyAlignment="1" applyProtection="1">
      <alignment wrapText="1"/>
    </xf>
    <xf numFmtId="0" fontId="37" fillId="0" borderId="16" xfId="1" applyFont="1" applyFill="1" applyBorder="1" applyAlignment="1" applyProtection="1">
      <alignment horizontal="left" vertical="center" wrapText="1"/>
    </xf>
    <xf numFmtId="0" fontId="3" fillId="0" borderId="17" xfId="1" applyFont="1" applyFill="1" applyBorder="1" applyAlignment="1" applyProtection="1">
      <alignment horizontal="left" vertical="center" wrapText="1"/>
    </xf>
    <xf numFmtId="0" fontId="13" fillId="0" borderId="71" xfId="1" applyFont="1" applyFill="1" applyBorder="1" applyAlignment="1" applyProtection="1">
      <alignment horizontal="left"/>
    </xf>
    <xf numFmtId="0" fontId="13" fillId="0" borderId="25" xfId="1" applyFont="1" applyFill="1" applyBorder="1" applyAlignment="1" applyProtection="1">
      <alignment horizontal="left"/>
    </xf>
    <xf numFmtId="0" fontId="13" fillId="0" borderId="72" xfId="1" applyFont="1" applyFill="1" applyBorder="1" applyAlignment="1" applyProtection="1">
      <alignment horizontal="left"/>
    </xf>
    <xf numFmtId="2" fontId="13" fillId="0" borderId="78" xfId="1" applyNumberFormat="1" applyFont="1" applyFill="1" applyBorder="1" applyAlignment="1" applyProtection="1">
      <alignment vertical="center"/>
    </xf>
    <xf numFmtId="0" fontId="4" fillId="0" borderId="80" xfId="1" applyFont="1" applyFill="1" applyBorder="1" applyAlignment="1" applyProtection="1">
      <alignment horizontal="center"/>
    </xf>
    <xf numFmtId="0" fontId="4" fillId="0" borderId="1" xfId="1" applyFont="1" applyFill="1" applyBorder="1" applyAlignment="1" applyProtection="1">
      <alignment horizontal="center"/>
    </xf>
    <xf numFmtId="0" fontId="4" fillId="0" borderId="81" xfId="1" applyFont="1" applyFill="1" applyBorder="1" applyAlignment="1" applyProtection="1">
      <alignment horizontal="center"/>
    </xf>
    <xf numFmtId="0" fontId="39" fillId="0" borderId="47" xfId="1" applyFont="1" applyFill="1" applyBorder="1" applyAlignment="1" applyProtection="1">
      <alignment horizontal="center" vertical="center" wrapText="1"/>
    </xf>
    <xf numFmtId="0" fontId="39" fillId="0" borderId="22" xfId="1" applyFont="1" applyFill="1" applyBorder="1" applyAlignment="1" applyProtection="1">
      <alignment horizontal="center" vertical="center" wrapText="1"/>
    </xf>
    <xf numFmtId="0" fontId="39" fillId="0" borderId="48" xfId="1" applyFont="1" applyFill="1" applyBorder="1" applyAlignment="1" applyProtection="1">
      <alignment horizontal="center" vertical="center" wrapText="1"/>
    </xf>
    <xf numFmtId="0" fontId="39" fillId="0" borderId="43" xfId="1" applyFont="1" applyFill="1" applyBorder="1" applyAlignment="1" applyProtection="1">
      <alignment horizontal="center" vertical="center" wrapText="1"/>
    </xf>
    <xf numFmtId="0" fontId="39" fillId="0" borderId="1" xfId="1" applyFont="1" applyFill="1" applyBorder="1" applyAlignment="1" applyProtection="1">
      <alignment horizontal="center" vertical="center" wrapText="1"/>
    </xf>
    <xf numFmtId="0" fontId="42" fillId="17" borderId="50" xfId="1" applyFont="1" applyFill="1" applyBorder="1" applyAlignment="1" applyProtection="1">
      <alignment horizontal="center" vertical="center"/>
    </xf>
    <xf numFmtId="0" fontId="44" fillId="17" borderId="51" xfId="1" applyFont="1" applyFill="1" applyBorder="1" applyAlignment="1" applyProtection="1">
      <alignment horizontal="center" vertical="center"/>
    </xf>
    <xf numFmtId="0" fontId="44" fillId="17" borderId="52" xfId="1" applyFont="1" applyFill="1" applyBorder="1" applyAlignment="1" applyProtection="1">
      <alignment horizontal="center" vertical="center"/>
    </xf>
    <xf numFmtId="0" fontId="41" fillId="0" borderId="38" xfId="1" applyFont="1" applyFill="1" applyBorder="1" applyAlignment="1" applyProtection="1">
      <alignment horizontal="center" vertical="center" wrapText="1"/>
    </xf>
    <xf numFmtId="0" fontId="41" fillId="0" borderId="54" xfId="1" applyFont="1" applyFill="1" applyBorder="1" applyAlignment="1" applyProtection="1">
      <alignment horizontal="center" vertical="center" wrapText="1"/>
    </xf>
    <xf numFmtId="0" fontId="41" fillId="0" borderId="107" xfId="1" applyFont="1" applyFill="1" applyBorder="1" applyAlignment="1" applyProtection="1">
      <alignment horizontal="center" vertical="center" wrapText="1"/>
    </xf>
    <xf numFmtId="0" fontId="0" fillId="0" borderId="0" xfId="0" applyAlignment="1" applyProtection="1">
      <alignment horizontal="center" vertical="center"/>
    </xf>
    <xf numFmtId="0" fontId="13" fillId="0" borderId="0" xfId="1" applyFont="1" applyFill="1" applyBorder="1" applyAlignment="1" applyProtection="1">
      <alignment horizontal="left"/>
    </xf>
    <xf numFmtId="2" fontId="13" fillId="0" borderId="0" xfId="1" applyNumberFormat="1" applyFont="1" applyFill="1" applyBorder="1" applyAlignment="1" applyProtection="1">
      <alignment vertical="center"/>
    </xf>
    <xf numFmtId="0" fontId="42" fillId="17" borderId="47" xfId="1" applyFont="1" applyFill="1" applyBorder="1" applyAlignment="1" applyProtection="1">
      <alignment horizontal="center" vertical="center"/>
    </xf>
    <xf numFmtId="0" fontId="42" fillId="17" borderId="22" xfId="1" applyFont="1" applyFill="1" applyBorder="1" applyAlignment="1" applyProtection="1">
      <alignment horizontal="center" vertical="center"/>
    </xf>
    <xf numFmtId="0" fontId="42" fillId="17" borderId="48" xfId="1" applyFont="1" applyFill="1" applyBorder="1" applyAlignment="1" applyProtection="1">
      <alignment horizontal="center" vertical="center"/>
    </xf>
    <xf numFmtId="0" fontId="12" fillId="0" borderId="28"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37" fillId="0" borderId="86" xfId="1" applyFont="1" applyFill="1" applyBorder="1" applyAlignment="1" applyProtection="1">
      <alignment horizontal="center" vertical="center" wrapText="1"/>
    </xf>
    <xf numFmtId="0" fontId="37" fillId="0" borderId="107" xfId="1" applyFont="1" applyFill="1" applyBorder="1" applyAlignment="1" applyProtection="1">
      <alignment horizontal="center" vertical="center" wrapText="1"/>
    </xf>
    <xf numFmtId="0" fontId="37" fillId="0" borderId="61" xfId="1" applyFont="1" applyFill="1" applyBorder="1" applyAlignment="1" applyProtection="1">
      <alignment horizontal="center" vertical="center" wrapText="1"/>
    </xf>
    <xf numFmtId="0" fontId="12" fillId="0" borderId="86" xfId="1" applyFont="1" applyFill="1" applyBorder="1" applyAlignment="1" applyProtection="1">
      <alignment horizontal="center" vertical="center"/>
    </xf>
    <xf numFmtId="0" fontId="12" fillId="0" borderId="107" xfId="1" applyFont="1" applyFill="1" applyBorder="1" applyAlignment="1" applyProtection="1">
      <alignment horizontal="center" vertical="center"/>
    </xf>
    <xf numFmtId="0" fontId="12" fillId="0" borderId="61" xfId="1" applyFont="1" applyFill="1" applyBorder="1" applyAlignment="1" applyProtection="1">
      <alignment horizontal="center" vertical="center"/>
    </xf>
    <xf numFmtId="0" fontId="12" fillId="0" borderId="28" xfId="1" applyFont="1" applyFill="1" applyBorder="1" applyAlignment="1" applyProtection="1">
      <alignment vertical="center"/>
    </xf>
    <xf numFmtId="0" fontId="12" fillId="0" borderId="30" xfId="1" applyFont="1" applyFill="1" applyBorder="1" applyAlignment="1" applyProtection="1">
      <alignment vertical="center" wrapText="1"/>
    </xf>
    <xf numFmtId="0" fontId="16" fillId="0" borderId="0" xfId="1" applyFont="1" applyFill="1" applyBorder="1" applyAlignment="1" applyProtection="1">
      <alignment horizontal="right" vertical="center" wrapText="1"/>
    </xf>
    <xf numFmtId="0" fontId="9" fillId="0" borderId="0" xfId="1" applyFont="1" applyFill="1" applyBorder="1" applyAlignment="1" applyProtection="1">
      <alignment horizontal="left" vertical="center" wrapText="1"/>
    </xf>
    <xf numFmtId="0" fontId="40" fillId="0" borderId="108" xfId="1" applyFont="1" applyFill="1" applyBorder="1" applyAlignment="1" applyProtection="1">
      <alignment horizontal="center" vertical="center"/>
    </xf>
    <xf numFmtId="0" fontId="40" fillId="0" borderId="109" xfId="1" applyFont="1" applyFill="1" applyBorder="1" applyAlignment="1" applyProtection="1">
      <alignment horizontal="center" vertical="center"/>
    </xf>
    <xf numFmtId="0" fontId="40" fillId="0" borderId="111" xfId="1" applyFont="1" applyFill="1" applyBorder="1" applyAlignment="1" applyProtection="1">
      <alignment horizontal="center" vertical="center"/>
    </xf>
    <xf numFmtId="0" fontId="37" fillId="0" borderId="86" xfId="1" applyFont="1" applyFill="1" applyBorder="1" applyAlignment="1" applyProtection="1">
      <alignment horizontal="center" wrapText="1"/>
    </xf>
    <xf numFmtId="0" fontId="37" fillId="0" borderId="107" xfId="1" applyFont="1" applyFill="1" applyBorder="1" applyAlignment="1" applyProtection="1">
      <alignment horizontal="center" wrapText="1"/>
    </xf>
    <xf numFmtId="0" fontId="37" fillId="0" borderId="61" xfId="1" applyFont="1" applyFill="1" applyBorder="1" applyAlignment="1" applyProtection="1">
      <alignment horizontal="center" wrapText="1"/>
    </xf>
    <xf numFmtId="0" fontId="37" fillId="0" borderId="27" xfId="1" applyFont="1" applyFill="1" applyBorder="1" applyAlignment="1" applyProtection="1">
      <alignment horizontal="center" vertical="top" wrapText="1"/>
    </xf>
    <xf numFmtId="0" fontId="37" fillId="0" borderId="27" xfId="1" applyFont="1" applyFill="1" applyBorder="1" applyAlignment="1" applyProtection="1">
      <alignment horizontal="center" vertical="top"/>
    </xf>
    <xf numFmtId="0" fontId="41" fillId="0" borderId="27" xfId="1" applyFont="1" applyFill="1" applyBorder="1" applyAlignment="1" applyProtection="1">
      <alignment horizontal="center" wrapText="1"/>
    </xf>
    <xf numFmtId="0" fontId="12" fillId="0" borderId="27" xfId="1" applyFont="1" applyFill="1" applyBorder="1" applyAlignment="1" applyProtection="1">
      <alignment vertical="center" wrapText="1"/>
    </xf>
    <xf numFmtId="0" fontId="12" fillId="0" borderId="27" xfId="1" applyFont="1" applyFill="1" applyBorder="1" applyAlignment="1" applyProtection="1">
      <alignment wrapText="1"/>
    </xf>
    <xf numFmtId="0" fontId="9" fillId="0" borderId="47" xfId="1" applyFont="1" applyFill="1" applyBorder="1" applyAlignment="1" applyProtection="1">
      <alignment horizontal="left"/>
    </xf>
    <xf numFmtId="0" fontId="9" fillId="0" borderId="22" xfId="1" applyFont="1" applyFill="1" applyBorder="1" applyAlignment="1" applyProtection="1">
      <alignment horizontal="left"/>
    </xf>
    <xf numFmtId="0" fontId="9" fillId="0" borderId="23" xfId="1" applyFont="1" applyFill="1" applyBorder="1" applyAlignment="1" applyProtection="1">
      <alignment horizontal="left"/>
    </xf>
    <xf numFmtId="2" fontId="9" fillId="0" borderId="49" xfId="1" applyNumberFormat="1" applyFont="1" applyFill="1" applyBorder="1" applyAlignment="1" applyProtection="1"/>
    <xf numFmtId="0" fontId="18" fillId="0" borderId="21" xfId="1" applyFont="1" applyFill="1" applyBorder="1" applyAlignment="1" applyProtection="1">
      <alignment horizontal="center"/>
    </xf>
    <xf numFmtId="0" fontId="18" fillId="0" borderId="22" xfId="1" applyFont="1" applyFill="1" applyBorder="1" applyAlignment="1" applyProtection="1">
      <alignment horizontal="center"/>
    </xf>
    <xf numFmtId="0" fontId="18" fillId="0" borderId="23" xfId="1" applyFont="1" applyFill="1" applyBorder="1" applyAlignment="1" applyProtection="1">
      <alignment horizontal="center"/>
    </xf>
    <xf numFmtId="0" fontId="1" fillId="4" borderId="8" xfId="2" applyFill="1" applyBorder="1" applyAlignment="1" applyProtection="1">
      <alignment horizontal="left" vertical="center" wrapText="1"/>
      <protection locked="0"/>
    </xf>
    <xf numFmtId="0" fontId="1" fillId="4" borderId="9" xfId="2" applyFill="1" applyBorder="1" applyAlignment="1" applyProtection="1">
      <alignment horizontal="left" vertical="center" wrapText="1"/>
      <protection locked="0"/>
    </xf>
    <xf numFmtId="0" fontId="1" fillId="4" borderId="2" xfId="2" applyFill="1" applyBorder="1" applyAlignment="1" applyProtection="1">
      <alignment horizontal="left" vertical="center" wrapText="1"/>
      <protection locked="0"/>
    </xf>
    <xf numFmtId="0" fontId="1" fillId="4" borderId="11" xfId="2" applyFill="1" applyBorder="1" applyAlignment="1" applyProtection="1">
      <alignment horizontal="left" vertical="center" wrapText="1"/>
      <protection locked="0"/>
    </xf>
    <xf numFmtId="0" fontId="0" fillId="4" borderId="24" xfId="2" applyFont="1" applyFill="1" applyBorder="1" applyAlignment="1" applyProtection="1">
      <alignment horizontal="center" vertical="center" wrapText="1"/>
      <protection locked="0"/>
    </xf>
    <xf numFmtId="0" fontId="0" fillId="4" borderId="25" xfId="2" applyFont="1" applyFill="1" applyBorder="1" applyAlignment="1" applyProtection="1">
      <alignment horizontal="center" vertical="center" wrapText="1"/>
      <protection locked="0"/>
    </xf>
    <xf numFmtId="0" fontId="0" fillId="4" borderId="26" xfId="2" applyFont="1" applyFill="1" applyBorder="1" applyAlignment="1" applyProtection="1">
      <alignment horizontal="center" vertical="center" wrapText="1"/>
      <protection locked="0"/>
    </xf>
    <xf numFmtId="0" fontId="17" fillId="4" borderId="49" xfId="1" applyFont="1" applyFill="1" applyBorder="1" applyAlignment="1" applyProtection="1">
      <alignment horizontal="center" vertical="center"/>
      <protection locked="0"/>
    </xf>
    <xf numFmtId="0" fontId="37" fillId="4" borderId="27" xfId="1" applyFont="1" applyFill="1" applyBorder="1" applyAlignment="1" applyProtection="1">
      <alignment horizontal="left" vertical="top" wrapText="1"/>
      <protection locked="0"/>
    </xf>
    <xf numFmtId="0" fontId="37" fillId="4" borderId="41" xfId="1" applyFont="1" applyFill="1" applyBorder="1" applyAlignment="1" applyProtection="1">
      <alignment horizontal="left" vertical="top" wrapText="1"/>
      <protection locked="0"/>
    </xf>
    <xf numFmtId="0" fontId="37" fillId="4" borderId="107" xfId="1" applyFont="1" applyFill="1" applyBorder="1" applyAlignment="1" applyProtection="1">
      <alignment horizontal="left" vertical="top" wrapText="1"/>
      <protection locked="0"/>
    </xf>
    <xf numFmtId="0" fontId="37" fillId="4" borderId="40" xfId="1" applyFont="1" applyFill="1" applyBorder="1" applyAlignment="1" applyProtection="1">
      <alignment horizontal="left" vertical="top" wrapText="1"/>
      <protection locked="0"/>
    </xf>
    <xf numFmtId="0" fontId="0" fillId="4" borderId="29" xfId="2" applyFont="1" applyFill="1" applyBorder="1" applyAlignment="1" applyProtection="1">
      <alignment horizontal="center" vertical="center"/>
      <protection locked="0"/>
    </xf>
    <xf numFmtId="0" fontId="11" fillId="4" borderId="41" xfId="1" applyFont="1" applyFill="1" applyBorder="1" applyAlignment="1" applyProtection="1">
      <alignment horizontal="left" vertical="center"/>
      <protection locked="0"/>
    </xf>
    <xf numFmtId="0" fontId="11" fillId="4" borderId="107" xfId="1" applyFont="1" applyFill="1" applyBorder="1" applyAlignment="1" applyProtection="1">
      <alignment horizontal="left" vertical="center"/>
      <protection locked="0"/>
    </xf>
    <xf numFmtId="0" fontId="11" fillId="4" borderId="61" xfId="1" applyFont="1" applyFill="1" applyBorder="1" applyAlignment="1" applyProtection="1">
      <alignment horizontal="left" vertical="center"/>
      <protection locked="0"/>
    </xf>
    <xf numFmtId="0" fontId="11" fillId="4" borderId="55" xfId="1" applyFont="1" applyFill="1" applyBorder="1" applyAlignment="1" applyProtection="1">
      <alignment horizontal="left" vertical="center"/>
      <protection locked="0"/>
    </xf>
    <xf numFmtId="0" fontId="11" fillId="4" borderId="110" xfId="1" applyFont="1" applyFill="1" applyBorder="1" applyAlignment="1" applyProtection="1">
      <alignment horizontal="left" vertical="center"/>
      <protection locked="0"/>
    </xf>
    <xf numFmtId="0" fontId="11" fillId="4" borderId="62" xfId="1" applyFont="1" applyFill="1" applyBorder="1" applyAlignment="1" applyProtection="1">
      <alignment horizontal="left" vertical="center"/>
      <protection locked="0"/>
    </xf>
    <xf numFmtId="0" fontId="37" fillId="4" borderId="112" xfId="1" applyFont="1" applyFill="1" applyBorder="1" applyAlignment="1" applyProtection="1">
      <alignment horizontal="left" vertical="top" wrapText="1"/>
      <protection locked="0"/>
    </xf>
    <xf numFmtId="0" fontId="37" fillId="4" borderId="70" xfId="1" applyFont="1" applyFill="1" applyBorder="1" applyAlignment="1" applyProtection="1">
      <alignment horizontal="left" vertical="top" wrapText="1"/>
      <protection locked="0"/>
    </xf>
    <xf numFmtId="0" fontId="37" fillId="4" borderId="79" xfId="1" applyFont="1" applyFill="1" applyBorder="1" applyAlignment="1" applyProtection="1">
      <alignment horizontal="left" vertical="top" wrapText="1"/>
      <protection locked="0"/>
    </xf>
    <xf numFmtId="0" fontId="37" fillId="4" borderId="29" xfId="1" applyFont="1" applyFill="1" applyBorder="1" applyAlignment="1" applyProtection="1">
      <alignment vertical="top" wrapText="1"/>
      <protection locked="0"/>
    </xf>
    <xf numFmtId="0" fontId="11" fillId="4" borderId="27" xfId="1" applyFont="1" applyFill="1" applyBorder="1" applyAlignment="1" applyProtection="1">
      <alignment horizontal="left" vertical="center" wrapText="1"/>
      <protection locked="0"/>
    </xf>
    <xf numFmtId="0" fontId="3" fillId="4" borderId="27" xfId="1" applyFont="1" applyFill="1" applyBorder="1" applyAlignment="1" applyProtection="1">
      <alignment horizontal="left" vertical="center" wrapText="1"/>
      <protection locked="0"/>
    </xf>
    <xf numFmtId="0" fontId="12" fillId="4" borderId="27" xfId="1" applyFont="1" applyFill="1" applyBorder="1" applyAlignment="1" applyProtection="1">
      <alignment horizontal="left" vertical="center" wrapText="1"/>
      <protection locked="0"/>
    </xf>
    <xf numFmtId="0" fontId="11" fillId="4" borderId="7" xfId="1" applyFont="1" applyFill="1" applyBorder="1" applyAlignment="1" applyProtection="1">
      <alignment horizontal="left"/>
      <protection locked="0"/>
    </xf>
    <xf numFmtId="0" fontId="11" fillId="4" borderId="8" xfId="1" applyFont="1" applyFill="1" applyBorder="1" applyAlignment="1" applyProtection="1">
      <alignment horizontal="left"/>
      <protection locked="0"/>
    </xf>
    <xf numFmtId="0" fontId="11" fillId="4" borderId="8" xfId="1" applyFont="1" applyFill="1" applyBorder="1" applyAlignment="1" applyProtection="1">
      <alignment horizontal="center"/>
      <protection locked="0"/>
    </xf>
    <xf numFmtId="0" fontId="11" fillId="4" borderId="9" xfId="1" applyFont="1" applyFill="1" applyBorder="1" applyAlignment="1" applyProtection="1">
      <alignment horizontal="center"/>
      <protection locked="0"/>
    </xf>
    <xf numFmtId="0" fontId="11" fillId="4" borderId="12" xfId="1" applyFont="1" applyFill="1" applyBorder="1" applyAlignment="1" applyProtection="1">
      <alignment horizontal="left"/>
      <protection locked="0"/>
    </xf>
    <xf numFmtId="0" fontId="11" fillId="4" borderId="13" xfId="1" applyFont="1" applyFill="1" applyBorder="1" applyAlignment="1" applyProtection="1">
      <alignment horizontal="left"/>
      <protection locked="0"/>
    </xf>
    <xf numFmtId="0" fontId="11" fillId="4" borderId="13" xfId="1" applyFont="1" applyFill="1" applyBorder="1" applyAlignment="1" applyProtection="1">
      <alignment horizontal="center"/>
      <protection locked="0"/>
    </xf>
    <xf numFmtId="0" fontId="11" fillId="4" borderId="14" xfId="1" applyFont="1" applyFill="1" applyBorder="1" applyAlignment="1" applyProtection="1">
      <alignment horizontal="center"/>
      <protection locked="0"/>
    </xf>
    <xf numFmtId="0" fontId="21" fillId="0" borderId="0" xfId="0" applyFont="1" applyProtection="1"/>
    <xf numFmtId="0" fontId="22" fillId="0" borderId="0" xfId="0" applyFont="1" applyProtection="1"/>
    <xf numFmtId="0" fontId="23" fillId="11" borderId="49" xfId="0" applyFont="1" applyFill="1" applyBorder="1" applyAlignment="1" applyProtection="1">
      <alignment horizontal="center" vertical="center" wrapText="1"/>
    </xf>
    <xf numFmtId="0" fontId="22" fillId="0" borderId="0" xfId="0" applyFont="1" applyAlignment="1" applyProtection="1">
      <alignment vertical="center" wrapText="1"/>
    </xf>
    <xf numFmtId="0" fontId="0" fillId="0" borderId="0" xfId="0" applyAlignment="1" applyProtection="1">
      <alignment vertical="center" wrapText="1"/>
    </xf>
    <xf numFmtId="0" fontId="24" fillId="12" borderId="32" xfId="0" applyFont="1" applyFill="1" applyBorder="1" applyAlignment="1" applyProtection="1">
      <alignment wrapText="1"/>
    </xf>
    <xf numFmtId="0" fontId="24" fillId="0" borderId="33" xfId="0" applyFont="1" applyBorder="1" applyAlignment="1" applyProtection="1">
      <alignment horizontal="center" vertical="center"/>
    </xf>
    <xf numFmtId="4" fontId="24" fillId="0" borderId="33" xfId="0" applyNumberFormat="1" applyFont="1" applyBorder="1" applyAlignment="1" applyProtection="1">
      <alignment horizontal="center" vertical="center"/>
    </xf>
    <xf numFmtId="165" fontId="24" fillId="0" borderId="58" xfId="0" applyNumberFormat="1" applyFont="1" applyBorder="1" applyAlignment="1" applyProtection="1">
      <alignment horizontal="center" vertical="center"/>
    </xf>
    <xf numFmtId="165" fontId="24" fillId="0" borderId="34" xfId="0" applyNumberFormat="1" applyFont="1" applyBorder="1" applyAlignment="1" applyProtection="1">
      <alignment horizontal="center" vertical="center"/>
    </xf>
    <xf numFmtId="0" fontId="24" fillId="12" borderId="28" xfId="0" applyFont="1" applyFill="1" applyBorder="1" applyAlignment="1" applyProtection="1">
      <alignment wrapText="1"/>
    </xf>
    <xf numFmtId="0" fontId="24" fillId="0" borderId="27" xfId="0" applyFont="1" applyBorder="1" applyAlignment="1" applyProtection="1">
      <alignment horizontal="center" vertical="center"/>
    </xf>
    <xf numFmtId="4" fontId="24" fillId="0" borderId="27" xfId="0" applyNumberFormat="1" applyFont="1" applyBorder="1" applyAlignment="1" applyProtection="1">
      <alignment horizontal="center" vertical="center"/>
    </xf>
    <xf numFmtId="165" fontId="24" fillId="0" borderId="27" xfId="0" applyNumberFormat="1" applyFont="1" applyBorder="1" applyAlignment="1" applyProtection="1">
      <alignment horizontal="center" vertical="center"/>
    </xf>
    <xf numFmtId="165" fontId="24" fillId="0" borderId="29" xfId="0" applyNumberFormat="1" applyFont="1" applyBorder="1" applyAlignment="1" applyProtection="1">
      <alignment horizontal="center" vertical="center"/>
    </xf>
    <xf numFmtId="16" fontId="22" fillId="0" borderId="0" xfId="0" applyNumberFormat="1" applyFont="1" applyProtection="1"/>
    <xf numFmtId="0" fontId="25" fillId="0" borderId="30" xfId="0" applyFont="1" applyBorder="1" applyAlignment="1" applyProtection="1">
      <alignment horizontal="center" vertical="center"/>
    </xf>
    <xf numFmtId="0" fontId="24" fillId="0" borderId="31" xfId="0" applyFont="1" applyBorder="1" applyAlignment="1" applyProtection="1">
      <alignment horizontal="center" vertical="center"/>
    </xf>
    <xf numFmtId="165" fontId="25" fillId="0" borderId="31" xfId="0" applyNumberFormat="1" applyFont="1" applyBorder="1" applyAlignment="1" applyProtection="1">
      <alignment horizontal="center" vertical="center"/>
    </xf>
    <xf numFmtId="165" fontId="25" fillId="0" borderId="82" xfId="0" applyNumberFormat="1" applyFont="1" applyBorder="1" applyAlignment="1" applyProtection="1">
      <alignment horizontal="center" vertical="center"/>
    </xf>
    <xf numFmtId="0" fontId="0" fillId="7" borderId="47" xfId="5" applyFont="1" applyFill="1" applyBorder="1" applyAlignment="1" applyProtection="1">
      <alignment horizontal="left" vertical="center" wrapText="1"/>
    </xf>
    <xf numFmtId="0" fontId="0" fillId="0" borderId="22" xfId="0" applyBorder="1" applyAlignment="1" applyProtection="1">
      <alignment wrapText="1"/>
    </xf>
    <xf numFmtId="0" fontId="0" fillId="0" borderId="48" xfId="0" applyBorder="1" applyAlignment="1" applyProtection="1">
      <alignment wrapText="1"/>
    </xf>
    <xf numFmtId="0" fontId="0" fillId="0" borderId="0" xfId="0" applyAlignment="1" applyProtection="1">
      <alignment wrapText="1"/>
    </xf>
    <xf numFmtId="0" fontId="26" fillId="7" borderId="47" xfId="5" applyFont="1" applyFill="1" applyBorder="1" applyAlignment="1" applyProtection="1">
      <alignment horizontal="left" vertical="center" wrapText="1"/>
    </xf>
    <xf numFmtId="0" fontId="0" fillId="0" borderId="22" xfId="0" applyBorder="1" applyAlignment="1" applyProtection="1">
      <alignment horizontal="left" vertical="center" wrapText="1"/>
    </xf>
    <xf numFmtId="0" fontId="0" fillId="0" borderId="48" xfId="0" applyBorder="1" applyAlignment="1" applyProtection="1">
      <alignment horizontal="left" vertical="center" wrapText="1"/>
    </xf>
    <xf numFmtId="0" fontId="0" fillId="0" borderId="0" xfId="0" applyAlignment="1" applyProtection="1">
      <alignment horizontal="left" vertical="center" wrapText="1"/>
    </xf>
    <xf numFmtId="0" fontId="26" fillId="13" borderId="0" xfId="5" applyFont="1" applyFill="1" applyAlignment="1" applyProtection="1">
      <alignment horizontal="left" vertical="center" wrapText="1"/>
    </xf>
    <xf numFmtId="0" fontId="0" fillId="14" borderId="47" xfId="5" applyFont="1" applyFill="1" applyBorder="1" applyAlignment="1" applyProtection="1">
      <alignment horizontal="left" vertical="center" wrapText="1"/>
    </xf>
    <xf numFmtId="0" fontId="1" fillId="13" borderId="0" xfId="5" applyFill="1" applyAlignment="1" applyProtection="1">
      <alignment horizontal="left" vertical="center" wrapText="1"/>
    </xf>
    <xf numFmtId="0" fontId="27" fillId="11" borderId="43" xfId="5" applyFont="1" applyFill="1" applyBorder="1" applyAlignment="1" applyProtection="1">
      <alignment horizontal="center" vertical="center"/>
    </xf>
    <xf numFmtId="0" fontId="27" fillId="11" borderId="1" xfId="5" applyFont="1" applyFill="1" applyBorder="1" applyAlignment="1" applyProtection="1">
      <alignment horizontal="center" vertical="center"/>
    </xf>
    <xf numFmtId="0" fontId="0" fillId="0" borderId="1" xfId="0" applyBorder="1" applyProtection="1"/>
    <xf numFmtId="0" fontId="28" fillId="15" borderId="1" xfId="0" applyFont="1" applyFill="1" applyBorder="1" applyAlignment="1" applyProtection="1">
      <alignment horizontal="center" vertical="center"/>
    </xf>
    <xf numFmtId="0" fontId="0" fillId="0" borderId="42" xfId="0" applyBorder="1" applyProtection="1"/>
    <xf numFmtId="0" fontId="27" fillId="11" borderId="83" xfId="5" applyFont="1" applyFill="1" applyBorder="1" applyAlignment="1" applyProtection="1">
      <alignment horizontal="center" vertical="center"/>
    </xf>
    <xf numFmtId="0" fontId="27" fillId="11" borderId="0" xfId="5" applyFont="1" applyFill="1" applyAlignment="1" applyProtection="1">
      <alignment horizontal="center" vertical="center"/>
    </xf>
    <xf numFmtId="0" fontId="28" fillId="15" borderId="84" xfId="0" applyFont="1" applyFill="1" applyBorder="1" applyAlignment="1" applyProtection="1">
      <alignment horizontal="center" vertical="center"/>
    </xf>
    <xf numFmtId="0" fontId="28" fillId="15" borderId="84" xfId="0" applyFont="1" applyFill="1" applyBorder="1" applyAlignment="1" applyProtection="1">
      <alignment vertical="center"/>
    </xf>
    <xf numFmtId="0" fontId="0" fillId="0" borderId="85" xfId="0" applyBorder="1" applyProtection="1"/>
    <xf numFmtId="0" fontId="29" fillId="14" borderId="86" xfId="5" applyFont="1" applyFill="1" applyBorder="1" applyAlignment="1" applyProtection="1">
      <alignment horizontal="center" vertical="center" wrapText="1"/>
    </xf>
    <xf numFmtId="0" fontId="29" fillId="14" borderId="27" xfId="5" applyFont="1" applyFill="1" applyBorder="1" applyAlignment="1" applyProtection="1">
      <alignment horizontal="center" vertical="center" wrapText="1"/>
    </xf>
    <xf numFmtId="49" fontId="29" fillId="7" borderId="27" xfId="5" applyNumberFormat="1" applyFont="1" applyFill="1" applyBorder="1" applyAlignment="1" applyProtection="1">
      <alignment horizontal="center" vertical="center" wrapText="1"/>
    </xf>
    <xf numFmtId="49" fontId="29" fillId="7" borderId="36" xfId="5" applyNumberFormat="1" applyFont="1" applyFill="1" applyBorder="1" applyAlignment="1" applyProtection="1">
      <alignment horizontal="center" vertical="center" wrapText="1"/>
    </xf>
    <xf numFmtId="49" fontId="29" fillId="7" borderId="36" xfId="5" applyNumberFormat="1" applyFont="1" applyFill="1" applyBorder="1" applyAlignment="1" applyProtection="1">
      <alignment horizontal="center" vertical="center" wrapText="1"/>
    </xf>
    <xf numFmtId="49" fontId="29" fillId="7" borderId="87" xfId="5" applyNumberFormat="1" applyFont="1" applyFill="1" applyBorder="1" applyAlignment="1" applyProtection="1">
      <alignment horizontal="center" vertical="center" wrapText="1"/>
    </xf>
    <xf numFmtId="0" fontId="30" fillId="0" borderId="38" xfId="0" applyFont="1" applyBorder="1" applyAlignment="1" applyProtection="1">
      <alignment horizontal="center" vertical="center" wrapText="1"/>
    </xf>
    <xf numFmtId="0" fontId="30" fillId="0" borderId="39" xfId="0" applyFont="1" applyBorder="1" applyAlignment="1" applyProtection="1">
      <alignment horizontal="center" vertical="center" wrapText="1"/>
    </xf>
    <xf numFmtId="0" fontId="30" fillId="14" borderId="86" xfId="5" applyFont="1" applyFill="1" applyBorder="1" applyAlignment="1" applyProtection="1">
      <alignment horizontal="left" vertical="center" wrapText="1"/>
    </xf>
    <xf numFmtId="0" fontId="29" fillId="16" borderId="27" xfId="5" applyFont="1" applyFill="1" applyBorder="1" applyAlignment="1" applyProtection="1">
      <alignment horizontal="center" vertical="center" wrapText="1"/>
    </xf>
    <xf numFmtId="0" fontId="30" fillId="7" borderId="27" xfId="5" applyFont="1" applyFill="1" applyBorder="1" applyAlignment="1" applyProtection="1">
      <alignment horizontal="center" vertical="center"/>
    </xf>
    <xf numFmtId="165" fontId="29" fillId="7" borderId="29" xfId="5" applyNumberFormat="1" applyFont="1" applyFill="1" applyBorder="1" applyAlignment="1" applyProtection="1">
      <alignment horizontal="center" vertical="center" wrapText="1"/>
    </xf>
    <xf numFmtId="0" fontId="29" fillId="16" borderId="27" xfId="5" applyFont="1" applyFill="1" applyBorder="1" applyAlignment="1" applyProtection="1">
      <alignment horizontal="center" vertical="center"/>
    </xf>
    <xf numFmtId="0" fontId="29" fillId="16" borderId="36" xfId="5" applyFont="1" applyFill="1" applyBorder="1" applyAlignment="1" applyProtection="1">
      <alignment horizontal="center" vertical="center"/>
    </xf>
    <xf numFmtId="0" fontId="30" fillId="14" borderId="88" xfId="5" applyFont="1" applyFill="1" applyBorder="1" applyAlignment="1" applyProtection="1">
      <alignment horizontal="left" vertical="center" wrapText="1"/>
    </xf>
    <xf numFmtId="0" fontId="29" fillId="16" borderId="31" xfId="5" applyFont="1" applyFill="1" applyBorder="1" applyAlignment="1" applyProtection="1">
      <alignment horizontal="center" vertical="center"/>
    </xf>
    <xf numFmtId="0" fontId="30" fillId="7" borderId="31" xfId="5" applyFont="1" applyFill="1" applyBorder="1" applyAlignment="1" applyProtection="1">
      <alignment horizontal="center" vertical="center"/>
    </xf>
    <xf numFmtId="165" fontId="29" fillId="7" borderId="82" xfId="5" applyNumberFormat="1" applyFont="1" applyFill="1" applyBorder="1" applyAlignment="1" applyProtection="1">
      <alignment horizontal="center" vertical="center" wrapText="1"/>
    </xf>
    <xf numFmtId="0" fontId="30" fillId="0" borderId="0" xfId="5" applyFont="1" applyAlignment="1" applyProtection="1">
      <alignment horizontal="left" vertical="center" wrapText="1"/>
    </xf>
    <xf numFmtId="0" fontId="29" fillId="0" borderId="0" xfId="5" applyFont="1" applyAlignment="1" applyProtection="1">
      <alignment horizontal="center" vertical="center" wrapText="1"/>
    </xf>
    <xf numFmtId="0" fontId="29" fillId="0" borderId="0" xfId="5" applyFont="1" applyAlignment="1" applyProtection="1">
      <alignment horizontal="center" vertical="center"/>
    </xf>
    <xf numFmtId="0" fontId="30" fillId="0" borderId="0" xfId="5" applyFont="1" applyAlignment="1" applyProtection="1">
      <alignment horizontal="center" vertical="center"/>
    </xf>
    <xf numFmtId="165" fontId="31" fillId="7" borderId="49" xfId="5" applyNumberFormat="1" applyFont="1" applyFill="1" applyBorder="1" applyAlignment="1" applyProtection="1">
      <alignment horizontal="center" vertical="center"/>
    </xf>
    <xf numFmtId="0" fontId="27" fillId="11" borderId="89" xfId="5" applyFont="1" applyFill="1" applyBorder="1" applyAlignment="1" applyProtection="1">
      <alignment horizontal="center" vertical="center"/>
    </xf>
    <xf numFmtId="0" fontId="27" fillId="11" borderId="90" xfId="5" applyFont="1" applyFill="1" applyBorder="1" applyAlignment="1" applyProtection="1">
      <alignment horizontal="center" vertical="center"/>
    </xf>
    <xf numFmtId="0" fontId="27" fillId="16" borderId="90" xfId="5" applyFont="1" applyFill="1" applyBorder="1" applyAlignment="1" applyProtection="1">
      <alignment horizontal="center" vertical="center"/>
    </xf>
    <xf numFmtId="0" fontId="35" fillId="15" borderId="90" xfId="0" applyFont="1" applyFill="1" applyBorder="1" applyAlignment="1" applyProtection="1">
      <alignment horizontal="center" vertical="center" wrapText="1"/>
    </xf>
    <xf numFmtId="0" fontId="0" fillId="0" borderId="91" xfId="0" applyBorder="1" applyProtection="1"/>
    <xf numFmtId="0" fontId="27" fillId="11" borderId="92" xfId="5" applyFont="1" applyFill="1" applyBorder="1" applyAlignment="1" applyProtection="1">
      <alignment horizontal="center" vertical="center"/>
    </xf>
    <xf numFmtId="0" fontId="27" fillId="16" borderId="0" xfId="5" applyFont="1" applyFill="1" applyAlignment="1" applyProtection="1">
      <alignment horizontal="center" vertical="center"/>
    </xf>
    <xf numFmtId="0" fontId="0" fillId="15" borderId="0" xfId="0" applyFill="1" applyProtection="1"/>
    <xf numFmtId="0" fontId="0" fillId="0" borderId="93" xfId="0" applyBorder="1" applyProtection="1"/>
    <xf numFmtId="0" fontId="2" fillId="14" borderId="94" xfId="5" applyFont="1" applyFill="1" applyBorder="1" applyAlignment="1" applyProtection="1">
      <alignment horizontal="center" vertical="center" wrapText="1"/>
    </xf>
    <xf numFmtId="0" fontId="2" fillId="14" borderId="40" xfId="5" applyFont="1" applyFill="1" applyBorder="1" applyAlignment="1" applyProtection="1">
      <alignment horizontal="center" vertical="center" wrapText="1"/>
    </xf>
    <xf numFmtId="49" fontId="32" fillId="7" borderId="27" xfId="5" applyNumberFormat="1" applyFont="1" applyFill="1" applyBorder="1" applyAlignment="1" applyProtection="1">
      <alignment horizontal="center" vertical="center" wrapText="1"/>
    </xf>
    <xf numFmtId="49" fontId="32" fillId="7" borderId="36" xfId="5" applyNumberFormat="1" applyFont="1" applyFill="1" applyBorder="1" applyAlignment="1" applyProtection="1">
      <alignment horizontal="center" vertical="center" wrapText="1"/>
    </xf>
    <xf numFmtId="49" fontId="32" fillId="7" borderId="95" xfId="5" applyNumberFormat="1" applyFont="1" applyFill="1" applyBorder="1" applyAlignment="1" applyProtection="1">
      <alignment horizontal="center" vertical="center" wrapText="1"/>
    </xf>
    <xf numFmtId="0" fontId="26" fillId="0" borderId="38" xfId="0" applyFont="1" applyBorder="1" applyAlignment="1" applyProtection="1">
      <alignment horizontal="center" vertical="center" wrapText="1"/>
    </xf>
    <xf numFmtId="0" fontId="0" fillId="0" borderId="96" xfId="0" applyBorder="1" applyAlignment="1" applyProtection="1">
      <alignment horizontal="center" vertical="center" wrapText="1"/>
    </xf>
    <xf numFmtId="0" fontId="30" fillId="14" borderId="97" xfId="5" applyFont="1" applyFill="1" applyBorder="1" applyAlignment="1" applyProtection="1">
      <alignment horizontal="left" vertical="center" wrapText="1"/>
    </xf>
    <xf numFmtId="0" fontId="29" fillId="16" borderId="40" xfId="5" applyFont="1" applyFill="1" applyBorder="1" applyAlignment="1" applyProtection="1">
      <alignment horizontal="center" vertical="center" wrapText="1"/>
    </xf>
    <xf numFmtId="0" fontId="32" fillId="7" borderId="27" xfId="5" applyFont="1" applyFill="1" applyBorder="1" applyAlignment="1" applyProtection="1">
      <alignment horizontal="center" vertical="center"/>
    </xf>
    <xf numFmtId="165" fontId="32" fillId="7" borderId="99" xfId="5" applyNumberFormat="1" applyFont="1" applyFill="1" applyBorder="1" applyAlignment="1" applyProtection="1">
      <alignment horizontal="center" vertical="center"/>
    </xf>
    <xf numFmtId="0" fontId="29" fillId="16" borderId="40" xfId="5" applyFont="1" applyFill="1" applyBorder="1" applyAlignment="1" applyProtection="1">
      <alignment horizontal="center" vertical="center"/>
    </xf>
    <xf numFmtId="0" fontId="29" fillId="16" borderId="100" xfId="5" applyFont="1" applyFill="1" applyBorder="1" applyAlignment="1" applyProtection="1">
      <alignment horizontal="center" vertical="center"/>
    </xf>
    <xf numFmtId="0" fontId="30" fillId="14" borderId="101" xfId="5" applyFont="1" applyFill="1" applyBorder="1" applyAlignment="1" applyProtection="1">
      <alignment horizontal="left" vertical="center" wrapText="1"/>
    </xf>
    <xf numFmtId="0" fontId="29" fillId="16" borderId="102" xfId="5" applyFont="1" applyFill="1" applyBorder="1" applyAlignment="1" applyProtection="1">
      <alignment horizontal="center" vertical="center"/>
    </xf>
    <xf numFmtId="0" fontId="32" fillId="7" borderId="103" xfId="5" applyFont="1" applyFill="1" applyBorder="1" applyAlignment="1" applyProtection="1">
      <alignment horizontal="center" vertical="center"/>
    </xf>
    <xf numFmtId="165" fontId="32" fillId="7" borderId="104" xfId="5" applyNumberFormat="1" applyFont="1" applyFill="1" applyBorder="1" applyAlignment="1" applyProtection="1">
      <alignment horizontal="center" vertical="center"/>
    </xf>
    <xf numFmtId="0" fontId="1" fillId="13" borderId="0" xfId="5" applyFill="1" applyAlignment="1" applyProtection="1">
      <alignment vertical="center"/>
    </xf>
    <xf numFmtId="0" fontId="26" fillId="13" borderId="0" xfId="5" applyFont="1" applyFill="1" applyAlignment="1" applyProtection="1">
      <alignment vertical="center"/>
    </xf>
    <xf numFmtId="165" fontId="33" fillId="7" borderId="45" xfId="5" applyNumberFormat="1" applyFont="1" applyFill="1" applyBorder="1" applyAlignment="1" applyProtection="1">
      <alignment horizontal="center" vertical="center"/>
    </xf>
    <xf numFmtId="0" fontId="2" fillId="13" borderId="98" xfId="5" applyFont="1" applyFill="1" applyBorder="1" applyAlignment="1" applyProtection="1">
      <alignment horizontal="center" vertical="center" wrapText="1"/>
      <protection locked="0"/>
    </xf>
    <xf numFmtId="0" fontId="35" fillId="15" borderId="1" xfId="0" applyFont="1" applyFill="1" applyBorder="1" applyAlignment="1" applyProtection="1">
      <alignment horizontal="center" vertical="center" wrapText="1"/>
    </xf>
    <xf numFmtId="0" fontId="36" fillId="0" borderId="1" xfId="0" applyFont="1" applyBorder="1" applyAlignment="1" applyProtection="1">
      <alignment wrapText="1"/>
    </xf>
    <xf numFmtId="0" fontId="2" fillId="14" borderId="86" xfId="5" applyFont="1" applyFill="1" applyBorder="1" applyAlignment="1" applyProtection="1">
      <alignment horizontal="center" vertical="center" wrapText="1"/>
    </xf>
    <xf numFmtId="0" fontId="2" fillId="14" borderId="27" xfId="5" applyFont="1" applyFill="1" applyBorder="1" applyAlignment="1" applyProtection="1">
      <alignment horizontal="center" vertical="center" wrapText="1"/>
    </xf>
    <xf numFmtId="49" fontId="32" fillId="7" borderId="87" xfId="5" applyNumberFormat="1" applyFont="1" applyFill="1" applyBorder="1" applyAlignment="1" applyProtection="1">
      <alignment horizontal="center" vertical="center" wrapText="1"/>
    </xf>
    <xf numFmtId="0" fontId="0" fillId="0" borderId="39" xfId="0" applyBorder="1" applyAlignment="1" applyProtection="1">
      <alignment horizontal="center" vertical="center" wrapText="1"/>
    </xf>
    <xf numFmtId="0" fontId="26" fillId="7" borderId="27" xfId="5" applyFont="1" applyFill="1" applyBorder="1" applyAlignment="1" applyProtection="1">
      <alignment horizontal="center" vertical="center" wrapText="1"/>
    </xf>
    <xf numFmtId="165" fontId="32" fillId="7" borderId="29" xfId="5" applyNumberFormat="1" applyFont="1" applyFill="1" applyBorder="1" applyAlignment="1" applyProtection="1">
      <alignment horizontal="center" vertical="center" wrapText="1"/>
    </xf>
    <xf numFmtId="0" fontId="26" fillId="7" borderId="27" xfId="5" applyFont="1" applyFill="1" applyBorder="1" applyAlignment="1" applyProtection="1">
      <alignment horizontal="center" vertical="center"/>
    </xf>
    <xf numFmtId="0" fontId="26" fillId="7" borderId="31" xfId="5" applyFont="1" applyFill="1" applyBorder="1" applyAlignment="1" applyProtection="1">
      <alignment horizontal="center" vertical="center"/>
    </xf>
    <xf numFmtId="165" fontId="32" fillId="7" borderId="82" xfId="5" applyNumberFormat="1" applyFont="1" applyFill="1" applyBorder="1" applyAlignment="1" applyProtection="1">
      <alignment horizontal="center" vertical="center" wrapText="1"/>
    </xf>
    <xf numFmtId="0" fontId="2" fillId="13" borderId="0" xfId="5" applyFont="1" applyFill="1" applyAlignment="1" applyProtection="1">
      <alignment horizontal="center" vertical="center" wrapText="1"/>
    </xf>
    <xf numFmtId="0" fontId="32" fillId="13" borderId="0" xfId="5" applyFont="1" applyFill="1" applyAlignment="1" applyProtection="1">
      <alignment horizontal="center" vertical="center" wrapText="1"/>
    </xf>
    <xf numFmtId="0" fontId="26" fillId="13" borderId="0" xfId="5" applyFont="1" applyFill="1" applyAlignment="1" applyProtection="1">
      <alignment horizontal="center" vertical="center"/>
    </xf>
    <xf numFmtId="165" fontId="31" fillId="7" borderId="45" xfId="5" applyNumberFormat="1" applyFont="1" applyFill="1" applyBorder="1" applyAlignment="1" applyProtection="1">
      <alignment horizontal="center" vertical="center"/>
    </xf>
    <xf numFmtId="0" fontId="2" fillId="13" borderId="27" xfId="5" applyFont="1" applyFill="1" applyBorder="1" applyAlignment="1" applyProtection="1">
      <alignment horizontal="center" vertical="center" wrapText="1"/>
      <protection locked="0"/>
    </xf>
  </cellXfs>
  <cellStyles count="7">
    <cellStyle name="20 % - zvýraznenie3" xfId="2" builtinId="38"/>
    <cellStyle name="Čiarka" xfId="3" builtinId="3"/>
    <cellStyle name="Hypertextové prepojenie" xfId="4" builtinId="8"/>
    <cellStyle name="Mena 2" xfId="6" xr:uid="{6F6739B4-190E-40BC-92A4-5E10847A311C}"/>
    <cellStyle name="Normálna" xfId="0" builtinId="0"/>
    <cellStyle name="Normálna 2" xfId="5" xr:uid="{6AF0CB57-4970-4EBB-B279-907B0A831F75}"/>
    <cellStyle name="Poznámka" xfId="1" builtinId="10"/>
  </cellStyles>
  <dxfs count="1">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6</xdr:col>
          <xdr:colOff>0</xdr:colOff>
          <xdr:row>12</xdr:row>
          <xdr:rowOff>412750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5</xdr:col>
          <xdr:colOff>1974850</xdr:colOff>
          <xdr:row>14</xdr:row>
          <xdr:rowOff>374650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1974850</xdr:colOff>
          <xdr:row>15</xdr:row>
          <xdr:rowOff>374650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1936750</xdr:colOff>
          <xdr:row>16</xdr:row>
          <xdr:rowOff>0</xdr:rowOff>
        </xdr:from>
        <xdr:to>
          <xdr:col>6</xdr:col>
          <xdr:colOff>76200</xdr:colOff>
          <xdr:row>16</xdr:row>
          <xdr:rowOff>565150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13</xdr:row>
          <xdr:rowOff>412750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E9FE-FC84-48DC-97A1-A3F49022BD87}">
  <dimension ref="B1:K86"/>
  <sheetViews>
    <sheetView topLeftCell="C1" zoomScaleNormal="100" workbookViewId="0">
      <selection activeCell="L10" sqref="L10"/>
    </sheetView>
  </sheetViews>
  <sheetFormatPr defaultColWidth="9.1796875" defaultRowHeight="14.5" x14ac:dyDescent="0.35"/>
  <cols>
    <col min="1" max="1" width="3" style="14" customWidth="1"/>
    <col min="2" max="2" width="4.81640625" style="14" customWidth="1"/>
    <col min="3" max="3" width="38" style="15" customWidth="1"/>
    <col min="4" max="4" width="19" style="15" customWidth="1"/>
    <col min="5" max="5" width="15.81640625" style="15" customWidth="1"/>
    <col min="6" max="6" width="14.81640625" style="15" customWidth="1"/>
    <col min="7" max="7" width="19.81640625" style="15" customWidth="1"/>
    <col min="8" max="8" width="18.81640625" style="15" customWidth="1"/>
    <col min="9" max="9" width="14" style="14" customWidth="1"/>
    <col min="10" max="10" width="14.81640625" style="14" customWidth="1"/>
    <col min="11" max="11" width="12.81640625" style="14" bestFit="1" customWidth="1"/>
    <col min="12" max="12" width="15" style="14" bestFit="1" customWidth="1"/>
    <col min="13" max="13" width="16.81640625" style="14" customWidth="1"/>
    <col min="14" max="14" width="12.1796875" style="14" customWidth="1"/>
    <col min="15" max="15" width="15.453125" style="14" bestFit="1" customWidth="1"/>
    <col min="16" max="16" width="12.81640625" style="14" customWidth="1"/>
    <col min="17" max="17" width="15.453125" style="14" bestFit="1" customWidth="1"/>
    <col min="18" max="18" width="12.1796875" style="14" bestFit="1" customWidth="1"/>
    <col min="19" max="19" width="15" style="14" bestFit="1" customWidth="1"/>
    <col min="20" max="20" width="12.81640625" style="14" bestFit="1" customWidth="1"/>
    <col min="21" max="21" width="15" style="14" bestFit="1" customWidth="1"/>
    <col min="22" max="16384" width="9.1796875" style="14"/>
  </cols>
  <sheetData>
    <row r="1" spans="2:11" ht="15" thickBot="1" x14ac:dyDescent="0.4"/>
    <row r="2" spans="2:11" ht="36.75" customHeight="1" thickBot="1" x14ac:dyDescent="0.4">
      <c r="B2" s="142" t="s">
        <v>0</v>
      </c>
      <c r="C2" s="143"/>
      <c r="D2" s="143"/>
      <c r="E2" s="143"/>
      <c r="F2" s="143"/>
      <c r="G2" s="143"/>
      <c r="H2" s="143"/>
      <c r="I2" s="143"/>
      <c r="J2" s="143"/>
      <c r="K2" s="144"/>
    </row>
    <row r="3" spans="2:11" ht="44" thickBot="1" x14ac:dyDescent="0.4">
      <c r="B3" s="16" t="s">
        <v>1</v>
      </c>
      <c r="C3" s="17" t="s">
        <v>2</v>
      </c>
      <c r="D3" s="18" t="s">
        <v>3</v>
      </c>
      <c r="E3" s="18" t="s">
        <v>4</v>
      </c>
      <c r="F3" s="18" t="s">
        <v>5</v>
      </c>
      <c r="G3" s="18" t="s">
        <v>6</v>
      </c>
      <c r="H3" s="19" t="s">
        <v>7</v>
      </c>
      <c r="I3" s="20" t="s">
        <v>8</v>
      </c>
      <c r="J3" s="21" t="s">
        <v>9</v>
      </c>
      <c r="K3" s="21" t="s">
        <v>10</v>
      </c>
    </row>
    <row r="4" spans="2:11" ht="29" x14ac:dyDescent="0.35">
      <c r="B4" s="22">
        <v>1</v>
      </c>
      <c r="C4" s="23" t="s">
        <v>99</v>
      </c>
      <c r="D4" s="24" t="s">
        <v>74</v>
      </c>
      <c r="E4" s="25">
        <v>270600</v>
      </c>
      <c r="F4" s="25">
        <v>0</v>
      </c>
      <c r="G4" s="26" t="s">
        <v>11</v>
      </c>
      <c r="H4" s="27">
        <f>E4</f>
        <v>270600</v>
      </c>
      <c r="I4" s="28">
        <f>H4/H$14*100</f>
        <v>78.984238178633987</v>
      </c>
      <c r="J4" s="29">
        <f t="shared" ref="J4:J6" si="0">IF(I4=0,0,(E4-F4)/I4)</f>
        <v>3425.9999999999995</v>
      </c>
      <c r="K4" s="30">
        <f t="shared" ref="K4:K5" si="1">IF((E4-F4)=0,0,H4/(E4-F4))</f>
        <v>1</v>
      </c>
    </row>
    <row r="5" spans="2:11" x14ac:dyDescent="0.35">
      <c r="B5" s="22">
        <v>2</v>
      </c>
      <c r="C5" s="31" t="s">
        <v>100</v>
      </c>
      <c r="D5" s="32" t="s">
        <v>101</v>
      </c>
      <c r="E5" s="33">
        <v>4</v>
      </c>
      <c r="F5" s="33">
        <v>0</v>
      </c>
      <c r="G5" s="26" t="s">
        <v>88</v>
      </c>
      <c r="H5" s="34">
        <v>72000</v>
      </c>
      <c r="I5" s="35">
        <f t="shared" ref="I5:I13" si="2">H5/H$14*100</f>
        <v>21.015761821366024</v>
      </c>
      <c r="J5" s="29">
        <f t="shared" si="0"/>
        <v>0.19033333333333335</v>
      </c>
      <c r="K5" s="30">
        <f t="shared" si="1"/>
        <v>18000</v>
      </c>
    </row>
    <row r="6" spans="2:11" x14ac:dyDescent="0.35">
      <c r="B6" s="22">
        <v>3</v>
      </c>
      <c r="C6" s="31"/>
      <c r="D6" s="32"/>
      <c r="E6" s="33">
        <v>0</v>
      </c>
      <c r="F6" s="33">
        <v>0</v>
      </c>
      <c r="G6" s="26" t="s">
        <v>85</v>
      </c>
      <c r="H6" s="34">
        <v>0</v>
      </c>
      <c r="I6" s="35">
        <f t="shared" si="2"/>
        <v>0</v>
      </c>
      <c r="J6" s="29">
        <f t="shared" si="0"/>
        <v>0</v>
      </c>
      <c r="K6" s="30">
        <f>IF((E6-F6)=0,0,H6/(E6-F6))</f>
        <v>0</v>
      </c>
    </row>
    <row r="7" spans="2:11" x14ac:dyDescent="0.35">
      <c r="B7" s="22">
        <v>4</v>
      </c>
      <c r="C7" s="31" t="s">
        <v>12</v>
      </c>
      <c r="D7" s="32" t="s">
        <v>12</v>
      </c>
      <c r="E7" s="33">
        <v>0</v>
      </c>
      <c r="F7" s="33">
        <v>0</v>
      </c>
      <c r="G7" s="26" t="s">
        <v>85</v>
      </c>
      <c r="H7" s="34">
        <v>0</v>
      </c>
      <c r="I7" s="35">
        <f t="shared" si="2"/>
        <v>0</v>
      </c>
      <c r="J7" s="29">
        <f>IF(I7=0,0,(E7-F7)/I7)</f>
        <v>0</v>
      </c>
      <c r="K7" s="30">
        <f>IF((E7-F7)=0,0,H7/(E7-F7))</f>
        <v>0</v>
      </c>
    </row>
    <row r="8" spans="2:11" x14ac:dyDescent="0.35">
      <c r="B8" s="22">
        <v>5</v>
      </c>
      <c r="C8" s="36" t="s">
        <v>12</v>
      </c>
      <c r="D8" s="37" t="s">
        <v>12</v>
      </c>
      <c r="E8" s="38">
        <v>0</v>
      </c>
      <c r="F8" s="33">
        <v>0</v>
      </c>
      <c r="G8" s="26" t="s">
        <v>85</v>
      </c>
      <c r="H8" s="39">
        <v>0</v>
      </c>
      <c r="I8" s="35">
        <f t="shared" si="2"/>
        <v>0</v>
      </c>
      <c r="J8" s="29">
        <f>IF(I8=0,0,(E8-F8)/I8)</f>
        <v>0</v>
      </c>
      <c r="K8" s="30">
        <f>IF((E8-F8)=0,0,H8/(E8-F8))</f>
        <v>0</v>
      </c>
    </row>
    <row r="9" spans="2:11" x14ac:dyDescent="0.35">
      <c r="B9" s="22">
        <v>6</v>
      </c>
      <c r="C9" s="36" t="s">
        <v>12</v>
      </c>
      <c r="D9" s="37" t="s">
        <v>12</v>
      </c>
      <c r="E9" s="38">
        <v>0</v>
      </c>
      <c r="F9" s="33">
        <v>0</v>
      </c>
      <c r="G9" s="26" t="s">
        <v>85</v>
      </c>
      <c r="H9" s="39">
        <v>0</v>
      </c>
      <c r="I9" s="35">
        <f t="shared" si="2"/>
        <v>0</v>
      </c>
      <c r="J9" s="29">
        <f t="shared" ref="J9:J13" si="3">IF(I9=0,0,(E9-F9)/I9)</f>
        <v>0</v>
      </c>
      <c r="K9" s="30">
        <f t="shared" ref="K9:K13" si="4">IF((E9-F9)=0,0,H9/(E9-F9))</f>
        <v>0</v>
      </c>
    </row>
    <row r="10" spans="2:11" x14ac:dyDescent="0.35">
      <c r="B10" s="22">
        <v>7</v>
      </c>
      <c r="C10" s="36" t="s">
        <v>12</v>
      </c>
      <c r="D10" s="37" t="s">
        <v>12</v>
      </c>
      <c r="E10" s="38">
        <v>0</v>
      </c>
      <c r="F10" s="33">
        <v>0</v>
      </c>
      <c r="G10" s="26" t="s">
        <v>85</v>
      </c>
      <c r="H10" s="39">
        <v>0</v>
      </c>
      <c r="I10" s="35">
        <f t="shared" si="2"/>
        <v>0</v>
      </c>
      <c r="J10" s="29">
        <f t="shared" si="3"/>
        <v>0</v>
      </c>
      <c r="K10" s="30">
        <f t="shared" si="4"/>
        <v>0</v>
      </c>
    </row>
    <row r="11" spans="2:11" x14ac:dyDescent="0.35">
      <c r="B11" s="22">
        <v>8</v>
      </c>
      <c r="C11" s="36" t="s">
        <v>12</v>
      </c>
      <c r="D11" s="37" t="s">
        <v>12</v>
      </c>
      <c r="E11" s="38">
        <v>0</v>
      </c>
      <c r="F11" s="33">
        <v>0</v>
      </c>
      <c r="G11" s="26" t="s">
        <v>85</v>
      </c>
      <c r="H11" s="39">
        <v>0</v>
      </c>
      <c r="I11" s="35">
        <f t="shared" si="2"/>
        <v>0</v>
      </c>
      <c r="J11" s="29">
        <f t="shared" si="3"/>
        <v>0</v>
      </c>
      <c r="K11" s="30">
        <f t="shared" si="4"/>
        <v>0</v>
      </c>
    </row>
    <row r="12" spans="2:11" x14ac:dyDescent="0.35">
      <c r="B12" s="22">
        <v>9</v>
      </c>
      <c r="C12" s="36" t="s">
        <v>12</v>
      </c>
      <c r="D12" s="37" t="s">
        <v>12</v>
      </c>
      <c r="E12" s="38">
        <v>0</v>
      </c>
      <c r="F12" s="33">
        <v>0</v>
      </c>
      <c r="G12" s="26" t="s">
        <v>85</v>
      </c>
      <c r="H12" s="39">
        <v>0</v>
      </c>
      <c r="I12" s="35">
        <f t="shared" si="2"/>
        <v>0</v>
      </c>
      <c r="J12" s="29">
        <f t="shared" si="3"/>
        <v>0</v>
      </c>
      <c r="K12" s="30">
        <f t="shared" si="4"/>
        <v>0</v>
      </c>
    </row>
    <row r="13" spans="2:11" x14ac:dyDescent="0.35">
      <c r="B13" s="22">
        <v>10</v>
      </c>
      <c r="C13" s="36" t="s">
        <v>12</v>
      </c>
      <c r="D13" s="37" t="s">
        <v>12</v>
      </c>
      <c r="E13" s="38">
        <v>0</v>
      </c>
      <c r="F13" s="33">
        <v>0</v>
      </c>
      <c r="G13" s="26" t="s">
        <v>85</v>
      </c>
      <c r="H13" s="39">
        <v>0</v>
      </c>
      <c r="I13" s="35">
        <f t="shared" si="2"/>
        <v>0</v>
      </c>
      <c r="J13" s="29">
        <f t="shared" si="3"/>
        <v>0</v>
      </c>
      <c r="K13" s="30">
        <f t="shared" si="4"/>
        <v>0</v>
      </c>
    </row>
    <row r="14" spans="2:11" ht="15.75" customHeight="1" thickBot="1" x14ac:dyDescent="0.4">
      <c r="B14" s="40"/>
      <c r="C14" s="41" t="s">
        <v>13</v>
      </c>
      <c r="D14" s="42"/>
      <c r="E14" s="42"/>
      <c r="F14" s="42"/>
      <c r="G14" s="42"/>
      <c r="H14" s="43">
        <f>SUM(H4:H13)</f>
        <v>342600</v>
      </c>
      <c r="I14" s="44">
        <f>SUM(I4:I13)</f>
        <v>100.00000000000001</v>
      </c>
      <c r="J14" s="45"/>
      <c r="K14" s="46"/>
    </row>
    <row r="15" spans="2:11" ht="15" thickBot="1" x14ac:dyDescent="0.4"/>
    <row r="16" spans="2:11" ht="35.25" customHeight="1" x14ac:dyDescent="0.35">
      <c r="B16" s="128" t="s">
        <v>14</v>
      </c>
      <c r="C16" s="129"/>
      <c r="D16" s="129"/>
      <c r="E16" s="129"/>
      <c r="F16" s="129"/>
      <c r="G16" s="129"/>
      <c r="H16" s="129"/>
      <c r="I16" s="129"/>
      <c r="J16" s="130"/>
    </row>
    <row r="17" spans="2:10" x14ac:dyDescent="0.35">
      <c r="B17" s="131" t="s">
        <v>1</v>
      </c>
      <c r="C17" s="147" t="s">
        <v>2</v>
      </c>
      <c r="D17" s="145" t="s">
        <v>15</v>
      </c>
      <c r="E17" s="133" t="s">
        <v>16</v>
      </c>
      <c r="F17" s="134"/>
      <c r="G17" s="135" t="s">
        <v>17</v>
      </c>
      <c r="H17" s="136"/>
      <c r="I17" s="137" t="s">
        <v>18</v>
      </c>
      <c r="J17" s="134"/>
    </row>
    <row r="18" spans="2:10" x14ac:dyDescent="0.35">
      <c r="B18" s="132"/>
      <c r="C18" s="148"/>
      <c r="D18" s="146"/>
      <c r="E18" s="47" t="s">
        <v>16</v>
      </c>
      <c r="F18" s="48" t="s">
        <v>19</v>
      </c>
      <c r="G18" s="49" t="s">
        <v>17</v>
      </c>
      <c r="H18" s="50" t="s">
        <v>20</v>
      </c>
      <c r="I18" s="51" t="s">
        <v>18</v>
      </c>
      <c r="J18" s="48" t="s">
        <v>21</v>
      </c>
    </row>
    <row r="19" spans="2:10" x14ac:dyDescent="0.35">
      <c r="B19" s="47" cm="1">
        <f t="array" ref="B19:B28">B4:B13</f>
        <v>1</v>
      </c>
      <c r="C19" s="52" t="str" cm="1">
        <f t="array" ref="C19:C28">C4:C13</f>
        <v>Najnižšia cena za celý predmet zákazky v EUR s DPH</v>
      </c>
      <c r="D19" s="53" cm="1">
        <f t="array" ref="D19:D28">I4:I13</f>
        <v>78.984238178633987</v>
      </c>
      <c r="E19" s="54">
        <v>30000</v>
      </c>
      <c r="F19" s="55">
        <f>IF(I4=100,"0",IF((E4-F4)=0,0,(IF(G4="čím menej, tým lepšie",(I4*(E4-E19)/(E4-F4)),(I4*(E19-F4)/(E4-F4))))))</f>
        <v>70.2276707530648</v>
      </c>
      <c r="G19" s="54">
        <v>15000</v>
      </c>
      <c r="H19" s="56">
        <f>IF(I4=100,"0",IF((E4-F4)=0,0,IF(G4="čím menej, tým lepšie",(I4*(E4-G19)/(E4-F4)),(I4*(G19-F4)/(E4-F4)))))</f>
        <v>74.605954465849408</v>
      </c>
      <c r="I19" s="54">
        <v>0</v>
      </c>
      <c r="J19" s="55">
        <f>IF(I4=100,"0",IF((E4-F4)=0,0,IF(G4="čím menej, tým lepšie",(I4*(E4-I19)/(E4-F4)),(I4*(I19-F4)/(E4-F4)))))</f>
        <v>78.984238178633987</v>
      </c>
    </row>
    <row r="20" spans="2:10" ht="15" customHeight="1" x14ac:dyDescent="0.35">
      <c r="B20" s="47">
        <v>2</v>
      </c>
      <c r="C20" s="52" t="str">
        <v>Skúsenosti odborníkov</v>
      </c>
      <c r="D20" s="53">
        <v>21.015761821366024</v>
      </c>
      <c r="E20" s="54">
        <v>36</v>
      </c>
      <c r="F20" s="55">
        <f>IF(I5=100,"0",IF((E5-F5)=0,0,(IF(G5="čím menej, tým lepšie",(I5*(E5-E20)/(E5-F5)),(I5*(E20-F5)/(E5-F5))))))</f>
        <v>189.14185639229422</v>
      </c>
      <c r="G20" s="54">
        <v>18</v>
      </c>
      <c r="H20" s="56">
        <f t="shared" ref="H20:H28" si="5">IF(I5=100,"0",IF((E5-F5)=0,0,IF(G5="čím menej, tým lepšie",(I5*(E5-G20)/(E5-F5)),(I5*(G20-F5)/(E5-F5)))))</f>
        <v>94.570928196147108</v>
      </c>
      <c r="I20" s="54">
        <v>0</v>
      </c>
      <c r="J20" s="55">
        <f t="shared" ref="J20:J28" si="6">IF(I5=100,"0",IF((E5-F5)=0,0,IF(G5="čím menej, tým lepšie",(I5*(E5-I20)/(E5-F5)),(I5*(I20-F5)/(E5-F5)))))</f>
        <v>0</v>
      </c>
    </row>
    <row r="21" spans="2:10" ht="15.75" customHeight="1" x14ac:dyDescent="0.35">
      <c r="B21" s="47">
        <v>3</v>
      </c>
      <c r="C21" s="52">
        <v>0</v>
      </c>
      <c r="D21" s="53">
        <v>0</v>
      </c>
      <c r="E21" s="54">
        <v>50</v>
      </c>
      <c r="F21" s="55">
        <f>IF(I6=100,"0",IF((E6-F6)=0,0,(IF(G6="čím menej, tým lepšie",(I6*(E6-E21)/(E6-F6)),(I6*(E21-F6)/(E6-F6))))))</f>
        <v>0</v>
      </c>
      <c r="G21" s="54">
        <v>75</v>
      </c>
      <c r="H21" s="56">
        <f t="shared" si="5"/>
        <v>0</v>
      </c>
      <c r="I21" s="54">
        <v>100</v>
      </c>
      <c r="J21" s="55">
        <f t="shared" si="6"/>
        <v>0</v>
      </c>
    </row>
    <row r="22" spans="2:10" x14ac:dyDescent="0.35">
      <c r="B22" s="47">
        <v>4</v>
      </c>
      <c r="C22" s="52" t="str">
        <v>...</v>
      </c>
      <c r="D22" s="53">
        <v>0</v>
      </c>
      <c r="E22" s="54">
        <v>0</v>
      </c>
      <c r="F22" s="55">
        <f>IF(I7=100,"0",IF((E7-F7)=0,0,(IF(G7="čím menej, tým lepšie",(I7*(E7-E22)/(E7-F7)),(I7*(E22-F7)/(E7-F7))))))</f>
        <v>0</v>
      </c>
      <c r="G22" s="54">
        <v>0</v>
      </c>
      <c r="H22" s="56">
        <f t="shared" si="5"/>
        <v>0</v>
      </c>
      <c r="I22" s="54">
        <v>0</v>
      </c>
      <c r="J22" s="55">
        <f t="shared" si="6"/>
        <v>0</v>
      </c>
    </row>
    <row r="23" spans="2:10" x14ac:dyDescent="0.35">
      <c r="B23" s="47">
        <v>5</v>
      </c>
      <c r="C23" s="52" t="str">
        <v>...</v>
      </c>
      <c r="D23" s="53">
        <v>0</v>
      </c>
      <c r="E23" s="54">
        <v>0</v>
      </c>
      <c r="F23" s="55">
        <f>IF(I8=100,"0",IF((E8-F8)=0,0,(IF(G8="čím menej, tým lepšie",(I8*(E8-E23)/(E8-F8)),(I8*(E23-F8)/(E8-F8))))))</f>
        <v>0</v>
      </c>
      <c r="G23" s="54">
        <v>0</v>
      </c>
      <c r="H23" s="56">
        <f t="shared" si="5"/>
        <v>0</v>
      </c>
      <c r="I23" s="54">
        <v>0</v>
      </c>
      <c r="J23" s="55">
        <f t="shared" si="6"/>
        <v>0</v>
      </c>
    </row>
    <row r="24" spans="2:10" x14ac:dyDescent="0.35">
      <c r="B24" s="47">
        <v>6</v>
      </c>
      <c r="C24" s="52" t="str">
        <v>...</v>
      </c>
      <c r="D24" s="53">
        <v>0</v>
      </c>
      <c r="E24" s="54">
        <v>0</v>
      </c>
      <c r="F24" s="55">
        <f t="shared" ref="F24:F28" si="7">IF(I9=100,"0",IF((E9-F9)=0,0,(IF(G9="čím menej, tým lepšie",(I9*(E9-E24)/(E9-F9)),(I9*(E24-F9)/(E9-F9))))))</f>
        <v>0</v>
      </c>
      <c r="G24" s="54">
        <v>0</v>
      </c>
      <c r="H24" s="56">
        <f t="shared" si="5"/>
        <v>0</v>
      </c>
      <c r="I24" s="54">
        <v>0</v>
      </c>
      <c r="J24" s="55">
        <f t="shared" si="6"/>
        <v>0</v>
      </c>
    </row>
    <row r="25" spans="2:10" x14ac:dyDescent="0.35">
      <c r="B25" s="47">
        <v>7</v>
      </c>
      <c r="C25" s="52" t="str">
        <v>...</v>
      </c>
      <c r="D25" s="53">
        <v>0</v>
      </c>
      <c r="E25" s="54">
        <v>0</v>
      </c>
      <c r="F25" s="55">
        <f t="shared" si="7"/>
        <v>0</v>
      </c>
      <c r="G25" s="54">
        <v>0</v>
      </c>
      <c r="H25" s="56">
        <f t="shared" si="5"/>
        <v>0</v>
      </c>
      <c r="I25" s="54">
        <v>0</v>
      </c>
      <c r="J25" s="55">
        <f t="shared" si="6"/>
        <v>0</v>
      </c>
    </row>
    <row r="26" spans="2:10" x14ac:dyDescent="0.35">
      <c r="B26" s="47">
        <v>8</v>
      </c>
      <c r="C26" s="52" t="str">
        <v>...</v>
      </c>
      <c r="D26" s="53">
        <v>0</v>
      </c>
      <c r="E26" s="54">
        <v>0</v>
      </c>
      <c r="F26" s="55">
        <f t="shared" si="7"/>
        <v>0</v>
      </c>
      <c r="G26" s="54">
        <v>0</v>
      </c>
      <c r="H26" s="56">
        <f t="shared" si="5"/>
        <v>0</v>
      </c>
      <c r="I26" s="54">
        <v>0</v>
      </c>
      <c r="J26" s="55">
        <f t="shared" si="6"/>
        <v>0</v>
      </c>
    </row>
    <row r="27" spans="2:10" x14ac:dyDescent="0.35">
      <c r="B27" s="47">
        <v>9</v>
      </c>
      <c r="C27" s="52" t="str">
        <v>...</v>
      </c>
      <c r="D27" s="53">
        <v>0</v>
      </c>
      <c r="E27" s="54">
        <v>0</v>
      </c>
      <c r="F27" s="55">
        <f t="shared" si="7"/>
        <v>0</v>
      </c>
      <c r="G27" s="54">
        <v>0</v>
      </c>
      <c r="H27" s="56">
        <f t="shared" si="5"/>
        <v>0</v>
      </c>
      <c r="I27" s="54">
        <v>0</v>
      </c>
      <c r="J27" s="55">
        <f t="shared" si="6"/>
        <v>0</v>
      </c>
    </row>
    <row r="28" spans="2:10" ht="15" thickBot="1" x14ac:dyDescent="0.4">
      <c r="B28" s="57">
        <v>10</v>
      </c>
      <c r="C28" s="58" t="str">
        <v>...</v>
      </c>
      <c r="D28" s="59">
        <v>0</v>
      </c>
      <c r="E28" s="54">
        <v>0</v>
      </c>
      <c r="F28" s="55">
        <f t="shared" si="7"/>
        <v>0</v>
      </c>
      <c r="G28" s="54">
        <v>0</v>
      </c>
      <c r="H28" s="56">
        <f t="shared" si="5"/>
        <v>0</v>
      </c>
      <c r="I28" s="54">
        <v>0</v>
      </c>
      <c r="J28" s="55">
        <f t="shared" si="6"/>
        <v>0</v>
      </c>
    </row>
    <row r="29" spans="2:10" ht="15" thickBot="1" x14ac:dyDescent="0.4">
      <c r="B29" s="60"/>
      <c r="C29" s="61" t="s">
        <v>22</v>
      </c>
      <c r="D29" s="62">
        <f>SUM(_xlfn.ANCHORARRAY(D19))</f>
        <v>100.00000000000001</v>
      </c>
      <c r="E29" s="61"/>
      <c r="F29" s="63">
        <f>SUM(F19:F28)</f>
        <v>259.36952714535903</v>
      </c>
      <c r="G29" s="64"/>
      <c r="H29" s="63">
        <f t="shared" ref="H29:J29" si="8">SUM(H19:H28)</f>
        <v>169.1768826619965</v>
      </c>
      <c r="I29" s="64"/>
      <c r="J29" s="65">
        <f t="shared" si="8"/>
        <v>78.984238178633987</v>
      </c>
    </row>
    <row r="31" spans="2:10" ht="36.75" customHeight="1" x14ac:dyDescent="0.35">
      <c r="B31" s="149" t="s">
        <v>23</v>
      </c>
      <c r="C31" s="150"/>
      <c r="D31" s="150"/>
      <c r="E31" s="150"/>
      <c r="F31" s="150"/>
      <c r="G31" s="150"/>
      <c r="H31" s="150"/>
      <c r="I31" s="150"/>
      <c r="J31" s="151"/>
    </row>
    <row r="32" spans="2:10" x14ac:dyDescent="0.35">
      <c r="B32" s="152" t="s">
        <v>1</v>
      </c>
      <c r="C32" s="154" t="s">
        <v>2</v>
      </c>
      <c r="D32" s="155"/>
      <c r="E32" s="162" t="s">
        <v>16</v>
      </c>
      <c r="F32" s="163"/>
      <c r="G32" s="160" t="s">
        <v>17</v>
      </c>
      <c r="H32" s="161"/>
      <c r="I32" s="158" t="s">
        <v>18</v>
      </c>
      <c r="J32" s="159"/>
    </row>
    <row r="33" spans="2:10" x14ac:dyDescent="0.35">
      <c r="B33" s="153"/>
      <c r="C33" s="156"/>
      <c r="D33" s="157"/>
      <c r="E33" s="66" t="s">
        <v>16</v>
      </c>
      <c r="F33" s="67" t="s">
        <v>24</v>
      </c>
      <c r="G33" s="68" t="s">
        <v>17</v>
      </c>
      <c r="H33" s="69" t="s">
        <v>25</v>
      </c>
      <c r="I33" s="70" t="s">
        <v>18</v>
      </c>
      <c r="J33" s="71" t="s">
        <v>21</v>
      </c>
    </row>
    <row r="34" spans="2:10" x14ac:dyDescent="0.35">
      <c r="B34" s="72" cm="1">
        <f t="array" ref="B34:B43">B19:B28</f>
        <v>1</v>
      </c>
      <c r="C34" s="73" t="str" cm="1">
        <f t="array" ref="C34:C43">C19:C28</f>
        <v>Najnižšia cena za celý predmet zákazky v EUR s DPH</v>
      </c>
      <c r="D34" s="74"/>
      <c r="E34" s="75">
        <f>E19</f>
        <v>30000</v>
      </c>
      <c r="F34" s="76">
        <f>E34</f>
        <v>30000</v>
      </c>
      <c r="G34" s="75">
        <f>G19</f>
        <v>15000</v>
      </c>
      <c r="H34" s="77">
        <f>G34</f>
        <v>15000</v>
      </c>
      <c r="I34" s="75">
        <f>I19</f>
        <v>0</v>
      </c>
      <c r="J34" s="78">
        <f>I34</f>
        <v>0</v>
      </c>
    </row>
    <row r="35" spans="2:10" x14ac:dyDescent="0.35">
      <c r="B35" s="72">
        <v>2</v>
      </c>
      <c r="C35" s="73" t="str">
        <v>Skúsenosti odborníkov</v>
      </c>
      <c r="D35" s="74"/>
      <c r="E35" s="75">
        <f>E20</f>
        <v>36</v>
      </c>
      <c r="F35" s="76">
        <f>IF(I5=100,"0",IF((E5-F5)=0,0,IF(G5="čím menej, tým lepšie",(-(E5-E35)*(H5/(E5-F5))),-(E35-F5)*(H5/(E5-F5)))))</f>
        <v>-648000</v>
      </c>
      <c r="G35" s="75">
        <f t="shared" ref="G35:G43" si="9">G20</f>
        <v>18</v>
      </c>
      <c r="H35" s="77">
        <f>IF(I5=100,"0",IF((E5-F5)=0,0,IF(G5="čím menej, tým lepšie",(-(E5-G35)*(H5/(E5-F5))),-(G35-F5)*(H5/(E5-F5)))))</f>
        <v>-324000</v>
      </c>
      <c r="I35" s="75">
        <f t="shared" ref="I35:I43" si="10">I20</f>
        <v>0</v>
      </c>
      <c r="J35" s="78">
        <f>IF(I5=100,"0",IF((E5-F5)=0,0,IF(G5="čím menej, tým lepšie",(-(E5-I35)*(H5/(E5-F5))),-(I35-F5)*(H5/(E5-F5)))))</f>
        <v>0</v>
      </c>
    </row>
    <row r="36" spans="2:10" x14ac:dyDescent="0.35">
      <c r="B36" s="72">
        <v>3</v>
      </c>
      <c r="C36" s="73">
        <v>0</v>
      </c>
      <c r="D36" s="74"/>
      <c r="E36" s="75">
        <f t="shared" ref="E36:E43" si="11">E21</f>
        <v>50</v>
      </c>
      <c r="F36" s="76">
        <f t="shared" ref="F36:F43" si="12">IF(I6=100,"0",IF((E6-F6)=0,0,IF(G6="čím menej, tým lepšie",(-(E6-E36)*(H6/(E6-F6))),-(E36-F6)*(H6/(E6-F6)))))</f>
        <v>0</v>
      </c>
      <c r="G36" s="75">
        <f t="shared" si="9"/>
        <v>75</v>
      </c>
      <c r="H36" s="77">
        <f t="shared" ref="H36:H43" si="13">IF(I6=100,"0",IF((E6-F6)=0,0,IF(G6="čím menej, tým lepšie",(-(E6-G36)*(H6/(E6-F6))),-(G36-F6)*(H6/(E6-F6)))))</f>
        <v>0</v>
      </c>
      <c r="I36" s="75">
        <f>I21</f>
        <v>100</v>
      </c>
      <c r="J36" s="78">
        <f t="shared" ref="J36:J43" si="14">IF(I6=100,"0",IF((E6-F6)=0,0,IF(G6="čím menej, tým lepšie",(-(E6-I36)*(H6/(E6-F6))),-(I36-F6)*(H6/(E6-F6)))))</f>
        <v>0</v>
      </c>
    </row>
    <row r="37" spans="2:10" x14ac:dyDescent="0.35">
      <c r="B37" s="72">
        <v>4</v>
      </c>
      <c r="C37" s="73" t="str">
        <v>...</v>
      </c>
      <c r="D37" s="74"/>
      <c r="E37" s="75">
        <f t="shared" si="11"/>
        <v>0</v>
      </c>
      <c r="F37" s="76">
        <f t="shared" si="12"/>
        <v>0</v>
      </c>
      <c r="G37" s="75">
        <f t="shared" si="9"/>
        <v>0</v>
      </c>
      <c r="H37" s="77">
        <f t="shared" si="13"/>
        <v>0</v>
      </c>
      <c r="I37" s="75">
        <f t="shared" si="10"/>
        <v>0</v>
      </c>
      <c r="J37" s="78">
        <f t="shared" si="14"/>
        <v>0</v>
      </c>
    </row>
    <row r="38" spans="2:10" x14ac:dyDescent="0.35">
      <c r="B38" s="72">
        <v>5</v>
      </c>
      <c r="C38" s="73" t="str">
        <v>...</v>
      </c>
      <c r="D38" s="74"/>
      <c r="E38" s="75">
        <f t="shared" si="11"/>
        <v>0</v>
      </c>
      <c r="F38" s="76">
        <f t="shared" si="12"/>
        <v>0</v>
      </c>
      <c r="G38" s="75">
        <f t="shared" si="9"/>
        <v>0</v>
      </c>
      <c r="H38" s="77">
        <f t="shared" si="13"/>
        <v>0</v>
      </c>
      <c r="I38" s="75">
        <f t="shared" si="10"/>
        <v>0</v>
      </c>
      <c r="J38" s="78">
        <f t="shared" si="14"/>
        <v>0</v>
      </c>
    </row>
    <row r="39" spans="2:10" x14ac:dyDescent="0.35">
      <c r="B39" s="72">
        <v>6</v>
      </c>
      <c r="C39" s="73" t="str">
        <v>...</v>
      </c>
      <c r="D39" s="74"/>
      <c r="E39" s="75">
        <f t="shared" si="11"/>
        <v>0</v>
      </c>
      <c r="F39" s="76">
        <f t="shared" si="12"/>
        <v>0</v>
      </c>
      <c r="G39" s="75">
        <f t="shared" si="9"/>
        <v>0</v>
      </c>
      <c r="H39" s="77">
        <f t="shared" si="13"/>
        <v>0</v>
      </c>
      <c r="I39" s="75">
        <f t="shared" si="10"/>
        <v>0</v>
      </c>
      <c r="J39" s="78">
        <f t="shared" si="14"/>
        <v>0</v>
      </c>
    </row>
    <row r="40" spans="2:10" x14ac:dyDescent="0.35">
      <c r="B40" s="72">
        <v>7</v>
      </c>
      <c r="C40" s="73" t="str">
        <v>...</v>
      </c>
      <c r="D40" s="74"/>
      <c r="E40" s="75">
        <f t="shared" si="11"/>
        <v>0</v>
      </c>
      <c r="F40" s="76">
        <f t="shared" si="12"/>
        <v>0</v>
      </c>
      <c r="G40" s="75">
        <f t="shared" si="9"/>
        <v>0</v>
      </c>
      <c r="H40" s="77">
        <f t="shared" si="13"/>
        <v>0</v>
      </c>
      <c r="I40" s="75">
        <f t="shared" si="10"/>
        <v>0</v>
      </c>
      <c r="J40" s="78">
        <f t="shared" si="14"/>
        <v>0</v>
      </c>
    </row>
    <row r="41" spans="2:10" ht="15.75" customHeight="1" x14ac:dyDescent="0.35">
      <c r="B41" s="72">
        <v>8</v>
      </c>
      <c r="C41" s="73" t="str">
        <v>...</v>
      </c>
      <c r="D41" s="74"/>
      <c r="E41" s="75">
        <f t="shared" si="11"/>
        <v>0</v>
      </c>
      <c r="F41" s="76">
        <f t="shared" si="12"/>
        <v>0</v>
      </c>
      <c r="G41" s="75">
        <f t="shared" si="9"/>
        <v>0</v>
      </c>
      <c r="H41" s="77">
        <f t="shared" si="13"/>
        <v>0</v>
      </c>
      <c r="I41" s="75">
        <f t="shared" si="10"/>
        <v>0</v>
      </c>
      <c r="J41" s="78">
        <f t="shared" si="14"/>
        <v>0</v>
      </c>
    </row>
    <row r="42" spans="2:10" x14ac:dyDescent="0.35">
      <c r="B42" s="72">
        <v>9</v>
      </c>
      <c r="C42" s="73" t="str">
        <v>...</v>
      </c>
      <c r="D42" s="74"/>
      <c r="E42" s="75">
        <f t="shared" si="11"/>
        <v>0</v>
      </c>
      <c r="F42" s="76">
        <f t="shared" si="12"/>
        <v>0</v>
      </c>
      <c r="G42" s="75">
        <f t="shared" si="9"/>
        <v>0</v>
      </c>
      <c r="H42" s="77">
        <f t="shared" si="13"/>
        <v>0</v>
      </c>
      <c r="I42" s="75">
        <f t="shared" si="10"/>
        <v>0</v>
      </c>
      <c r="J42" s="78">
        <f t="shared" si="14"/>
        <v>0</v>
      </c>
    </row>
    <row r="43" spans="2:10" ht="15" thickBot="1" x14ac:dyDescent="0.4">
      <c r="B43" s="79">
        <v>10</v>
      </c>
      <c r="C43" s="80" t="str">
        <v>...</v>
      </c>
      <c r="D43" s="81"/>
      <c r="E43" s="75">
        <f t="shared" si="11"/>
        <v>0</v>
      </c>
      <c r="F43" s="76">
        <f t="shared" si="12"/>
        <v>0</v>
      </c>
      <c r="G43" s="75">
        <f t="shared" si="9"/>
        <v>0</v>
      </c>
      <c r="H43" s="77">
        <f t="shared" si="13"/>
        <v>0</v>
      </c>
      <c r="I43" s="75">
        <f t="shared" si="10"/>
        <v>0</v>
      </c>
      <c r="J43" s="78">
        <f t="shared" si="14"/>
        <v>0</v>
      </c>
    </row>
    <row r="44" spans="2:10" ht="15" thickBot="1" x14ac:dyDescent="0.4">
      <c r="B44" s="82"/>
      <c r="C44" s="83" t="s">
        <v>22</v>
      </c>
      <c r="D44" s="83"/>
      <c r="E44" s="83"/>
      <c r="F44" s="84">
        <f>SUM(F34:F43)</f>
        <v>-618000</v>
      </c>
      <c r="G44" s="84"/>
      <c r="H44" s="84">
        <f t="shared" ref="H44:J44" si="15">SUM(H34:H43)</f>
        <v>-309000</v>
      </c>
      <c r="I44" s="84"/>
      <c r="J44" s="85">
        <f t="shared" si="15"/>
        <v>0</v>
      </c>
    </row>
    <row r="45" spans="2:10" ht="15" thickBot="1" x14ac:dyDescent="0.4"/>
    <row r="46" spans="2:10" ht="36" customHeight="1" thickBot="1" x14ac:dyDescent="0.4">
      <c r="B46" s="138" t="s">
        <v>73</v>
      </c>
      <c r="C46" s="139"/>
      <c r="D46" s="139"/>
      <c r="E46" s="139"/>
      <c r="F46" s="139"/>
      <c r="G46" s="139"/>
      <c r="H46" s="139"/>
      <c r="I46" s="139"/>
      <c r="J46" s="140"/>
    </row>
    <row r="47" spans="2:10" ht="15.75" customHeight="1" x14ac:dyDescent="0.35">
      <c r="B47" s="122" t="s">
        <v>1</v>
      </c>
      <c r="C47" s="118" t="s">
        <v>2</v>
      </c>
      <c r="D47" s="119"/>
      <c r="E47" s="122" t="s">
        <v>16</v>
      </c>
      <c r="F47" s="123"/>
      <c r="G47" s="124" t="s">
        <v>17</v>
      </c>
      <c r="H47" s="125"/>
      <c r="I47" s="126" t="s">
        <v>18</v>
      </c>
      <c r="J47" s="127"/>
    </row>
    <row r="48" spans="2:10" x14ac:dyDescent="0.35">
      <c r="B48" s="141"/>
      <c r="C48" s="120"/>
      <c r="D48" s="121"/>
      <c r="E48" s="86" t="s">
        <v>16</v>
      </c>
      <c r="F48" s="87" t="s">
        <v>24</v>
      </c>
      <c r="G48" s="88" t="s">
        <v>17</v>
      </c>
      <c r="H48" s="89" t="s">
        <v>25</v>
      </c>
      <c r="I48" s="90" t="s">
        <v>18</v>
      </c>
      <c r="J48" s="91" t="s">
        <v>21</v>
      </c>
    </row>
    <row r="49" spans="2:10" x14ac:dyDescent="0.35">
      <c r="B49" s="92" cm="1">
        <f t="array" ref="B49:B58">B34:B43</f>
        <v>1</v>
      </c>
      <c r="C49" s="93" t="str" cm="1">
        <f t="array" ref="C49:C58">C34:C43</f>
        <v>Najnižšia cena za celý predmet zákazky v EUR s DPH</v>
      </c>
      <c r="D49" s="94"/>
      <c r="E49" s="75">
        <f>E19</f>
        <v>30000</v>
      </c>
      <c r="F49" s="95">
        <f>E49</f>
        <v>30000</v>
      </c>
      <c r="G49" s="75">
        <f>G19</f>
        <v>15000</v>
      </c>
      <c r="H49" s="96">
        <f>G49</f>
        <v>15000</v>
      </c>
      <c r="I49" s="75">
        <f>I19</f>
        <v>0</v>
      </c>
      <c r="J49" s="97">
        <f>I49</f>
        <v>0</v>
      </c>
    </row>
    <row r="50" spans="2:10" x14ac:dyDescent="0.35">
      <c r="B50" s="92">
        <v>2</v>
      </c>
      <c r="C50" s="93" t="str">
        <v>Skúsenosti odborníkov</v>
      </c>
      <c r="D50" s="94"/>
      <c r="E50" s="75">
        <f t="shared" ref="E50:E58" si="16">E20</f>
        <v>36</v>
      </c>
      <c r="F50" s="95">
        <f>IF(I5=100,"0",IF((E5-F5)=0,0,IF(G5="čím menej, tým lepšie",((E50-F5)*H5/(E5-F5)),(E5-E50)*(H5/(E5-F5)))))</f>
        <v>-576000</v>
      </c>
      <c r="G50" s="75">
        <f t="shared" ref="G50:G58" si="17">G20</f>
        <v>18</v>
      </c>
      <c r="H50" s="96">
        <f>IF(I5=100,"0",IF((E5-F5)=0,0,IF(G5="čím menej, tým lepšie",((G50-F5)*H5/(E5-F5)),(E5-G50)*(H5/(E5-F5)))))</f>
        <v>-252000</v>
      </c>
      <c r="I50" s="75">
        <f t="shared" ref="I50:I58" si="18">I20</f>
        <v>0</v>
      </c>
      <c r="J50" s="97">
        <f>IF(I5=100,"0",IF((E5-F5)=0,0,IF(G5="čím menej, tým lepšie",((I50-F5)*H5/(E5-F5)),(E5-I50)*(H5/(E5-F5)))))</f>
        <v>72000</v>
      </c>
    </row>
    <row r="51" spans="2:10" x14ac:dyDescent="0.35">
      <c r="B51" s="92">
        <v>3</v>
      </c>
      <c r="C51" s="93">
        <v>0</v>
      </c>
      <c r="D51" s="94"/>
      <c r="E51" s="75">
        <f t="shared" si="16"/>
        <v>50</v>
      </c>
      <c r="F51" s="95">
        <f t="shared" ref="F51:F58" si="19">IF(I6=100,"0",IF((E6-F6)=0,0,IF(G6="čím menej, tým lepšie",((E51-F6)*H6/(E6-F6)),(E6-E51)*(H6/(E6-F6)))))</f>
        <v>0</v>
      </c>
      <c r="G51" s="75">
        <f t="shared" si="17"/>
        <v>75</v>
      </c>
      <c r="H51" s="96">
        <f t="shared" ref="H51:H58" si="20">IF(I6=100,"0",IF((E6-F6)=0,0,IF(G6="čím menej, tým lepšie",((G51-F6)*H6/(E6-F6)),(E6-G51)*(H6/(E6-F6)))))</f>
        <v>0</v>
      </c>
      <c r="I51" s="75">
        <f t="shared" si="18"/>
        <v>100</v>
      </c>
      <c r="J51" s="97">
        <f t="shared" ref="J51:J58" si="21">IF(I6=100,"0",IF((E6-F6)=0,0,IF(G6="čím menej, tým lepšie",((I51-F6)*H6/(E6-F6)),(E6-I51)*(H6/(E6-F6)))))</f>
        <v>0</v>
      </c>
    </row>
    <row r="52" spans="2:10" ht="15.75" customHeight="1" x14ac:dyDescent="0.35">
      <c r="B52" s="92">
        <v>4</v>
      </c>
      <c r="C52" s="93" t="str">
        <v>...</v>
      </c>
      <c r="D52" s="94"/>
      <c r="E52" s="75">
        <f t="shared" si="16"/>
        <v>0</v>
      </c>
      <c r="F52" s="95">
        <f t="shared" si="19"/>
        <v>0</v>
      </c>
      <c r="G52" s="75">
        <f t="shared" si="17"/>
        <v>0</v>
      </c>
      <c r="H52" s="96">
        <f t="shared" si="20"/>
        <v>0</v>
      </c>
      <c r="I52" s="75">
        <f t="shared" si="18"/>
        <v>0</v>
      </c>
      <c r="J52" s="97">
        <f t="shared" si="21"/>
        <v>0</v>
      </c>
    </row>
    <row r="53" spans="2:10" x14ac:dyDescent="0.35">
      <c r="B53" s="92">
        <v>5</v>
      </c>
      <c r="C53" s="93" t="str">
        <v>...</v>
      </c>
      <c r="D53" s="94"/>
      <c r="E53" s="75">
        <f t="shared" si="16"/>
        <v>0</v>
      </c>
      <c r="F53" s="95">
        <f t="shared" si="19"/>
        <v>0</v>
      </c>
      <c r="G53" s="75">
        <f t="shared" si="17"/>
        <v>0</v>
      </c>
      <c r="H53" s="96">
        <f t="shared" si="20"/>
        <v>0</v>
      </c>
      <c r="I53" s="75">
        <f t="shared" si="18"/>
        <v>0</v>
      </c>
      <c r="J53" s="97">
        <f t="shared" si="21"/>
        <v>0</v>
      </c>
    </row>
    <row r="54" spans="2:10" x14ac:dyDescent="0.35">
      <c r="B54" s="92">
        <v>6</v>
      </c>
      <c r="C54" s="93" t="str">
        <v>...</v>
      </c>
      <c r="D54" s="94"/>
      <c r="E54" s="75">
        <f t="shared" si="16"/>
        <v>0</v>
      </c>
      <c r="F54" s="95">
        <f t="shared" si="19"/>
        <v>0</v>
      </c>
      <c r="G54" s="75">
        <f t="shared" si="17"/>
        <v>0</v>
      </c>
      <c r="H54" s="96">
        <f t="shared" si="20"/>
        <v>0</v>
      </c>
      <c r="I54" s="75">
        <f t="shared" si="18"/>
        <v>0</v>
      </c>
      <c r="J54" s="97">
        <f t="shared" si="21"/>
        <v>0</v>
      </c>
    </row>
    <row r="55" spans="2:10" x14ac:dyDescent="0.35">
      <c r="B55" s="92">
        <v>7</v>
      </c>
      <c r="C55" s="93" t="str">
        <v>...</v>
      </c>
      <c r="D55" s="94"/>
      <c r="E55" s="75">
        <f t="shared" si="16"/>
        <v>0</v>
      </c>
      <c r="F55" s="95">
        <f t="shared" si="19"/>
        <v>0</v>
      </c>
      <c r="G55" s="75">
        <f t="shared" si="17"/>
        <v>0</v>
      </c>
      <c r="H55" s="96">
        <f t="shared" si="20"/>
        <v>0</v>
      </c>
      <c r="I55" s="75">
        <f t="shared" si="18"/>
        <v>0</v>
      </c>
      <c r="J55" s="97">
        <f t="shared" si="21"/>
        <v>0</v>
      </c>
    </row>
    <row r="56" spans="2:10" x14ac:dyDescent="0.35">
      <c r="B56" s="92">
        <v>8</v>
      </c>
      <c r="C56" s="93" t="str">
        <v>...</v>
      </c>
      <c r="D56" s="94"/>
      <c r="E56" s="75">
        <f t="shared" si="16"/>
        <v>0</v>
      </c>
      <c r="F56" s="95">
        <f t="shared" si="19"/>
        <v>0</v>
      </c>
      <c r="G56" s="75">
        <f t="shared" si="17"/>
        <v>0</v>
      </c>
      <c r="H56" s="96">
        <f t="shared" si="20"/>
        <v>0</v>
      </c>
      <c r="I56" s="75">
        <f t="shared" si="18"/>
        <v>0</v>
      </c>
      <c r="J56" s="97">
        <f t="shared" si="21"/>
        <v>0</v>
      </c>
    </row>
    <row r="57" spans="2:10" x14ac:dyDescent="0.35">
      <c r="B57" s="92">
        <v>9</v>
      </c>
      <c r="C57" s="93" t="str">
        <v>...</v>
      </c>
      <c r="D57" s="94"/>
      <c r="E57" s="75">
        <f t="shared" si="16"/>
        <v>0</v>
      </c>
      <c r="F57" s="95">
        <f t="shared" si="19"/>
        <v>0</v>
      </c>
      <c r="G57" s="75">
        <f t="shared" si="17"/>
        <v>0</v>
      </c>
      <c r="H57" s="96">
        <f t="shared" si="20"/>
        <v>0</v>
      </c>
      <c r="I57" s="75">
        <f t="shared" si="18"/>
        <v>0</v>
      </c>
      <c r="J57" s="97">
        <f t="shared" si="21"/>
        <v>0</v>
      </c>
    </row>
    <row r="58" spans="2:10" ht="15" thickBot="1" x14ac:dyDescent="0.4">
      <c r="B58" s="98">
        <v>10</v>
      </c>
      <c r="C58" s="99" t="str">
        <v>...</v>
      </c>
      <c r="D58" s="100"/>
      <c r="E58" s="75">
        <f t="shared" si="16"/>
        <v>0</v>
      </c>
      <c r="F58" s="95">
        <f t="shared" si="19"/>
        <v>0</v>
      </c>
      <c r="G58" s="75">
        <f t="shared" si="17"/>
        <v>0</v>
      </c>
      <c r="H58" s="96">
        <f t="shared" si="20"/>
        <v>0</v>
      </c>
      <c r="I58" s="75">
        <f t="shared" si="18"/>
        <v>0</v>
      </c>
      <c r="J58" s="97">
        <f t="shared" si="21"/>
        <v>0</v>
      </c>
    </row>
    <row r="59" spans="2:10" ht="15" thickBot="1" x14ac:dyDescent="0.4">
      <c r="B59" s="101"/>
      <c r="C59" s="102" t="s">
        <v>22</v>
      </c>
      <c r="D59" s="102"/>
      <c r="E59" s="102"/>
      <c r="F59" s="103">
        <f>SUM(F49:F58)</f>
        <v>-546000</v>
      </c>
      <c r="G59" s="103"/>
      <c r="H59" s="103">
        <f t="shared" ref="H59:J59" si="22">SUM(H49:H58)</f>
        <v>-237000</v>
      </c>
      <c r="I59" s="103"/>
      <c r="J59" s="104">
        <f t="shared" si="22"/>
        <v>72000</v>
      </c>
    </row>
    <row r="61" spans="2:10" x14ac:dyDescent="0.35">
      <c r="C61" s="14"/>
      <c r="D61" s="14"/>
      <c r="E61" s="14"/>
      <c r="F61" s="14"/>
      <c r="G61" s="14"/>
      <c r="H61" s="14"/>
    </row>
    <row r="62" spans="2:10" ht="30.75" customHeight="1" x14ac:dyDescent="0.35">
      <c r="C62" s="14"/>
      <c r="D62" s="14"/>
      <c r="E62" s="14"/>
      <c r="F62" s="14"/>
      <c r="G62" s="14"/>
      <c r="H62" s="14"/>
    </row>
    <row r="63" spans="2:10" x14ac:dyDescent="0.35">
      <c r="C63" s="14"/>
      <c r="D63" s="14"/>
      <c r="E63" s="14"/>
      <c r="F63" s="14"/>
      <c r="G63" s="14"/>
      <c r="H63" s="14"/>
    </row>
    <row r="64" spans="2:10" x14ac:dyDescent="0.35">
      <c r="C64" s="14"/>
      <c r="D64" s="14"/>
      <c r="E64" s="14"/>
      <c r="F64" s="14"/>
      <c r="G64" s="14"/>
      <c r="H64" s="14"/>
    </row>
    <row r="65" s="14" customFormat="1" x14ac:dyDescent="0.35"/>
    <row r="66" s="14" customFormat="1" x14ac:dyDescent="0.35"/>
    <row r="67" s="14" customFormat="1" x14ac:dyDescent="0.35"/>
    <row r="68" s="14" customFormat="1" x14ac:dyDescent="0.35"/>
    <row r="69" s="14" customFormat="1" x14ac:dyDescent="0.35"/>
    <row r="70" s="14" customFormat="1" x14ac:dyDescent="0.35"/>
    <row r="71" s="14" customFormat="1" x14ac:dyDescent="0.35"/>
    <row r="72" s="14" customFormat="1" ht="15.75" customHeight="1" x14ac:dyDescent="0.35"/>
    <row r="73" s="14" customFormat="1" ht="15.75" customHeight="1" x14ac:dyDescent="0.35"/>
    <row r="74" s="14" customFormat="1" x14ac:dyDescent="0.35"/>
    <row r="75" s="14" customFormat="1" x14ac:dyDescent="0.35"/>
    <row r="76" s="14" customFormat="1" x14ac:dyDescent="0.35"/>
    <row r="77" s="14" customFormat="1" x14ac:dyDescent="0.35"/>
    <row r="78" s="14" customFormat="1" x14ac:dyDescent="0.35"/>
    <row r="79" s="14" customFormat="1" x14ac:dyDescent="0.35"/>
    <row r="80" s="14" customFormat="1" x14ac:dyDescent="0.35"/>
    <row r="81" s="14" customFormat="1" x14ac:dyDescent="0.35"/>
    <row r="82" s="14" customFormat="1" x14ac:dyDescent="0.35"/>
    <row r="83" s="14" customFormat="1" x14ac:dyDescent="0.35"/>
    <row r="84" s="14" customFormat="1" x14ac:dyDescent="0.35"/>
    <row r="85" s="14" customFormat="1" x14ac:dyDescent="0.35"/>
    <row r="86" s="14" customFormat="1" x14ac:dyDescent="0.35"/>
  </sheetData>
  <sheetProtection algorithmName="SHA-512" hashValue="pqZF5b2hxy5yF3iQZznPNLLDd9raKNx08fikCkyH3mdipEP5m7AuHOHrRxJP1e1vwSAnShrUF4YlOQCB+cbd5w==" saltValue="9lAhXbNrPBqdLCQa6TtKUw==" spinCount="100000" sheet="1" objects="1" scenarios="1"/>
  <mergeCells count="20">
    <mergeCell ref="B2:K2"/>
    <mergeCell ref="D17:D18"/>
    <mergeCell ref="C17:C18"/>
    <mergeCell ref="B31:J31"/>
    <mergeCell ref="B32:B33"/>
    <mergeCell ref="C32:D33"/>
    <mergeCell ref="I32:J32"/>
    <mergeCell ref="G32:H32"/>
    <mergeCell ref="E32:F32"/>
    <mergeCell ref="C47:D48"/>
    <mergeCell ref="E47:F47"/>
    <mergeCell ref="G47:H47"/>
    <mergeCell ref="I47:J47"/>
    <mergeCell ref="B16:J16"/>
    <mergeCell ref="B17:B18"/>
    <mergeCell ref="E17:F17"/>
    <mergeCell ref="G17:H17"/>
    <mergeCell ref="I17:J17"/>
    <mergeCell ref="B46:J46"/>
    <mergeCell ref="B47:B48"/>
  </mergeCells>
  <dataValidations xWindow="534" yWindow="640" count="2">
    <dataValidation type="list" allowBlank="1" showInputMessage="1" showErrorMessage="1" sqref="G4:G13" xr:uid="{C656F54A-B47B-4E42-9306-C4487E9856F3}">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 type="whole" allowBlank="1" showInputMessage="1" showErrorMessage="1" errorTitle="Chyba" error="Vložili ste hodnotu mimo povolený rozsah" promptTitle="info" prompt="Do tohto poľa môžete vložiť len hodnotu od minima do maxima daného kritéria" sqref="E35:E43" xr:uid="{19587B58-372E-43D5-B421-BFFEBD4CD82B}">
      <formula1>F5</formula1>
      <formula2>E5</formula2>
    </dataValidation>
  </dataValidations>
  <pageMargins left="0.7" right="0.7" top="0.75" bottom="0.75" header="0.3" footer="0.3"/>
  <pageSetup paperSize="9" orientation="portrait" r:id="rId1"/>
  <ignoredErrors>
    <ignoredError sqref="F34 F49 H49 J49 G34:G43 I34:I35 G49:G58 I49:I58 I37:I43 F35:F43 H34:H43 F50:F58 H50:H58" formula="1"/>
    <ignoredError sqref="H4" unlocked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3E5C8-8821-4FFE-8F4C-0B9AD620EC48}">
  <sheetPr>
    <tabColor theme="9"/>
  </sheetPr>
  <dimension ref="B1:N101"/>
  <sheetViews>
    <sheetView tabSelected="1" topLeftCell="A97" zoomScale="85" zoomScaleNormal="85" workbookViewId="0">
      <selection activeCell="C100" sqref="C100:D101"/>
    </sheetView>
  </sheetViews>
  <sheetFormatPr defaultColWidth="9.1796875" defaultRowHeight="14.5" x14ac:dyDescent="0.35"/>
  <cols>
    <col min="1" max="1" width="4.81640625" style="170" customWidth="1"/>
    <col min="2" max="2" width="32.08984375" style="170" customWidth="1"/>
    <col min="3" max="3" width="7.453125" style="170" customWidth="1"/>
    <col min="4" max="4" width="21.1796875" style="170" customWidth="1"/>
    <col min="5" max="5" width="26.453125" style="170" customWidth="1"/>
    <col min="6" max="6" width="28.453125" style="170" customWidth="1"/>
    <col min="7" max="7" width="3.81640625" style="170" customWidth="1"/>
    <col min="8" max="16384" width="9.1796875" style="170"/>
  </cols>
  <sheetData>
    <row r="1" spans="2:6" ht="15" thickBot="1" x14ac:dyDescent="0.4"/>
    <row r="2" spans="2:6" ht="40.5" customHeight="1" thickBot="1" x14ac:dyDescent="0.4">
      <c r="B2" s="171" t="s">
        <v>202</v>
      </c>
      <c r="C2" s="172"/>
      <c r="D2" s="172"/>
      <c r="E2" s="172"/>
      <c r="F2" s="173"/>
    </row>
    <row r="3" spans="2:6" ht="15" thickBot="1" x14ac:dyDescent="0.4">
      <c r="B3" s="174"/>
      <c r="C3" s="174"/>
      <c r="D3" s="174"/>
      <c r="E3" s="174"/>
      <c r="F3" s="174"/>
    </row>
    <row r="4" spans="2:6" x14ac:dyDescent="0.35">
      <c r="B4" s="175" t="s">
        <v>26</v>
      </c>
      <c r="C4" s="289"/>
      <c r="D4" s="289"/>
      <c r="E4" s="289"/>
      <c r="F4" s="290"/>
    </row>
    <row r="5" spans="2:6" x14ac:dyDescent="0.35">
      <c r="B5" s="176" t="s">
        <v>27</v>
      </c>
      <c r="C5" s="291"/>
      <c r="D5" s="291"/>
      <c r="E5" s="291"/>
      <c r="F5" s="292"/>
    </row>
    <row r="6" spans="2:6" x14ac:dyDescent="0.35">
      <c r="B6" s="176" t="s">
        <v>28</v>
      </c>
      <c r="C6" s="291"/>
      <c r="D6" s="291"/>
      <c r="E6" s="291"/>
      <c r="F6" s="292"/>
    </row>
    <row r="7" spans="2:6" x14ac:dyDescent="0.35">
      <c r="B7" s="176" t="s">
        <v>29</v>
      </c>
      <c r="C7" s="291"/>
      <c r="D7" s="291"/>
      <c r="E7" s="291"/>
      <c r="F7" s="292"/>
    </row>
    <row r="8" spans="2:6" x14ac:dyDescent="0.35">
      <c r="B8" s="176" t="s">
        <v>30</v>
      </c>
      <c r="C8" s="291"/>
      <c r="D8" s="291"/>
      <c r="E8" s="291"/>
      <c r="F8" s="292"/>
    </row>
    <row r="9" spans="2:6" x14ac:dyDescent="0.35">
      <c r="B9" s="176" t="s">
        <v>31</v>
      </c>
      <c r="C9" s="291"/>
      <c r="D9" s="291"/>
      <c r="E9" s="291"/>
      <c r="F9" s="292"/>
    </row>
    <row r="10" spans="2:6" ht="15" customHeight="1" thickBot="1" x14ac:dyDescent="0.4">
      <c r="B10" s="177" t="s">
        <v>32</v>
      </c>
      <c r="C10" s="293" t="s">
        <v>89</v>
      </c>
      <c r="D10" s="294"/>
      <c r="E10" s="294"/>
      <c r="F10" s="295"/>
    </row>
    <row r="11" spans="2:6" ht="15" thickBot="1" x14ac:dyDescent="0.4">
      <c r="B11" s="174"/>
      <c r="C11" s="174"/>
      <c r="D11" s="174"/>
      <c r="E11" s="174"/>
      <c r="F11" s="174"/>
    </row>
    <row r="12" spans="2:6" ht="30" customHeight="1" thickBot="1" x14ac:dyDescent="0.4">
      <c r="B12" s="171" t="s">
        <v>33</v>
      </c>
      <c r="C12" s="172"/>
      <c r="D12" s="172"/>
      <c r="E12" s="172"/>
      <c r="F12" s="173"/>
    </row>
    <row r="13" spans="2:6" ht="46" customHeight="1" x14ac:dyDescent="0.35">
      <c r="B13" s="178" t="s">
        <v>97</v>
      </c>
      <c r="C13" s="179"/>
      <c r="D13" s="179"/>
      <c r="E13" s="180"/>
      <c r="F13" s="181"/>
    </row>
    <row r="14" spans="2:6" ht="46.5" customHeight="1" x14ac:dyDescent="0.35">
      <c r="B14" s="182" t="s">
        <v>34</v>
      </c>
      <c r="C14" s="183"/>
      <c r="D14" s="183"/>
      <c r="E14" s="183"/>
      <c r="F14" s="184"/>
    </row>
    <row r="15" spans="2:6" ht="41" customHeight="1" x14ac:dyDescent="0.35">
      <c r="B15" s="182" t="s">
        <v>35</v>
      </c>
      <c r="C15" s="183"/>
      <c r="D15" s="183"/>
      <c r="E15" s="183"/>
      <c r="F15" s="184"/>
    </row>
    <row r="16" spans="2:6" ht="43" customHeight="1" x14ac:dyDescent="0.35">
      <c r="B16" s="185" t="s">
        <v>36</v>
      </c>
      <c r="C16" s="186"/>
      <c r="D16" s="186"/>
      <c r="E16" s="186"/>
      <c r="F16" s="184"/>
    </row>
    <row r="17" spans="2:6" ht="45.75" customHeight="1" thickBot="1" x14ac:dyDescent="0.4">
      <c r="B17" s="187" t="s">
        <v>165</v>
      </c>
      <c r="C17" s="188"/>
      <c r="D17" s="188"/>
      <c r="E17" s="188"/>
      <c r="F17" s="189"/>
    </row>
    <row r="18" spans="2:6" ht="15" thickBot="1" x14ac:dyDescent="0.4">
      <c r="B18" s="174"/>
      <c r="C18" s="174"/>
      <c r="D18" s="174"/>
      <c r="E18" s="174"/>
      <c r="F18" s="174"/>
    </row>
    <row r="19" spans="2:6" ht="21.5" thickBot="1" x14ac:dyDescent="0.4">
      <c r="B19" s="190" t="s">
        <v>82</v>
      </c>
      <c r="C19" s="191" t="str">
        <f>'Zákl. nastavenie'!C4</f>
        <v>Najnižšia cena za celý predmet zákazky v EUR s DPH</v>
      </c>
      <c r="D19" s="192"/>
      <c r="E19" s="192"/>
      <c r="F19" s="193"/>
    </row>
    <row r="20" spans="2:6" x14ac:dyDescent="0.35">
      <c r="B20" s="194" t="s">
        <v>78</v>
      </c>
      <c r="C20" s="195"/>
      <c r="D20" s="195"/>
      <c r="E20" s="196" t="s">
        <v>79</v>
      </c>
      <c r="F20" s="197" t="s">
        <v>80</v>
      </c>
    </row>
    <row r="21" spans="2:6" ht="15" thickBot="1" x14ac:dyDescent="0.4">
      <c r="B21" s="198"/>
      <c r="C21" s="199"/>
      <c r="D21" s="199"/>
      <c r="E21" s="200">
        <f>'Zákl. nastavenie'!F4</f>
        <v>0</v>
      </c>
      <c r="F21" s="201">
        <f>'Zákl. nastavenie'!E4</f>
        <v>270600</v>
      </c>
    </row>
    <row r="22" spans="2:6" ht="22" customHeight="1" x14ac:dyDescent="0.35">
      <c r="B22" s="202" t="s">
        <v>38</v>
      </c>
      <c r="C22" s="203" t="s">
        <v>39</v>
      </c>
      <c r="D22" s="204"/>
      <c r="E22" s="205" t="s">
        <v>40</v>
      </c>
      <c r="F22" s="206" t="s">
        <v>164</v>
      </c>
    </row>
    <row r="23" spans="2:6" ht="30.75" customHeight="1" thickBot="1" x14ac:dyDescent="0.4">
      <c r="B23" s="207" t="s">
        <v>75</v>
      </c>
      <c r="C23" s="208">
        <f>Sumár!F20</f>
        <v>0</v>
      </c>
      <c r="D23" s="209"/>
      <c r="E23" s="210">
        <f>IF(C$10="Som platcom DPH",C23*0.23,0)</f>
        <v>0</v>
      </c>
      <c r="F23" s="211">
        <f>SUM(C23:E23)</f>
        <v>0</v>
      </c>
    </row>
    <row r="24" spans="2:6" ht="23.5" customHeight="1" thickBot="1" x14ac:dyDescent="0.5">
      <c r="B24" s="212" t="s">
        <v>76</v>
      </c>
      <c r="C24" s="213">
        <f>F23</f>
        <v>0</v>
      </c>
      <c r="D24" s="213"/>
      <c r="E24" s="213"/>
      <c r="F24" s="214"/>
    </row>
    <row r="25" spans="2:6" ht="15" thickBot="1" x14ac:dyDescent="0.4">
      <c r="B25" s="215"/>
      <c r="C25" s="216"/>
      <c r="D25" s="216"/>
      <c r="E25" s="216"/>
      <c r="F25" s="217"/>
    </row>
    <row r="26" spans="2:6" ht="21.5" thickBot="1" x14ac:dyDescent="0.4">
      <c r="B26" s="218" t="s">
        <v>83</v>
      </c>
      <c r="C26" s="192" t="str">
        <f>'Zákl. nastavenie'!C5</f>
        <v>Skúsenosti odborníkov</v>
      </c>
      <c r="D26" s="192"/>
      <c r="E26" s="192"/>
      <c r="F26" s="193"/>
    </row>
    <row r="27" spans="2:6" ht="30.75" customHeight="1" x14ac:dyDescent="0.35">
      <c r="B27" s="219" t="s">
        <v>37</v>
      </c>
      <c r="C27" s="220" t="s">
        <v>81</v>
      </c>
      <c r="D27" s="221"/>
      <c r="E27" s="222" t="s">
        <v>86</v>
      </c>
      <c r="F27" s="223" t="s">
        <v>87</v>
      </c>
    </row>
    <row r="28" spans="2:6" ht="15" thickBot="1" x14ac:dyDescent="0.4">
      <c r="B28" s="224" t="str">
        <f>'Zákl. nastavenie'!G5</f>
        <v>čím viac, tým lepšie</v>
      </c>
      <c r="C28" s="225">
        <f>'Zákl. nastavenie'!H5</f>
        <v>72000</v>
      </c>
      <c r="D28" s="226"/>
      <c r="E28" s="227">
        <f>'Zákl. nastavenie'!F5</f>
        <v>0</v>
      </c>
      <c r="F28" s="228">
        <f>'Zákl. nastavenie'!E5</f>
        <v>4</v>
      </c>
    </row>
    <row r="29" spans="2:6" ht="15" thickBot="1" x14ac:dyDescent="0.4">
      <c r="B29" s="229" t="s">
        <v>41</v>
      </c>
      <c r="C29" s="230"/>
      <c r="D29" s="230"/>
      <c r="E29" s="231"/>
      <c r="F29" s="232" t="s">
        <v>42</v>
      </c>
    </row>
    <row r="30" spans="2:6" ht="98.5" customHeight="1" thickBot="1" x14ac:dyDescent="0.4">
      <c r="B30" s="233" t="s">
        <v>166</v>
      </c>
      <c r="C30" s="234"/>
      <c r="D30" s="234"/>
      <c r="E30" s="234"/>
      <c r="F30" s="296"/>
    </row>
    <row r="31" spans="2:6" ht="19" thickBot="1" x14ac:dyDescent="0.5">
      <c r="B31" s="235" t="s">
        <v>77</v>
      </c>
      <c r="C31" s="236"/>
      <c r="D31" s="236"/>
      <c r="E31" s="237"/>
      <c r="F31" s="238">
        <f>IF(B28="čím menej, tým lepšie",(-(F28-F30)*(C28/(F28-E28))),-(F30-E28)*(C28/(F28-E28)))</f>
        <v>0</v>
      </c>
    </row>
    <row r="32" spans="2:6" ht="15" thickBot="1" x14ac:dyDescent="0.4">
      <c r="B32" s="239"/>
      <c r="C32" s="240"/>
      <c r="D32" s="240"/>
      <c r="E32" s="240"/>
      <c r="F32" s="241"/>
    </row>
    <row r="33" spans="2:6" ht="40" customHeight="1" thickBot="1" x14ac:dyDescent="0.4">
      <c r="B33" s="242" t="s">
        <v>167</v>
      </c>
      <c r="C33" s="243"/>
      <c r="D33" s="243"/>
      <c r="E33" s="243"/>
      <c r="F33" s="244"/>
    </row>
    <row r="34" spans="2:6" ht="18" customHeight="1" thickBot="1" x14ac:dyDescent="0.4">
      <c r="B34" s="245"/>
      <c r="C34" s="246"/>
      <c r="D34" s="246"/>
      <c r="E34" s="246"/>
      <c r="F34" s="246"/>
    </row>
    <row r="35" spans="2:6" ht="29.25" customHeight="1" thickBot="1" x14ac:dyDescent="0.4">
      <c r="B35" s="247" t="s">
        <v>173</v>
      </c>
      <c r="C35" s="248"/>
      <c r="D35" s="248"/>
      <c r="E35" s="248"/>
      <c r="F35" s="249"/>
    </row>
    <row r="36" spans="2:6" ht="18.5" customHeight="1" x14ac:dyDescent="0.35">
      <c r="B36" s="250" t="s">
        <v>174</v>
      </c>
      <c r="C36" s="250"/>
      <c r="D36" s="250"/>
      <c r="E36" s="250"/>
      <c r="F36" s="250"/>
    </row>
    <row r="37" spans="2:6" ht="19" customHeight="1" x14ac:dyDescent="0.35">
      <c r="B37" s="114" t="s">
        <v>168</v>
      </c>
      <c r="C37" s="297"/>
      <c r="D37" s="297"/>
      <c r="E37" s="297"/>
      <c r="F37" s="297"/>
    </row>
    <row r="38" spans="2:6" ht="31" customHeight="1" x14ac:dyDescent="0.35">
      <c r="B38" s="114" t="s">
        <v>182</v>
      </c>
      <c r="C38" s="297"/>
      <c r="D38" s="297"/>
      <c r="E38" s="297"/>
      <c r="F38" s="297"/>
    </row>
    <row r="39" spans="2:6" ht="34" customHeight="1" x14ac:dyDescent="0.35">
      <c r="B39" s="115" t="s">
        <v>172</v>
      </c>
      <c r="C39" s="297"/>
      <c r="D39" s="297"/>
      <c r="E39" s="297"/>
      <c r="F39" s="297"/>
    </row>
    <row r="40" spans="2:6" ht="22" customHeight="1" x14ac:dyDescent="0.35">
      <c r="B40" s="114" t="s">
        <v>179</v>
      </c>
      <c r="C40" s="298"/>
      <c r="D40" s="299"/>
      <c r="E40" s="299"/>
      <c r="F40" s="300"/>
    </row>
    <row r="41" spans="2:6" ht="29" customHeight="1" x14ac:dyDescent="0.35">
      <c r="B41" s="114" t="s">
        <v>180</v>
      </c>
      <c r="C41" s="298"/>
      <c r="D41" s="299"/>
      <c r="E41" s="299"/>
      <c r="F41" s="300"/>
    </row>
    <row r="42" spans="2:6" ht="29" customHeight="1" x14ac:dyDescent="0.35">
      <c r="B42" s="114" t="s">
        <v>181</v>
      </c>
      <c r="C42" s="298"/>
      <c r="D42" s="299"/>
      <c r="E42" s="299"/>
      <c r="F42" s="300"/>
    </row>
    <row r="43" spans="2:6" ht="24.5" customHeight="1" x14ac:dyDescent="0.35">
      <c r="B43" s="114" t="s">
        <v>178</v>
      </c>
      <c r="C43" s="298"/>
      <c r="D43" s="299"/>
      <c r="E43" s="299"/>
      <c r="F43" s="300"/>
    </row>
    <row r="44" spans="2:6" ht="18.5" customHeight="1" x14ac:dyDescent="0.35">
      <c r="B44" s="251" t="s">
        <v>175</v>
      </c>
      <c r="C44" s="252"/>
      <c r="D44" s="252"/>
      <c r="E44" s="252"/>
      <c r="F44" s="252"/>
    </row>
    <row r="45" spans="2:6" ht="22" customHeight="1" x14ac:dyDescent="0.35">
      <c r="B45" s="114" t="s">
        <v>168</v>
      </c>
      <c r="C45" s="298"/>
      <c r="D45" s="299"/>
      <c r="E45" s="299"/>
      <c r="F45" s="300"/>
    </row>
    <row r="46" spans="2:6" ht="26" x14ac:dyDescent="0.35">
      <c r="B46" s="114" t="s">
        <v>182</v>
      </c>
      <c r="C46" s="298"/>
      <c r="D46" s="299"/>
      <c r="E46" s="299"/>
      <c r="F46" s="300"/>
    </row>
    <row r="47" spans="2:6" ht="33.75" customHeight="1" x14ac:dyDescent="0.35">
      <c r="B47" s="115" t="s">
        <v>172</v>
      </c>
      <c r="C47" s="298"/>
      <c r="D47" s="299"/>
      <c r="E47" s="299"/>
      <c r="F47" s="300"/>
    </row>
    <row r="48" spans="2:6" ht="20" customHeight="1" x14ac:dyDescent="0.35">
      <c r="B48" s="114" t="s">
        <v>179</v>
      </c>
      <c r="C48" s="298"/>
      <c r="D48" s="299"/>
      <c r="E48" s="299"/>
      <c r="F48" s="300"/>
    </row>
    <row r="49" spans="2:14" ht="26" x14ac:dyDescent="0.35">
      <c r="B49" s="114" t="s">
        <v>180</v>
      </c>
      <c r="C49" s="298"/>
      <c r="D49" s="299"/>
      <c r="E49" s="299"/>
      <c r="F49" s="300"/>
    </row>
    <row r="50" spans="2:14" ht="29.25" customHeight="1" x14ac:dyDescent="0.35">
      <c r="B50" s="114" t="s">
        <v>181</v>
      </c>
      <c r="C50" s="298"/>
      <c r="D50" s="299"/>
      <c r="E50" s="299"/>
      <c r="F50" s="300"/>
    </row>
    <row r="51" spans="2:14" ht="24" customHeight="1" x14ac:dyDescent="0.35">
      <c r="B51" s="114" t="s">
        <v>178</v>
      </c>
      <c r="C51" s="298"/>
      <c r="D51" s="299"/>
      <c r="E51" s="299"/>
      <c r="F51" s="300"/>
    </row>
    <row r="52" spans="2:14" ht="21.5" customHeight="1" x14ac:dyDescent="0.35">
      <c r="B52" s="251" t="s">
        <v>176</v>
      </c>
      <c r="C52" s="252"/>
      <c r="D52" s="252"/>
      <c r="E52" s="252"/>
      <c r="F52" s="252"/>
    </row>
    <row r="53" spans="2:14" ht="21.5" customHeight="1" x14ac:dyDescent="0.35">
      <c r="B53" s="114" t="s">
        <v>168</v>
      </c>
      <c r="C53" s="298"/>
      <c r="D53" s="299"/>
      <c r="E53" s="299"/>
      <c r="F53" s="300"/>
    </row>
    <row r="54" spans="2:14" ht="26" x14ac:dyDescent="0.35">
      <c r="B54" s="114" t="s">
        <v>182</v>
      </c>
      <c r="C54" s="298"/>
      <c r="D54" s="299"/>
      <c r="E54" s="299"/>
      <c r="F54" s="300"/>
    </row>
    <row r="55" spans="2:14" ht="35" customHeight="1" x14ac:dyDescent="0.35">
      <c r="B55" s="115" t="s">
        <v>172</v>
      </c>
      <c r="C55" s="298"/>
      <c r="D55" s="299"/>
      <c r="E55" s="299"/>
      <c r="F55" s="300"/>
      <c r="N55" s="253"/>
    </row>
    <row r="56" spans="2:14" ht="17.5" customHeight="1" x14ac:dyDescent="0.35">
      <c r="B56" s="114" t="s">
        <v>179</v>
      </c>
      <c r="C56" s="298"/>
      <c r="D56" s="299"/>
      <c r="E56" s="299"/>
      <c r="F56" s="300"/>
    </row>
    <row r="57" spans="2:14" ht="29.25" customHeight="1" x14ac:dyDescent="0.35">
      <c r="B57" s="114" t="s">
        <v>180</v>
      </c>
      <c r="C57" s="298"/>
      <c r="D57" s="299"/>
      <c r="E57" s="299"/>
      <c r="F57" s="300"/>
    </row>
    <row r="58" spans="2:14" ht="26" x14ac:dyDescent="0.35">
      <c r="B58" s="114" t="s">
        <v>181</v>
      </c>
      <c r="C58" s="298"/>
      <c r="D58" s="299"/>
      <c r="E58" s="299"/>
      <c r="F58" s="300"/>
    </row>
    <row r="59" spans="2:14" ht="23" customHeight="1" x14ac:dyDescent="0.35">
      <c r="B59" s="114" t="s">
        <v>178</v>
      </c>
      <c r="C59" s="298"/>
      <c r="D59" s="299"/>
      <c r="E59" s="299"/>
      <c r="F59" s="300"/>
    </row>
    <row r="60" spans="2:14" ht="23" customHeight="1" x14ac:dyDescent="0.35">
      <c r="B60" s="251" t="s">
        <v>177</v>
      </c>
      <c r="C60" s="252"/>
      <c r="D60" s="252"/>
      <c r="E60" s="252"/>
      <c r="F60" s="252"/>
    </row>
    <row r="61" spans="2:14" ht="21" customHeight="1" x14ac:dyDescent="0.35">
      <c r="B61" s="114" t="s">
        <v>168</v>
      </c>
      <c r="C61" s="298"/>
      <c r="D61" s="299"/>
      <c r="E61" s="299"/>
      <c r="F61" s="300"/>
    </row>
    <row r="62" spans="2:14" ht="26" x14ac:dyDescent="0.35">
      <c r="B62" s="114" t="s">
        <v>182</v>
      </c>
      <c r="C62" s="298"/>
      <c r="D62" s="299"/>
      <c r="E62" s="299"/>
      <c r="F62" s="300"/>
    </row>
    <row r="63" spans="2:14" ht="27.5" customHeight="1" x14ac:dyDescent="0.35">
      <c r="B63" s="115" t="s">
        <v>172</v>
      </c>
      <c r="C63" s="298"/>
      <c r="D63" s="299"/>
      <c r="E63" s="299"/>
      <c r="F63" s="300"/>
    </row>
    <row r="64" spans="2:14" ht="17" customHeight="1" x14ac:dyDescent="0.35">
      <c r="B64" s="114" t="s">
        <v>179</v>
      </c>
      <c r="C64" s="298"/>
      <c r="D64" s="299"/>
      <c r="E64" s="299"/>
      <c r="F64" s="300"/>
    </row>
    <row r="65" spans="2:6" ht="26" x14ac:dyDescent="0.35">
      <c r="B65" s="114" t="s">
        <v>180</v>
      </c>
      <c r="C65" s="298"/>
      <c r="D65" s="299"/>
      <c r="E65" s="299"/>
      <c r="F65" s="300"/>
    </row>
    <row r="66" spans="2:6" ht="26" x14ac:dyDescent="0.35">
      <c r="B66" s="114" t="s">
        <v>181</v>
      </c>
      <c r="C66" s="298"/>
      <c r="D66" s="299"/>
      <c r="E66" s="299"/>
      <c r="F66" s="300"/>
    </row>
    <row r="67" spans="2:6" ht="18.5" customHeight="1" x14ac:dyDescent="0.35">
      <c r="B67" s="114" t="s">
        <v>178</v>
      </c>
      <c r="C67" s="298"/>
      <c r="D67" s="299"/>
      <c r="E67" s="299"/>
      <c r="F67" s="300"/>
    </row>
    <row r="68" spans="2:6" ht="12" customHeight="1" thickBot="1" x14ac:dyDescent="0.4">
      <c r="B68" s="167"/>
      <c r="C68" s="167"/>
      <c r="D68" s="167"/>
      <c r="E68" s="167"/>
      <c r="F68" s="167"/>
    </row>
    <row r="69" spans="2:6" ht="57.65" customHeight="1" thickBot="1" x14ac:dyDescent="0.4">
      <c r="B69" s="164" t="s">
        <v>203</v>
      </c>
      <c r="C69" s="165"/>
      <c r="D69" s="165"/>
      <c r="E69" s="165"/>
      <c r="F69" s="166"/>
    </row>
    <row r="70" spans="2:6" ht="13.25" customHeight="1" thickBot="1" x14ac:dyDescent="0.5">
      <c r="B70" s="254"/>
      <c r="C70" s="254"/>
      <c r="D70" s="254"/>
      <c r="E70" s="254"/>
      <c r="F70" s="255"/>
    </row>
    <row r="71" spans="2:6" ht="21.5" thickBot="1" x14ac:dyDescent="0.4">
      <c r="B71" s="256" t="s">
        <v>183</v>
      </c>
      <c r="C71" s="257"/>
      <c r="D71" s="257"/>
      <c r="E71" s="257"/>
      <c r="F71" s="258"/>
    </row>
    <row r="72" spans="2:6" ht="21.5" customHeight="1" x14ac:dyDescent="0.35">
      <c r="B72" s="259" t="s">
        <v>184</v>
      </c>
      <c r="C72" s="260"/>
      <c r="D72" s="260"/>
      <c r="E72" s="260"/>
      <c r="F72" s="301"/>
    </row>
    <row r="73" spans="2:6" ht="57.5" customHeight="1" x14ac:dyDescent="0.35">
      <c r="B73" s="261" t="s">
        <v>185</v>
      </c>
      <c r="C73" s="262"/>
      <c r="D73" s="262"/>
      <c r="E73" s="262"/>
      <c r="F73" s="263"/>
    </row>
    <row r="74" spans="2:6" ht="21.5" customHeight="1" x14ac:dyDescent="0.35">
      <c r="B74" s="264" t="s">
        <v>186</v>
      </c>
      <c r="C74" s="265"/>
      <c r="D74" s="265"/>
      <c r="E74" s="265"/>
      <c r="F74" s="266"/>
    </row>
    <row r="75" spans="2:6" ht="21.5" customHeight="1" x14ac:dyDescent="0.35">
      <c r="B75" s="267" t="s">
        <v>187</v>
      </c>
      <c r="C75" s="302"/>
      <c r="D75" s="303"/>
      <c r="E75" s="303"/>
      <c r="F75" s="304"/>
    </row>
    <row r="76" spans="2:6" ht="23.5" customHeight="1" x14ac:dyDescent="0.35">
      <c r="B76" s="267" t="s">
        <v>188</v>
      </c>
      <c r="C76" s="302"/>
      <c r="D76" s="303"/>
      <c r="E76" s="303"/>
      <c r="F76" s="304"/>
    </row>
    <row r="77" spans="2:6" ht="22" customHeight="1" x14ac:dyDescent="0.35">
      <c r="B77" s="267" t="s">
        <v>189</v>
      </c>
      <c r="C77" s="302"/>
      <c r="D77" s="303"/>
      <c r="E77" s="303"/>
      <c r="F77" s="304"/>
    </row>
    <row r="78" spans="2:6" ht="32.5" customHeight="1" thickBot="1" x14ac:dyDescent="0.4">
      <c r="B78" s="268" t="s">
        <v>190</v>
      </c>
      <c r="C78" s="305"/>
      <c r="D78" s="306"/>
      <c r="E78" s="306"/>
      <c r="F78" s="307"/>
    </row>
    <row r="79" spans="2:6" ht="21.5" thickBot="1" x14ac:dyDescent="0.4">
      <c r="B79" s="269"/>
      <c r="C79" s="270"/>
      <c r="D79" s="270"/>
      <c r="E79" s="270"/>
      <c r="F79" s="270"/>
    </row>
    <row r="80" spans="2:6" ht="26" customHeight="1" thickBot="1" x14ac:dyDescent="0.4">
      <c r="B80" s="256" t="s">
        <v>191</v>
      </c>
      <c r="C80" s="257"/>
      <c r="D80" s="257"/>
      <c r="E80" s="257"/>
      <c r="F80" s="258"/>
    </row>
    <row r="81" spans="2:6" ht="18.5" x14ac:dyDescent="0.35">
      <c r="B81" s="271" t="s">
        <v>192</v>
      </c>
      <c r="C81" s="272"/>
      <c r="D81" s="272"/>
      <c r="E81" s="272"/>
      <c r="F81" s="273"/>
    </row>
    <row r="82" spans="2:6" ht="55" customHeight="1" x14ac:dyDescent="0.35">
      <c r="B82" s="274" t="s">
        <v>193</v>
      </c>
      <c r="C82" s="275"/>
      <c r="D82" s="275"/>
      <c r="E82" s="275"/>
      <c r="F82" s="276"/>
    </row>
    <row r="83" spans="2:6" ht="33" customHeight="1" x14ac:dyDescent="0.35">
      <c r="B83" s="116" t="s">
        <v>168</v>
      </c>
      <c r="C83" s="297"/>
      <c r="D83" s="297"/>
      <c r="E83" s="114" t="s">
        <v>169</v>
      </c>
      <c r="F83" s="311"/>
    </row>
    <row r="84" spans="2:6" ht="24" customHeight="1" x14ac:dyDescent="0.35">
      <c r="B84" s="116" t="s">
        <v>170</v>
      </c>
      <c r="C84" s="297"/>
      <c r="D84" s="297"/>
      <c r="E84" s="114" t="s">
        <v>171</v>
      </c>
      <c r="F84" s="311"/>
    </row>
    <row r="85" spans="2:6" ht="26" x14ac:dyDescent="0.35">
      <c r="B85" s="116" t="s">
        <v>194</v>
      </c>
      <c r="C85" s="297"/>
      <c r="D85" s="297"/>
      <c r="E85" s="297"/>
      <c r="F85" s="297"/>
    </row>
    <row r="86" spans="2:6" ht="40.5" customHeight="1" thickBot="1" x14ac:dyDescent="0.4">
      <c r="B86" s="117" t="s">
        <v>172</v>
      </c>
      <c r="C86" s="308"/>
      <c r="D86" s="309"/>
      <c r="E86" s="309"/>
      <c r="F86" s="310"/>
    </row>
    <row r="87" spans="2:6" ht="24" customHeight="1" x14ac:dyDescent="0.35">
      <c r="B87" s="271" t="s">
        <v>195</v>
      </c>
      <c r="C87" s="272"/>
      <c r="D87" s="272"/>
      <c r="E87" s="272"/>
      <c r="F87" s="273"/>
    </row>
    <row r="88" spans="2:6" ht="45" customHeight="1" x14ac:dyDescent="0.35">
      <c r="B88" s="277" t="s">
        <v>201</v>
      </c>
      <c r="C88" s="278"/>
      <c r="D88" s="278"/>
      <c r="E88" s="278"/>
      <c r="F88" s="278"/>
    </row>
    <row r="89" spans="2:6" ht="16" customHeight="1" x14ac:dyDescent="0.35">
      <c r="B89" s="279" t="s">
        <v>198</v>
      </c>
      <c r="C89" s="279"/>
      <c r="D89" s="279"/>
      <c r="E89" s="279"/>
      <c r="F89" s="279"/>
    </row>
    <row r="90" spans="2:6" ht="19" customHeight="1" x14ac:dyDescent="0.35">
      <c r="B90" s="280" t="s">
        <v>196</v>
      </c>
      <c r="C90" s="312"/>
      <c r="D90" s="312"/>
      <c r="E90" s="312"/>
      <c r="F90" s="312"/>
    </row>
    <row r="91" spans="2:6" ht="19" customHeight="1" x14ac:dyDescent="0.35">
      <c r="B91" s="281" t="s">
        <v>200</v>
      </c>
      <c r="C91" s="313"/>
      <c r="D91" s="313"/>
      <c r="E91" s="313"/>
      <c r="F91" s="313"/>
    </row>
    <row r="92" spans="2:6" ht="19" customHeight="1" x14ac:dyDescent="0.35">
      <c r="B92" s="281" t="s">
        <v>197</v>
      </c>
      <c r="C92" s="313"/>
      <c r="D92" s="313"/>
      <c r="E92" s="313"/>
      <c r="F92" s="313"/>
    </row>
    <row r="93" spans="2:6" ht="15" customHeight="1" x14ac:dyDescent="0.35">
      <c r="B93" s="279" t="s">
        <v>199</v>
      </c>
      <c r="C93" s="279"/>
      <c r="D93" s="279"/>
      <c r="E93" s="279"/>
      <c r="F93" s="279"/>
    </row>
    <row r="94" spans="2:6" ht="18.5" customHeight="1" x14ac:dyDescent="0.35">
      <c r="B94" s="280" t="s">
        <v>196</v>
      </c>
      <c r="C94" s="314"/>
      <c r="D94" s="314"/>
      <c r="E94" s="314"/>
      <c r="F94" s="314"/>
    </row>
    <row r="95" spans="2:6" ht="19" customHeight="1" x14ac:dyDescent="0.35">
      <c r="B95" s="281" t="s">
        <v>200</v>
      </c>
      <c r="C95" s="312"/>
      <c r="D95" s="312"/>
      <c r="E95" s="312"/>
      <c r="F95" s="312"/>
    </row>
    <row r="96" spans="2:6" ht="20.5" customHeight="1" x14ac:dyDescent="0.35">
      <c r="B96" s="281" t="s">
        <v>197</v>
      </c>
      <c r="C96" s="312"/>
      <c r="D96" s="312"/>
      <c r="E96" s="312"/>
      <c r="F96" s="312"/>
    </row>
    <row r="97" spans="2:6" ht="15" thickBot="1" x14ac:dyDescent="0.4"/>
    <row r="98" spans="2:6" ht="21.5" thickBot="1" x14ac:dyDescent="0.55000000000000004">
      <c r="B98" s="282" t="s">
        <v>84</v>
      </c>
      <c r="C98" s="283"/>
      <c r="D98" s="283"/>
      <c r="E98" s="284"/>
      <c r="F98" s="285">
        <f>C24-F31</f>
        <v>0</v>
      </c>
    </row>
    <row r="99" spans="2:6" ht="15" thickBot="1" x14ac:dyDescent="0.4">
      <c r="B99" s="286"/>
      <c r="C99" s="287"/>
      <c r="D99" s="287"/>
      <c r="E99" s="287"/>
      <c r="F99" s="288"/>
    </row>
    <row r="100" spans="2:6" x14ac:dyDescent="0.35">
      <c r="B100" s="315" t="s">
        <v>43</v>
      </c>
      <c r="C100" s="316" t="s">
        <v>44</v>
      </c>
      <c r="D100" s="316"/>
      <c r="E100" s="317" t="s">
        <v>45</v>
      </c>
      <c r="F100" s="318"/>
    </row>
    <row r="101" spans="2:6" ht="15" thickBot="1" x14ac:dyDescent="0.4">
      <c r="B101" s="319"/>
      <c r="C101" s="320"/>
      <c r="D101" s="320"/>
      <c r="E101" s="321"/>
      <c r="F101" s="322"/>
    </row>
  </sheetData>
  <sheetProtection algorithmName="SHA-512" hashValue="E3E1q2zEgLA8XMLA4QAxyT8DwVNU2W7sM80+bNgcPOojP3FgSkJ7JxVEG3r7rjdx/l8GuP1ZhlKPVBJRk0Wszg==" saltValue="UISAOaECBHh4VqL6okm/Nw==" spinCount="100000" sheet="1" objects="1" scenarios="1" formatCells="0" formatColumns="0" formatRows="0" selectLockedCells="1"/>
  <mergeCells count="100">
    <mergeCell ref="C7:F7"/>
    <mergeCell ref="C19:F19"/>
    <mergeCell ref="C8:F8"/>
    <mergeCell ref="C9:F9"/>
    <mergeCell ref="B11:F11"/>
    <mergeCell ref="B12:F12"/>
    <mergeCell ref="B14:E14"/>
    <mergeCell ref="B15:E15"/>
    <mergeCell ref="B16:E16"/>
    <mergeCell ref="B13:E13"/>
    <mergeCell ref="B17:E17"/>
    <mergeCell ref="B18:F18"/>
    <mergeCell ref="C10:F10"/>
    <mergeCell ref="B2:F2"/>
    <mergeCell ref="B3:F3"/>
    <mergeCell ref="C4:F4"/>
    <mergeCell ref="C5:F5"/>
    <mergeCell ref="C6:F6"/>
    <mergeCell ref="B36:F36"/>
    <mergeCell ref="B99:F99"/>
    <mergeCell ref="B100:B101"/>
    <mergeCell ref="C100:D101"/>
    <mergeCell ref="E100:F101"/>
    <mergeCell ref="B98:E98"/>
    <mergeCell ref="C86:F86"/>
    <mergeCell ref="C79:F79"/>
    <mergeCell ref="C63:F63"/>
    <mergeCell ref="B70:E70"/>
    <mergeCell ref="C58:F58"/>
    <mergeCell ref="C59:F59"/>
    <mergeCell ref="C57:F57"/>
    <mergeCell ref="B60:F60"/>
    <mergeCell ref="B69:F69"/>
    <mergeCell ref="B68:F68"/>
    <mergeCell ref="B35:F35"/>
    <mergeCell ref="B25:F25"/>
    <mergeCell ref="C26:F26"/>
    <mergeCell ref="C28:D28"/>
    <mergeCell ref="C27:D27"/>
    <mergeCell ref="B29:E29"/>
    <mergeCell ref="B30:E30"/>
    <mergeCell ref="B32:F32"/>
    <mergeCell ref="B31:E31"/>
    <mergeCell ref="C22:D22"/>
    <mergeCell ref="C23:D23"/>
    <mergeCell ref="B33:F33"/>
    <mergeCell ref="B34:F34"/>
    <mergeCell ref="B20:D20"/>
    <mergeCell ref="B21:D21"/>
    <mergeCell ref="C24:F24"/>
    <mergeCell ref="C37:F37"/>
    <mergeCell ref="C38:F38"/>
    <mergeCell ref="C45:F45"/>
    <mergeCell ref="C46:F46"/>
    <mergeCell ref="C47:F47"/>
    <mergeCell ref="C39:F39"/>
    <mergeCell ref="B44:F44"/>
    <mergeCell ref="C43:F43"/>
    <mergeCell ref="C42:F42"/>
    <mergeCell ref="C41:F41"/>
    <mergeCell ref="C40:F40"/>
    <mergeCell ref="C53:F53"/>
    <mergeCell ref="C54:F54"/>
    <mergeCell ref="C61:F61"/>
    <mergeCell ref="C62:F62"/>
    <mergeCell ref="C50:F50"/>
    <mergeCell ref="C51:F51"/>
    <mergeCell ref="B52:F52"/>
    <mergeCell ref="C55:F55"/>
    <mergeCell ref="C48:F48"/>
    <mergeCell ref="C49:F49"/>
    <mergeCell ref="C64:F64"/>
    <mergeCell ref="C56:F56"/>
    <mergeCell ref="C65:F65"/>
    <mergeCell ref="C66:F66"/>
    <mergeCell ref="C67:F67"/>
    <mergeCell ref="B71:F71"/>
    <mergeCell ref="B72:E72"/>
    <mergeCell ref="B73:F73"/>
    <mergeCell ref="B74:F74"/>
    <mergeCell ref="C75:F75"/>
    <mergeCell ref="C76:F76"/>
    <mergeCell ref="C77:F77"/>
    <mergeCell ref="C78:F78"/>
    <mergeCell ref="B80:F80"/>
    <mergeCell ref="B87:F87"/>
    <mergeCell ref="B88:F88"/>
    <mergeCell ref="C91:F91"/>
    <mergeCell ref="C90:F90"/>
    <mergeCell ref="B81:F81"/>
    <mergeCell ref="B82:F82"/>
    <mergeCell ref="C83:D83"/>
    <mergeCell ref="C84:D84"/>
    <mergeCell ref="C85:F85"/>
    <mergeCell ref="C95:F95"/>
    <mergeCell ref="C96:F96"/>
    <mergeCell ref="C92:F92"/>
    <mergeCell ref="B89:F89"/>
    <mergeCell ref="B93:F93"/>
    <mergeCell ref="C94:F94"/>
  </mergeCells>
  <conditionalFormatting sqref="B74 B75:C78">
    <cfRule type="expression" dxfId="0" priority="1" stopIfTrue="1">
      <formula>$F$19="áno"</formula>
    </cfRule>
  </conditionalFormatting>
  <dataValidations count="4">
    <dataValidation type="list" allowBlank="1" showInputMessage="1" showErrorMessage="1" sqref="C10" xr:uid="{CACC827A-9BDE-4D68-BE0A-714B664E9FFF}">
      <formula1>"Som platcom DPH,Nie som platcom DPH"</formula1>
    </dataValidation>
    <dataValidation type="decimal" allowBlank="1" showInputMessage="1" showErrorMessage="1" sqref="F30" xr:uid="{DF555328-7AF1-46D1-9EEB-2B692D2F2160}">
      <formula1>E28</formula1>
      <formula2>F28</formula2>
    </dataValidation>
    <dataValidation type="list" allowBlank="1" showInputMessage="1" showErrorMessage="1" sqref="F72" xr:uid="{DB71D42C-B385-4EC7-8F35-F62FB4635B00}">
      <formula1>"áno, nie"</formula1>
    </dataValidation>
    <dataValidation type="list" allowBlank="1" showInputMessage="1" showErrorMessage="1" sqref="C92:F92 C96:F96" xr:uid="{6B74EBE5-4059-494E-93AF-61AB40A7F2F6}">
      <formula1>"interný zamestnanec,iná osoba v zmysle § 34 ods. 3 ZVO"</formula1>
    </dataValidation>
  </dataValidations>
  <pageMargins left="0.7" right="0.7" top="0.75" bottom="0.75" header="0.3" footer="0.3"/>
  <pageSetup paperSize="9" scale="67" orientation="portrait" r:id="rId1"/>
  <rowBreaks count="2" manualBreakCount="2">
    <brk id="34" max="6" man="1"/>
    <brk id="70"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7" r:id="rId4" name="Check Box 5">
              <controlPr defaultSize="0" autoFill="0" autoLine="0" autoPict="0">
                <anchor moveWithCells="1">
                  <from>
                    <xdr:col>5</xdr:col>
                    <xdr:colOff>0</xdr:colOff>
                    <xdr:row>12</xdr:row>
                    <xdr:rowOff>0</xdr:rowOff>
                  </from>
                  <to>
                    <xdr:col>6</xdr:col>
                    <xdr:colOff>0</xdr:colOff>
                    <xdr:row>12</xdr:row>
                    <xdr:rowOff>412750</xdr:rowOff>
                  </to>
                </anchor>
              </controlPr>
            </control>
          </mc:Choice>
        </mc:AlternateContent>
        <mc:AlternateContent xmlns:mc="http://schemas.openxmlformats.org/markup-compatibility/2006">
          <mc:Choice Requires="x14">
            <control shapeId="13318" r:id="rId5" name="Check Box 6">
              <controlPr defaultSize="0" autoFill="0" autoLine="0" autoPict="0">
                <anchor moveWithCells="1">
                  <from>
                    <xdr:col>5</xdr:col>
                    <xdr:colOff>0</xdr:colOff>
                    <xdr:row>14</xdr:row>
                    <xdr:rowOff>0</xdr:rowOff>
                  </from>
                  <to>
                    <xdr:col>5</xdr:col>
                    <xdr:colOff>1974850</xdr:colOff>
                    <xdr:row>14</xdr:row>
                    <xdr:rowOff>374650</xdr:rowOff>
                  </to>
                </anchor>
              </controlPr>
            </control>
          </mc:Choice>
        </mc:AlternateContent>
        <mc:AlternateContent xmlns:mc="http://schemas.openxmlformats.org/markup-compatibility/2006">
          <mc:Choice Requires="x14">
            <control shapeId="13319" r:id="rId6" name="Check Box 7">
              <controlPr defaultSize="0" autoFill="0" autoLine="0" autoPict="0">
                <anchor moveWithCells="1">
                  <from>
                    <xdr:col>5</xdr:col>
                    <xdr:colOff>0</xdr:colOff>
                    <xdr:row>15</xdr:row>
                    <xdr:rowOff>0</xdr:rowOff>
                  </from>
                  <to>
                    <xdr:col>5</xdr:col>
                    <xdr:colOff>1974850</xdr:colOff>
                    <xdr:row>15</xdr:row>
                    <xdr:rowOff>374650</xdr:rowOff>
                  </to>
                </anchor>
              </controlPr>
            </control>
          </mc:Choice>
        </mc:AlternateContent>
        <mc:AlternateContent xmlns:mc="http://schemas.openxmlformats.org/markup-compatibility/2006">
          <mc:Choice Requires="x14">
            <control shapeId="13320" r:id="rId7" name="Check Box 8">
              <controlPr defaultSize="0" autoFill="0" autoLine="0" autoPict="0">
                <anchor moveWithCells="1">
                  <from>
                    <xdr:col>4</xdr:col>
                    <xdr:colOff>1936750</xdr:colOff>
                    <xdr:row>16</xdr:row>
                    <xdr:rowOff>0</xdr:rowOff>
                  </from>
                  <to>
                    <xdr:col>6</xdr:col>
                    <xdr:colOff>76200</xdr:colOff>
                    <xdr:row>16</xdr:row>
                    <xdr:rowOff>565150</xdr:rowOff>
                  </to>
                </anchor>
              </controlPr>
            </control>
          </mc:Choice>
        </mc:AlternateContent>
        <mc:AlternateContent xmlns:mc="http://schemas.openxmlformats.org/markup-compatibility/2006">
          <mc:Choice Requires="x14">
            <control shapeId="13322" r:id="rId8" name="Check Box 10">
              <controlPr defaultSize="0" autoFill="0" autoLine="0" autoPict="0">
                <anchor moveWithCells="1">
                  <from>
                    <xdr:col>5</xdr:col>
                    <xdr:colOff>0</xdr:colOff>
                    <xdr:row>13</xdr:row>
                    <xdr:rowOff>0</xdr:rowOff>
                  </from>
                  <to>
                    <xdr:col>6</xdr:col>
                    <xdr:colOff>0</xdr:colOff>
                    <xdr:row>13</xdr:row>
                    <xdr:rowOff>412750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31FEF-5CFA-4536-933F-ECDD6CDFC856}">
  <dimension ref="B2:Q31"/>
  <sheetViews>
    <sheetView workbookViewId="0">
      <selection sqref="A1:XFD1048576"/>
    </sheetView>
  </sheetViews>
  <sheetFormatPr defaultRowHeight="14.5" x14ac:dyDescent="0.35"/>
  <cols>
    <col min="1" max="1" width="4" style="170" customWidth="1"/>
    <col min="2" max="2" width="31.1796875" style="324" customWidth="1"/>
    <col min="3" max="3" width="7.81640625" style="324" customWidth="1"/>
    <col min="4" max="4" width="12.453125" style="324" customWidth="1"/>
    <col min="5" max="5" width="15.1796875" style="324" customWidth="1"/>
    <col min="6" max="6" width="23.81640625" style="324" customWidth="1"/>
    <col min="7" max="7" width="17.54296875" style="324" customWidth="1"/>
    <col min="8" max="8" width="25" style="324" customWidth="1"/>
    <col min="9" max="9" width="4.81640625" style="324" customWidth="1"/>
    <col min="10" max="12" width="8.81640625" style="324"/>
    <col min="13" max="16384" width="8.7265625" style="170"/>
  </cols>
  <sheetData>
    <row r="2" spans="2:12" ht="23" x14ac:dyDescent="0.5">
      <c r="B2" s="323" t="s">
        <v>102</v>
      </c>
    </row>
    <row r="4" spans="2:12" hidden="1" x14ac:dyDescent="0.35"/>
    <row r="5" spans="2:12" hidden="1" x14ac:dyDescent="0.35"/>
    <row r="6" spans="2:12" hidden="1" x14ac:dyDescent="0.35"/>
    <row r="7" spans="2:12" hidden="1" x14ac:dyDescent="0.35"/>
    <row r="8" spans="2:12" hidden="1" x14ac:dyDescent="0.35"/>
    <row r="9" spans="2:12" hidden="1" x14ac:dyDescent="0.35"/>
    <row r="10" spans="2:12" hidden="1" x14ac:dyDescent="0.35"/>
    <row r="11" spans="2:12" hidden="1" x14ac:dyDescent="0.35"/>
    <row r="12" spans="2:12" hidden="1" x14ac:dyDescent="0.35"/>
    <row r="13" spans="2:12" hidden="1" x14ac:dyDescent="0.35"/>
    <row r="14" spans="2:12" hidden="1" x14ac:dyDescent="0.35"/>
    <row r="15" spans="2:12" ht="15" thickBot="1" x14ac:dyDescent="0.4"/>
    <row r="16" spans="2:12" s="327" customFormat="1" ht="31.5" thickBot="1" x14ac:dyDescent="0.4">
      <c r="B16" s="325" t="s">
        <v>103</v>
      </c>
      <c r="C16" s="325" t="s">
        <v>104</v>
      </c>
      <c r="D16" s="325" t="s">
        <v>105</v>
      </c>
      <c r="E16" s="325" t="s">
        <v>106</v>
      </c>
      <c r="F16" s="325" t="s">
        <v>107</v>
      </c>
      <c r="G16" s="325" t="s">
        <v>108</v>
      </c>
      <c r="H16" s="325" t="s">
        <v>109</v>
      </c>
      <c r="I16" s="326"/>
      <c r="J16" s="326"/>
      <c r="K16" s="326"/>
      <c r="L16" s="326"/>
    </row>
    <row r="17" spans="2:17" ht="30" customHeight="1" x14ac:dyDescent="0.35">
      <c r="B17" s="328" t="s">
        <v>110</v>
      </c>
      <c r="C17" s="329" t="s">
        <v>111</v>
      </c>
      <c r="D17" s="329">
        <v>1</v>
      </c>
      <c r="E17" s="330">
        <f>'I. etapa'!M10</f>
        <v>0</v>
      </c>
      <c r="F17" s="331">
        <f>D17*E17</f>
        <v>0</v>
      </c>
      <c r="G17" s="331">
        <f>F17*0.23</f>
        <v>0</v>
      </c>
      <c r="H17" s="332">
        <f>F17+G17</f>
        <v>0</v>
      </c>
      <c r="J17" s="324" t="s">
        <v>112</v>
      </c>
    </row>
    <row r="18" spans="2:17" ht="31.5" customHeight="1" x14ac:dyDescent="0.35">
      <c r="B18" s="333" t="s">
        <v>113</v>
      </c>
      <c r="C18" s="334" t="s">
        <v>111</v>
      </c>
      <c r="D18" s="334">
        <v>1</v>
      </c>
      <c r="E18" s="335">
        <f>'II. etapa'!H10</f>
        <v>0</v>
      </c>
      <c r="F18" s="336">
        <f>D18*E18</f>
        <v>0</v>
      </c>
      <c r="G18" s="336">
        <f>F18*0.23</f>
        <v>0</v>
      </c>
      <c r="H18" s="337">
        <f t="shared" ref="H18:H19" si="0">F18+G18</f>
        <v>0</v>
      </c>
      <c r="J18" s="338" t="s">
        <v>114</v>
      </c>
    </row>
    <row r="19" spans="2:17" ht="30.5" customHeight="1" x14ac:dyDescent="0.35">
      <c r="B19" s="333" t="s">
        <v>115</v>
      </c>
      <c r="C19" s="334" t="s">
        <v>111</v>
      </c>
      <c r="D19" s="334">
        <v>1</v>
      </c>
      <c r="E19" s="335">
        <f>'III. etapa'!G10</f>
        <v>0</v>
      </c>
      <c r="F19" s="336">
        <f>D19*E19</f>
        <v>0</v>
      </c>
      <c r="G19" s="336">
        <f>F19*0.23</f>
        <v>0</v>
      </c>
      <c r="H19" s="337">
        <f t="shared" si="0"/>
        <v>0</v>
      </c>
      <c r="J19" s="338" t="s">
        <v>116</v>
      </c>
    </row>
    <row r="20" spans="2:17" ht="21.5" customHeight="1" thickBot="1" x14ac:dyDescent="0.4">
      <c r="B20" s="339" t="s">
        <v>117</v>
      </c>
      <c r="C20" s="340"/>
      <c r="D20" s="340"/>
      <c r="E20" s="340"/>
      <c r="F20" s="341">
        <f>SUM(F17:F19)</f>
        <v>0</v>
      </c>
      <c r="G20" s="341">
        <f>SUM(G17:G19)</f>
        <v>0</v>
      </c>
      <c r="H20" s="342">
        <f>SUM(H17:H19)</f>
        <v>0</v>
      </c>
    </row>
    <row r="21" spans="2:17" ht="15" thickBot="1" x14ac:dyDescent="0.4"/>
    <row r="22" spans="2:17" ht="46" customHeight="1" thickBot="1" x14ac:dyDescent="0.4">
      <c r="B22" s="343" t="s">
        <v>163</v>
      </c>
      <c r="C22" s="344"/>
      <c r="D22" s="344"/>
      <c r="E22" s="344"/>
      <c r="F22" s="344"/>
      <c r="G22" s="344"/>
      <c r="H22" s="345"/>
      <c r="I22" s="346"/>
      <c r="J22" s="346"/>
      <c r="K22" s="346"/>
      <c r="L22" s="346"/>
      <c r="M22" s="346"/>
      <c r="N22" s="346"/>
      <c r="O22" s="346"/>
      <c r="P22" s="346"/>
      <c r="Q22" s="346"/>
    </row>
    <row r="23" spans="2:17" ht="15" thickBot="1" x14ac:dyDescent="0.4">
      <c r="B23" s="170"/>
      <c r="C23" s="170"/>
      <c r="D23" s="170"/>
      <c r="E23" s="170"/>
      <c r="F23" s="170"/>
      <c r="G23" s="170"/>
      <c r="H23" s="170"/>
      <c r="I23" s="170"/>
      <c r="J23" s="170"/>
      <c r="K23" s="170"/>
      <c r="L23" s="170"/>
    </row>
    <row r="24" spans="2:17" ht="44.5" customHeight="1" thickBot="1" x14ac:dyDescent="0.4">
      <c r="B24" s="347" t="s">
        <v>118</v>
      </c>
      <c r="C24" s="348"/>
      <c r="D24" s="348"/>
      <c r="E24" s="348"/>
      <c r="F24" s="348"/>
      <c r="G24" s="348"/>
      <c r="H24" s="349"/>
      <c r="I24" s="350"/>
      <c r="J24" s="350"/>
      <c r="K24" s="350"/>
      <c r="L24" s="350"/>
      <c r="M24" s="350"/>
      <c r="N24" s="350"/>
      <c r="O24" s="350"/>
      <c r="P24" s="350"/>
      <c r="Q24" s="350"/>
    </row>
    <row r="25" spans="2:17" ht="12" customHeight="1" thickBot="1" x14ac:dyDescent="0.4">
      <c r="B25" s="351"/>
      <c r="C25" s="350"/>
      <c r="D25" s="350"/>
      <c r="E25" s="350"/>
      <c r="F25" s="350"/>
      <c r="G25" s="350"/>
      <c r="H25" s="350"/>
      <c r="I25" s="350"/>
      <c r="J25" s="350"/>
      <c r="K25" s="350"/>
      <c r="L25" s="350"/>
      <c r="M25" s="350"/>
      <c r="N25" s="350"/>
      <c r="O25" s="350"/>
      <c r="P25" s="350"/>
      <c r="Q25" s="350"/>
    </row>
    <row r="26" spans="2:17" ht="49.5" customHeight="1" thickBot="1" x14ac:dyDescent="0.4">
      <c r="B26" s="347" t="s">
        <v>119</v>
      </c>
      <c r="C26" s="348"/>
      <c r="D26" s="348"/>
      <c r="E26" s="348"/>
      <c r="F26" s="348"/>
      <c r="G26" s="348"/>
      <c r="H26" s="349"/>
      <c r="I26" s="350"/>
      <c r="J26" s="350"/>
      <c r="K26" s="350"/>
      <c r="L26" s="350"/>
      <c r="M26" s="350"/>
      <c r="N26" s="350"/>
      <c r="O26" s="350"/>
      <c r="P26" s="350"/>
      <c r="Q26" s="350"/>
    </row>
    <row r="27" spans="2:17" ht="15" thickBot="1" x14ac:dyDescent="0.4">
      <c r="B27" s="170"/>
      <c r="C27" s="170"/>
      <c r="D27" s="170"/>
      <c r="E27" s="170"/>
      <c r="F27" s="170"/>
      <c r="G27" s="170"/>
      <c r="H27" s="170"/>
      <c r="I27" s="170"/>
      <c r="J27" s="170"/>
      <c r="K27" s="170"/>
      <c r="L27" s="170"/>
    </row>
    <row r="28" spans="2:17" ht="32.5" customHeight="1" thickBot="1" x14ac:dyDescent="0.4">
      <c r="B28" s="352" t="s">
        <v>120</v>
      </c>
      <c r="C28" s="344"/>
      <c r="D28" s="344"/>
      <c r="E28" s="344"/>
      <c r="F28" s="344"/>
      <c r="G28" s="344"/>
      <c r="H28" s="345"/>
      <c r="I28" s="170"/>
      <c r="J28" s="170"/>
      <c r="K28" s="170"/>
      <c r="L28" s="170"/>
    </row>
    <row r="29" spans="2:17" x14ac:dyDescent="0.35">
      <c r="B29" s="353"/>
      <c r="C29" s="353"/>
      <c r="D29" s="353"/>
      <c r="E29" s="170"/>
      <c r="F29" s="170"/>
      <c r="G29" s="170"/>
      <c r="H29" s="170"/>
      <c r="I29" s="170"/>
      <c r="J29" s="170"/>
      <c r="K29" s="170"/>
      <c r="L29" s="170"/>
    </row>
    <row r="30" spans="2:17" x14ac:dyDescent="0.35">
      <c r="B30" s="353"/>
      <c r="C30" s="353"/>
      <c r="D30" s="353"/>
      <c r="E30" s="170"/>
      <c r="F30" s="170"/>
      <c r="G30" s="170"/>
      <c r="H30" s="170"/>
      <c r="I30" s="170"/>
      <c r="J30" s="170"/>
      <c r="K30" s="170"/>
      <c r="L30" s="170"/>
    </row>
    <row r="31" spans="2:17" x14ac:dyDescent="0.35">
      <c r="B31" s="353"/>
      <c r="C31" s="353"/>
      <c r="D31" s="353"/>
      <c r="E31" s="170"/>
      <c r="F31" s="170"/>
      <c r="G31" s="170"/>
      <c r="H31" s="170"/>
      <c r="I31" s="170"/>
      <c r="J31" s="170"/>
      <c r="K31" s="170"/>
      <c r="L31" s="170"/>
    </row>
  </sheetData>
  <sheetProtection algorithmName="SHA-512" hashValue="IM6yxriGNYmDlmDuQp1zW0eOMp2Ir3vdeRPmwOxUOIr/Ydc2iqzMNfAE85ywIvPTHQNPja8/8UrpfZZP7/7CpA==" saltValue="B5a/ZqiID5JXnYQ0nmUjAg==" spinCount="100000" sheet="1" objects="1" scenarios="1" selectLockedCells="1"/>
  <mergeCells count="4">
    <mergeCell ref="B22:H22"/>
    <mergeCell ref="B24:H24"/>
    <mergeCell ref="B26:H26"/>
    <mergeCell ref="B28:H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A4842-BE64-45D8-9FC5-E9061938FFB4}">
  <dimension ref="A1:M10"/>
  <sheetViews>
    <sheetView workbookViewId="0">
      <selection activeCell="D5" sqref="D5"/>
    </sheetView>
  </sheetViews>
  <sheetFormatPr defaultRowHeight="14.5" x14ac:dyDescent="0.35"/>
  <cols>
    <col min="1" max="1" width="58.6328125" style="170" customWidth="1"/>
    <col min="2" max="2" width="15.1796875" style="170" customWidth="1"/>
    <col min="3" max="3" width="14.1796875" style="170" customWidth="1"/>
    <col min="4" max="4" width="9.54296875" style="170" customWidth="1"/>
    <col min="5" max="12" width="8.7265625" style="170"/>
    <col min="13" max="13" width="17.453125" style="170" customWidth="1"/>
    <col min="14" max="16384" width="8.7265625" style="170"/>
  </cols>
  <sheetData>
    <row r="1" spans="1:13" ht="18.5" x14ac:dyDescent="0.35">
      <c r="A1" s="354" t="s">
        <v>121</v>
      </c>
      <c r="B1" s="355"/>
      <c r="C1" s="356"/>
      <c r="D1" s="357" t="s">
        <v>162</v>
      </c>
      <c r="E1" s="357"/>
      <c r="F1" s="357" t="s">
        <v>122</v>
      </c>
      <c r="G1" s="357"/>
      <c r="H1" s="357"/>
      <c r="I1" s="357"/>
      <c r="J1" s="357"/>
      <c r="K1" s="357" t="s">
        <v>122</v>
      </c>
      <c r="L1" s="357"/>
      <c r="M1" s="358"/>
    </row>
    <row r="2" spans="1:13" ht="18.5" x14ac:dyDescent="0.35">
      <c r="A2" s="359"/>
      <c r="B2" s="360"/>
      <c r="D2" s="361" t="s">
        <v>123</v>
      </c>
      <c r="E2" s="361" t="s">
        <v>124</v>
      </c>
      <c r="F2" s="361" t="s">
        <v>125</v>
      </c>
      <c r="G2" s="361" t="s">
        <v>126</v>
      </c>
      <c r="H2" s="361" t="s">
        <v>127</v>
      </c>
      <c r="I2" s="361" t="s">
        <v>128</v>
      </c>
      <c r="J2" s="361" t="s">
        <v>129</v>
      </c>
      <c r="K2" s="361" t="s">
        <v>130</v>
      </c>
      <c r="L2" s="362"/>
      <c r="M2" s="363"/>
    </row>
    <row r="3" spans="1:13" ht="17.5" customHeight="1" x14ac:dyDescent="0.35">
      <c r="A3" s="364" t="s">
        <v>131</v>
      </c>
      <c r="B3" s="365" t="s">
        <v>132</v>
      </c>
      <c r="C3" s="168" t="s">
        <v>133</v>
      </c>
      <c r="D3" s="366" t="s">
        <v>134</v>
      </c>
      <c r="E3" s="366" t="s">
        <v>135</v>
      </c>
      <c r="F3" s="366" t="s">
        <v>136</v>
      </c>
      <c r="G3" s="366" t="s">
        <v>137</v>
      </c>
      <c r="H3" s="366" t="s">
        <v>138</v>
      </c>
      <c r="I3" s="367" t="s">
        <v>139</v>
      </c>
      <c r="J3" s="367" t="s">
        <v>140</v>
      </c>
      <c r="K3" s="367" t="s">
        <v>141</v>
      </c>
      <c r="L3" s="368" t="s">
        <v>142</v>
      </c>
      <c r="M3" s="369" t="s">
        <v>143</v>
      </c>
    </row>
    <row r="4" spans="1:13" ht="26" customHeight="1" x14ac:dyDescent="0.35">
      <c r="A4" s="364"/>
      <c r="B4" s="365"/>
      <c r="C4" s="168"/>
      <c r="D4" s="107"/>
      <c r="E4" s="107"/>
      <c r="F4" s="107"/>
      <c r="G4" s="107"/>
      <c r="H4" s="107"/>
      <c r="I4" s="107"/>
      <c r="J4" s="107"/>
      <c r="K4" s="107"/>
      <c r="L4" s="370"/>
      <c r="M4" s="371"/>
    </row>
    <row r="5" spans="1:13" ht="28.5" customHeight="1" x14ac:dyDescent="0.35">
      <c r="A5" s="372" t="s">
        <v>144</v>
      </c>
      <c r="B5" s="112"/>
      <c r="C5" s="373">
        <v>160</v>
      </c>
      <c r="D5" s="108"/>
      <c r="E5" s="108"/>
      <c r="F5" s="108"/>
      <c r="G5" s="108"/>
      <c r="H5" s="108"/>
      <c r="I5" s="108"/>
      <c r="J5" s="108"/>
      <c r="K5" s="108"/>
      <c r="L5" s="374">
        <f>SUM(D5:K5)</f>
        <v>0</v>
      </c>
      <c r="M5" s="375">
        <f>L5*B5</f>
        <v>0</v>
      </c>
    </row>
    <row r="6" spans="1:13" ht="27.5" customHeight="1" x14ac:dyDescent="0.35">
      <c r="A6" s="372" t="s">
        <v>145</v>
      </c>
      <c r="B6" s="112"/>
      <c r="C6" s="376">
        <v>80</v>
      </c>
      <c r="D6" s="108"/>
      <c r="E6" s="108"/>
      <c r="F6" s="108"/>
      <c r="G6" s="108"/>
      <c r="H6" s="108"/>
      <c r="I6" s="108"/>
      <c r="J6" s="108"/>
      <c r="K6" s="108"/>
      <c r="L6" s="374">
        <f>SUM(D6:K6)</f>
        <v>0</v>
      </c>
      <c r="M6" s="375">
        <f>L6*B6</f>
        <v>0</v>
      </c>
    </row>
    <row r="7" spans="1:13" ht="28.5" customHeight="1" x14ac:dyDescent="0.35">
      <c r="A7" s="372" t="s">
        <v>146</v>
      </c>
      <c r="B7" s="113"/>
      <c r="C7" s="377">
        <v>32</v>
      </c>
      <c r="D7" s="109"/>
      <c r="E7" s="109"/>
      <c r="F7" s="109"/>
      <c r="G7" s="109"/>
      <c r="H7" s="109"/>
      <c r="I7" s="109"/>
      <c r="J7" s="109"/>
      <c r="K7" s="109"/>
      <c r="L7" s="374">
        <f>SUM(D7:K7)</f>
        <v>0</v>
      </c>
      <c r="M7" s="375">
        <f>L7*B7</f>
        <v>0</v>
      </c>
    </row>
    <row r="8" spans="1:13" ht="20.5" customHeight="1" x14ac:dyDescent="0.35">
      <c r="A8" s="372" t="s">
        <v>147</v>
      </c>
      <c r="B8" s="112"/>
      <c r="C8" s="377">
        <v>32</v>
      </c>
      <c r="D8" s="109"/>
      <c r="E8" s="109"/>
      <c r="F8" s="109"/>
      <c r="G8" s="109"/>
      <c r="H8" s="109"/>
      <c r="I8" s="109"/>
      <c r="J8" s="109"/>
      <c r="K8" s="109"/>
      <c r="L8" s="374">
        <f>SUM(D8:K8)</f>
        <v>0</v>
      </c>
      <c r="M8" s="375">
        <f>L8*B8</f>
        <v>0</v>
      </c>
    </row>
    <row r="9" spans="1:13" ht="22.5" customHeight="1" thickBot="1" x14ac:dyDescent="0.4">
      <c r="A9" s="378" t="s">
        <v>148</v>
      </c>
      <c r="B9" s="112"/>
      <c r="C9" s="379">
        <v>32</v>
      </c>
      <c r="D9" s="110"/>
      <c r="E9" s="110"/>
      <c r="F9" s="110"/>
      <c r="G9" s="110"/>
      <c r="H9" s="110"/>
      <c r="I9" s="110"/>
      <c r="J9" s="110"/>
      <c r="K9" s="110"/>
      <c r="L9" s="380">
        <f>SUM(D9:K9)</f>
        <v>0</v>
      </c>
      <c r="M9" s="381">
        <f>L9*B9</f>
        <v>0</v>
      </c>
    </row>
    <row r="10" spans="1:13" ht="23.5" customHeight="1" thickBot="1" x14ac:dyDescent="0.4">
      <c r="A10" s="382"/>
      <c r="B10" s="383"/>
      <c r="C10" s="384"/>
      <c r="D10" s="385"/>
      <c r="E10" s="385"/>
      <c r="F10" s="385"/>
      <c r="G10" s="385"/>
      <c r="H10" s="385"/>
      <c r="I10" s="385"/>
      <c r="J10" s="385"/>
      <c r="K10" s="385"/>
      <c r="L10" s="385"/>
      <c r="M10" s="386">
        <f>SUM(M5:M9)</f>
        <v>0</v>
      </c>
    </row>
  </sheetData>
  <sheetProtection algorithmName="SHA-512" hashValue="k5cVwmdaIhtesff02mRq0ZILNbcF6JwSt2yrfxcfdOxGJRturMtXhDdiPWXvNYzg/utvBsqH4l6FLnVH0EKrQg==" saltValue="DPA6Ijo9pUu8vG0AUR1KCA==" spinCount="100000" sheet="1" objects="1" scenarios="1" formatCells="0" formatColumns="0" formatRows="0" selectLockedCells="1"/>
  <mergeCells count="7">
    <mergeCell ref="M3:M4"/>
    <mergeCell ref="A1:B2"/>
    <mergeCell ref="D1:L1"/>
    <mergeCell ref="A3:A4"/>
    <mergeCell ref="B3:B4"/>
    <mergeCell ref="C3:C4"/>
    <mergeCell ref="L3: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E833C-9244-4D6A-B3B9-7C8FAF2ABA76}">
  <dimension ref="A1:H10"/>
  <sheetViews>
    <sheetView workbookViewId="0">
      <selection activeCell="D9" sqref="D9"/>
    </sheetView>
  </sheetViews>
  <sheetFormatPr defaultRowHeight="14.5" x14ac:dyDescent="0.35"/>
  <cols>
    <col min="1" max="1" width="59.6328125" style="170" customWidth="1"/>
    <col min="2" max="2" width="17.81640625" style="170" customWidth="1"/>
    <col min="3" max="3" width="15" style="170" customWidth="1"/>
    <col min="4" max="5" width="9.81640625" style="170" customWidth="1"/>
    <col min="6" max="6" width="10.81640625" style="170" customWidth="1"/>
    <col min="7" max="7" width="13.1796875" style="170" customWidth="1"/>
    <col min="8" max="8" width="18" style="170" customWidth="1"/>
    <col min="9" max="16384" width="8.7265625" style="170"/>
  </cols>
  <sheetData>
    <row r="1" spans="1:8" ht="18.5" customHeight="1" x14ac:dyDescent="0.35">
      <c r="A1" s="387" t="s">
        <v>121</v>
      </c>
      <c r="B1" s="388"/>
      <c r="C1" s="389"/>
      <c r="D1" s="390" t="s">
        <v>149</v>
      </c>
      <c r="E1" s="390"/>
      <c r="F1" s="390"/>
      <c r="G1" s="390"/>
      <c r="H1" s="391"/>
    </row>
    <row r="2" spans="1:8" ht="18.5" x14ac:dyDescent="0.35">
      <c r="A2" s="392"/>
      <c r="B2" s="360"/>
      <c r="C2" s="393"/>
      <c r="D2" s="361" t="s">
        <v>123</v>
      </c>
      <c r="E2" s="361" t="s">
        <v>124</v>
      </c>
      <c r="F2" s="361" t="s">
        <v>125</v>
      </c>
      <c r="G2" s="394"/>
      <c r="H2" s="395"/>
    </row>
    <row r="3" spans="1:8" ht="17" customHeight="1" x14ac:dyDescent="0.35">
      <c r="A3" s="396" t="s">
        <v>131</v>
      </c>
      <c r="B3" s="397" t="s">
        <v>132</v>
      </c>
      <c r="C3" s="169" t="s">
        <v>150</v>
      </c>
      <c r="D3" s="398" t="s">
        <v>151</v>
      </c>
      <c r="E3" s="398" t="s">
        <v>152</v>
      </c>
      <c r="F3" s="398" t="s">
        <v>153</v>
      </c>
      <c r="G3" s="399" t="s">
        <v>154</v>
      </c>
      <c r="H3" s="400" t="s">
        <v>155</v>
      </c>
    </row>
    <row r="4" spans="1:8" ht="30" customHeight="1" x14ac:dyDescent="0.35">
      <c r="A4" s="396"/>
      <c r="B4" s="397"/>
      <c r="C4" s="169"/>
      <c r="D4" s="111"/>
      <c r="E4" s="111"/>
      <c r="F4" s="111"/>
      <c r="G4" s="401"/>
      <c r="H4" s="402"/>
    </row>
    <row r="5" spans="1:8" ht="29" customHeight="1" x14ac:dyDescent="0.35">
      <c r="A5" s="403" t="s">
        <v>144</v>
      </c>
      <c r="B5" s="416"/>
      <c r="C5" s="404">
        <v>60</v>
      </c>
      <c r="D5" s="108"/>
      <c r="E5" s="108"/>
      <c r="F5" s="108"/>
      <c r="G5" s="405">
        <f>SUM(D5:F5)</f>
        <v>0</v>
      </c>
      <c r="H5" s="406">
        <f>G5*B5</f>
        <v>0</v>
      </c>
    </row>
    <row r="6" spans="1:8" ht="25.5" customHeight="1" x14ac:dyDescent="0.35">
      <c r="A6" s="403" t="s">
        <v>145</v>
      </c>
      <c r="B6" s="416"/>
      <c r="C6" s="407">
        <v>30</v>
      </c>
      <c r="D6" s="108"/>
      <c r="E6" s="108"/>
      <c r="F6" s="108"/>
      <c r="G6" s="405">
        <f>SUM(D6:F6)</f>
        <v>0</v>
      </c>
      <c r="H6" s="406">
        <f>G6*B6</f>
        <v>0</v>
      </c>
    </row>
    <row r="7" spans="1:8" ht="30" customHeight="1" x14ac:dyDescent="0.35">
      <c r="A7" s="403" t="s">
        <v>146</v>
      </c>
      <c r="B7" s="416"/>
      <c r="C7" s="408">
        <v>12</v>
      </c>
      <c r="D7" s="108"/>
      <c r="E7" s="108"/>
      <c r="F7" s="108"/>
      <c r="G7" s="405">
        <f>SUM(D7:F7)</f>
        <v>0</v>
      </c>
      <c r="H7" s="406">
        <f>G7*B7</f>
        <v>0</v>
      </c>
    </row>
    <row r="8" spans="1:8" ht="26.5" customHeight="1" x14ac:dyDescent="0.35">
      <c r="A8" s="403" t="s">
        <v>147</v>
      </c>
      <c r="B8" s="416"/>
      <c r="C8" s="408">
        <v>12</v>
      </c>
      <c r="D8" s="108"/>
      <c r="E8" s="108"/>
      <c r="F8" s="108"/>
      <c r="G8" s="405">
        <f>SUM(D8:F8)</f>
        <v>0</v>
      </c>
      <c r="H8" s="406">
        <f>G8*B8</f>
        <v>0</v>
      </c>
    </row>
    <row r="9" spans="1:8" ht="25.5" customHeight="1" thickBot="1" x14ac:dyDescent="0.4">
      <c r="A9" s="409" t="s">
        <v>148</v>
      </c>
      <c r="B9" s="416"/>
      <c r="C9" s="410">
        <v>12</v>
      </c>
      <c r="D9" s="108"/>
      <c r="E9" s="108"/>
      <c r="F9" s="108"/>
      <c r="G9" s="411">
        <f t="shared" ref="G9" si="0">SUM(D9:F9)</f>
        <v>0</v>
      </c>
      <c r="H9" s="412">
        <f t="shared" ref="H9" si="1">G9*B9</f>
        <v>0</v>
      </c>
    </row>
    <row r="10" spans="1:8" ht="19" thickBot="1" x14ac:dyDescent="0.4">
      <c r="A10" s="413"/>
      <c r="B10" s="413"/>
      <c r="C10" s="413"/>
      <c r="D10" s="414"/>
      <c r="E10" s="414"/>
      <c r="F10" s="414"/>
      <c r="G10" s="414"/>
      <c r="H10" s="415">
        <f>SUM(H5:H9)</f>
        <v>0</v>
      </c>
    </row>
  </sheetData>
  <sheetProtection algorithmName="SHA-512" hashValue="E3CZfowBV39SGhTOGWNXnYcxiIJG4llRwX+CniPsJVG9INuyD2SI/DwhjNBCPwmNehghVdAU0dyaXBON+0RRqg==" saltValue="OGKMpizkdfRwShHUgI/huA==" spinCount="100000" sheet="1" objects="1" scenarios="1" formatCells="0" formatColumns="0" formatRows="0" selectLockedCells="1"/>
  <mergeCells count="7">
    <mergeCell ref="H3:H4"/>
    <mergeCell ref="D1:G1"/>
    <mergeCell ref="A1:B2"/>
    <mergeCell ref="A3:A4"/>
    <mergeCell ref="B3:B4"/>
    <mergeCell ref="C3:C4"/>
    <mergeCell ref="G3:G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6141F-30D4-42A1-B9F7-5DABF1B5B060}">
  <dimension ref="A1:G10"/>
  <sheetViews>
    <sheetView topLeftCell="A3" workbookViewId="0">
      <selection activeCell="D7" sqref="D7"/>
    </sheetView>
  </sheetViews>
  <sheetFormatPr defaultRowHeight="14.5" x14ac:dyDescent="0.35"/>
  <cols>
    <col min="1" max="1" width="59.54296875" style="170" customWidth="1"/>
    <col min="2" max="2" width="17.36328125" style="170" customWidth="1"/>
    <col min="3" max="3" width="14.1796875" style="170" customWidth="1"/>
    <col min="4" max="4" width="13.81640625" style="170" customWidth="1"/>
    <col min="5" max="5" width="13.6328125" style="170" customWidth="1"/>
    <col min="6" max="6" width="14" style="170" customWidth="1"/>
    <col min="7" max="7" width="19.81640625" style="170" customWidth="1"/>
    <col min="8" max="16384" width="8.7265625" style="170"/>
  </cols>
  <sheetData>
    <row r="1" spans="1:7" ht="15.5" x14ac:dyDescent="0.35">
      <c r="A1" s="354" t="s">
        <v>121</v>
      </c>
      <c r="B1" s="355"/>
      <c r="C1" s="356"/>
      <c r="D1" s="417" t="s">
        <v>156</v>
      </c>
      <c r="E1" s="417"/>
      <c r="F1" s="418"/>
      <c r="G1" s="358"/>
    </row>
    <row r="2" spans="1:7" ht="18.5" x14ac:dyDescent="0.35">
      <c r="A2" s="359"/>
      <c r="B2" s="360"/>
      <c r="D2" s="361" t="s">
        <v>123</v>
      </c>
      <c r="E2" s="361" t="s">
        <v>124</v>
      </c>
      <c r="F2" s="394"/>
      <c r="G2" s="363"/>
    </row>
    <row r="3" spans="1:7" ht="22" customHeight="1" x14ac:dyDescent="0.35">
      <c r="A3" s="419"/>
      <c r="B3" s="420" t="s">
        <v>132</v>
      </c>
      <c r="C3" s="169" t="s">
        <v>157</v>
      </c>
      <c r="D3" s="398" t="s">
        <v>158</v>
      </c>
      <c r="E3" s="398" t="s">
        <v>159</v>
      </c>
      <c r="F3" s="399" t="s">
        <v>160</v>
      </c>
      <c r="G3" s="421" t="s">
        <v>161</v>
      </c>
    </row>
    <row r="4" spans="1:7" ht="31.5" customHeight="1" x14ac:dyDescent="0.35">
      <c r="A4" s="419"/>
      <c r="B4" s="420"/>
      <c r="C4" s="169"/>
      <c r="D4" s="111"/>
      <c r="E4" s="111"/>
      <c r="F4" s="401"/>
      <c r="G4" s="422"/>
    </row>
    <row r="5" spans="1:7" ht="30.5" customHeight="1" x14ac:dyDescent="0.35">
      <c r="A5" s="372" t="s">
        <v>144</v>
      </c>
      <c r="B5" s="432"/>
      <c r="C5" s="373">
        <v>40</v>
      </c>
      <c r="D5" s="108"/>
      <c r="E5" s="108"/>
      <c r="F5" s="423">
        <f>SUM(D5:E5)</f>
        <v>0</v>
      </c>
      <c r="G5" s="424">
        <f>F5*B5</f>
        <v>0</v>
      </c>
    </row>
    <row r="6" spans="1:7" ht="30" customHeight="1" x14ac:dyDescent="0.35">
      <c r="A6" s="372" t="s">
        <v>145</v>
      </c>
      <c r="B6" s="432"/>
      <c r="C6" s="376">
        <v>20</v>
      </c>
      <c r="D6" s="108"/>
      <c r="E6" s="108"/>
      <c r="F6" s="425">
        <f>SUM(D6:E6)</f>
        <v>0</v>
      </c>
      <c r="G6" s="424">
        <f>F6*B6</f>
        <v>0</v>
      </c>
    </row>
    <row r="7" spans="1:7" ht="27.5" customHeight="1" x14ac:dyDescent="0.35">
      <c r="A7" s="372" t="s">
        <v>146</v>
      </c>
      <c r="B7" s="432"/>
      <c r="C7" s="377">
        <v>8</v>
      </c>
      <c r="D7" s="108"/>
      <c r="E7" s="108"/>
      <c r="F7" s="425">
        <f>SUM(D7:E7)</f>
        <v>0</v>
      </c>
      <c r="G7" s="424">
        <f>F7*B7</f>
        <v>0</v>
      </c>
    </row>
    <row r="8" spans="1:7" ht="23.5" customHeight="1" x14ac:dyDescent="0.35">
      <c r="A8" s="372" t="s">
        <v>147</v>
      </c>
      <c r="B8" s="432"/>
      <c r="C8" s="377">
        <v>8</v>
      </c>
      <c r="D8" s="108"/>
      <c r="E8" s="108"/>
      <c r="F8" s="425">
        <f t="shared" ref="F8:F9" si="0">SUM(D8:E8)</f>
        <v>0</v>
      </c>
      <c r="G8" s="424">
        <f t="shared" ref="G8:G9" si="1">F8*B8</f>
        <v>0</v>
      </c>
    </row>
    <row r="9" spans="1:7" ht="23.5" customHeight="1" thickBot="1" x14ac:dyDescent="0.4">
      <c r="A9" s="378" t="s">
        <v>148</v>
      </c>
      <c r="B9" s="432"/>
      <c r="C9" s="379">
        <v>8</v>
      </c>
      <c r="D9" s="108"/>
      <c r="E9" s="108"/>
      <c r="F9" s="426">
        <f t="shared" si="0"/>
        <v>0</v>
      </c>
      <c r="G9" s="427">
        <f t="shared" si="1"/>
        <v>0</v>
      </c>
    </row>
    <row r="10" spans="1:7" ht="23" customHeight="1" thickBot="1" x14ac:dyDescent="0.4">
      <c r="B10" s="428"/>
      <c r="C10" s="429"/>
      <c r="D10" s="430"/>
      <c r="E10" s="430"/>
      <c r="F10" s="430"/>
      <c r="G10" s="431">
        <f>SUM(G5:G8)</f>
        <v>0</v>
      </c>
    </row>
  </sheetData>
  <sheetProtection algorithmName="SHA-512" hashValue="vjz7mBy+khrbhcBmFXpw/FdqUYKhN5O49LjrqC/8Nb+ZwhQJ9t0Y9sJngQx2sJz9VQNRZ1OwENWIIY+qhJLB/w==" saltValue="zgCL8IDOZ0Hn1iqqd0zRow==" spinCount="100000" sheet="1" objects="1" scenarios="1" formatCells="0" formatColumns="0" formatRows="0" selectLockedCells="1"/>
  <mergeCells count="7">
    <mergeCell ref="G3:G4"/>
    <mergeCell ref="A1:B2"/>
    <mergeCell ref="D1:F1"/>
    <mergeCell ref="A3:A4"/>
    <mergeCell ref="B3:B4"/>
    <mergeCell ref="C3:C4"/>
    <mergeCell ref="F3: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D99B-5E15-41C1-A3DB-045470C32F4F}">
  <dimension ref="B1:B23"/>
  <sheetViews>
    <sheetView showGridLines="0" workbookViewId="0">
      <selection activeCell="I15" sqref="I15"/>
    </sheetView>
  </sheetViews>
  <sheetFormatPr defaultRowHeight="14.5" x14ac:dyDescent="0.35"/>
  <cols>
    <col min="1" max="1" width="3.1796875" customWidth="1"/>
    <col min="2" max="2" width="98.54296875" customWidth="1"/>
  </cols>
  <sheetData>
    <row r="1" spans="2:2" ht="15" thickBot="1" x14ac:dyDescent="0.4"/>
    <row r="2" spans="2:2" ht="42.75" customHeight="1" x14ac:dyDescent="0.35">
      <c r="B2" s="3" t="s">
        <v>90</v>
      </c>
    </row>
    <row r="3" spans="2:2" x14ac:dyDescent="0.35">
      <c r="B3" s="4"/>
    </row>
    <row r="4" spans="2:2" x14ac:dyDescent="0.35">
      <c r="B4" s="5" t="s">
        <v>47</v>
      </c>
    </row>
    <row r="5" spans="2:2" x14ac:dyDescent="0.35">
      <c r="B5" s="6"/>
    </row>
    <row r="6" spans="2:2" x14ac:dyDescent="0.35">
      <c r="B6" s="7" t="s">
        <v>48</v>
      </c>
    </row>
    <row r="7" spans="2:2" x14ac:dyDescent="0.35">
      <c r="B7" s="5"/>
    </row>
    <row r="8" spans="2:2" x14ac:dyDescent="0.35">
      <c r="B8" s="105" t="s">
        <v>91</v>
      </c>
    </row>
    <row r="9" spans="2:2" x14ac:dyDescent="0.35">
      <c r="B9" s="105"/>
    </row>
    <row r="10" spans="2:2" x14ac:dyDescent="0.35">
      <c r="B10" s="106" t="s">
        <v>93</v>
      </c>
    </row>
    <row r="11" spans="2:2" x14ac:dyDescent="0.35">
      <c r="B11" s="106" t="s">
        <v>94</v>
      </c>
    </row>
    <row r="12" spans="2:2" x14ac:dyDescent="0.35">
      <c r="B12" s="106" t="s">
        <v>95</v>
      </c>
    </row>
    <row r="13" spans="2:2" x14ac:dyDescent="0.35">
      <c r="B13" s="106" t="s">
        <v>96</v>
      </c>
    </row>
    <row r="14" spans="2:2" ht="16.5" customHeight="1" x14ac:dyDescent="0.35">
      <c r="B14" s="5"/>
    </row>
    <row r="15" spans="2:2" ht="29" x14ac:dyDescent="0.35">
      <c r="B15" s="105" t="s">
        <v>92</v>
      </c>
    </row>
    <row r="16" spans="2:2" x14ac:dyDescent="0.35">
      <c r="B16" s="8"/>
    </row>
    <row r="17" spans="2:2" ht="29" x14ac:dyDescent="0.35">
      <c r="B17" s="5" t="s">
        <v>98</v>
      </c>
    </row>
    <row r="18" spans="2:2" ht="15" thickBot="1" x14ac:dyDescent="0.4">
      <c r="B18" s="9"/>
    </row>
    <row r="19" spans="2:2" x14ac:dyDescent="0.35">
      <c r="B19" s="1"/>
    </row>
    <row r="20" spans="2:2" x14ac:dyDescent="0.35">
      <c r="B20" s="1"/>
    </row>
    <row r="21" spans="2:2" x14ac:dyDescent="0.35">
      <c r="B21" s="1"/>
    </row>
    <row r="22" spans="2:2" ht="13.5" customHeight="1" x14ac:dyDescent="0.35">
      <c r="B22" s="1"/>
    </row>
    <row r="23" spans="2:2" ht="15.5" x14ac:dyDescent="0.35">
      <c r="B23" s="2"/>
    </row>
  </sheetData>
  <hyperlinks>
    <hyperlink ref="B8" r:id="rId1" location="paragraf-32:~:text=Za%20osobu%20pod%C4%BEa,t%C3%A1to%20osoba%20riadi." display="že v spoločnosti uchádazača neexistuje iná osoba podľa § 32 osd. 8 ZVO." xr:uid="{E088AD26-2C41-4DEB-ADCF-4FB489B9F6D7}"/>
    <hyperlink ref="B15" r:id="rId2" location="paragraf-32.odsek-1.pismeno-a" xr:uid="{77D7599E-C391-4973-B79E-E7398F566AF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dimension ref="B1:B27"/>
  <sheetViews>
    <sheetView showGridLines="0" topLeftCell="A12" workbookViewId="0">
      <selection activeCell="E6" sqref="E6"/>
    </sheetView>
  </sheetViews>
  <sheetFormatPr defaultRowHeight="14.5" x14ac:dyDescent="0.35"/>
  <cols>
    <col min="1" max="1" width="3.81640625" customWidth="1"/>
    <col min="2" max="2" width="98.54296875" customWidth="1"/>
  </cols>
  <sheetData>
    <row r="1" spans="2:2" ht="15" thickBot="1" x14ac:dyDescent="0.4"/>
    <row r="2" spans="2:2" ht="42.75" customHeight="1" x14ac:dyDescent="0.35">
      <c r="B2" s="3" t="s">
        <v>46</v>
      </c>
    </row>
    <row r="3" spans="2:2" x14ac:dyDescent="0.35">
      <c r="B3" s="4"/>
    </row>
    <row r="4" spans="2:2" x14ac:dyDescent="0.35">
      <c r="B4" s="10" t="s">
        <v>47</v>
      </c>
    </row>
    <row r="5" spans="2:2" x14ac:dyDescent="0.35">
      <c r="B5" s="4"/>
    </row>
    <row r="6" spans="2:2" x14ac:dyDescent="0.35">
      <c r="B6" s="11" t="s">
        <v>48</v>
      </c>
    </row>
    <row r="7" spans="2:2" x14ac:dyDescent="0.35">
      <c r="B7" s="12"/>
    </row>
    <row r="8" spans="2:2" ht="60.75" customHeight="1" x14ac:dyDescent="0.35">
      <c r="B8" s="5" t="s">
        <v>49</v>
      </c>
    </row>
    <row r="9" spans="2:2" x14ac:dyDescent="0.35">
      <c r="B9" s="5"/>
    </row>
    <row r="10" spans="2:2" x14ac:dyDescent="0.35">
      <c r="B10" s="5" t="s">
        <v>50</v>
      </c>
    </row>
    <row r="11" spans="2:2" x14ac:dyDescent="0.35">
      <c r="B11" s="5" t="s">
        <v>51</v>
      </c>
    </row>
    <row r="12" spans="2:2" x14ac:dyDescent="0.35">
      <c r="B12" s="5" t="s">
        <v>52</v>
      </c>
    </row>
    <row r="13" spans="2:2" x14ac:dyDescent="0.35">
      <c r="B13" s="5" t="s">
        <v>53</v>
      </c>
    </row>
    <row r="14" spans="2:2" x14ac:dyDescent="0.35">
      <c r="B14" s="5" t="s">
        <v>54</v>
      </c>
    </row>
    <row r="15" spans="2:2" x14ac:dyDescent="0.35">
      <c r="B15" s="5" t="s">
        <v>55</v>
      </c>
    </row>
    <row r="16" spans="2:2" x14ac:dyDescent="0.35">
      <c r="B16" s="5" t="s">
        <v>56</v>
      </c>
    </row>
    <row r="17" spans="2:2" ht="29" x14ac:dyDescent="0.35">
      <c r="B17" s="5" t="s">
        <v>57</v>
      </c>
    </row>
    <row r="18" spans="2:2" x14ac:dyDescent="0.35">
      <c r="B18" s="5" t="s">
        <v>58</v>
      </c>
    </row>
    <row r="19" spans="2:2" x14ac:dyDescent="0.35">
      <c r="B19" s="5" t="s">
        <v>59</v>
      </c>
    </row>
    <row r="20" spans="2:2" x14ac:dyDescent="0.35">
      <c r="B20" s="5" t="s">
        <v>60</v>
      </c>
    </row>
    <row r="21" spans="2:2" ht="29" x14ac:dyDescent="0.35">
      <c r="B21" s="5" t="s">
        <v>61</v>
      </c>
    </row>
    <row r="22" spans="2:2" x14ac:dyDescent="0.35">
      <c r="B22" s="5" t="s">
        <v>62</v>
      </c>
    </row>
    <row r="23" spans="2:2" x14ac:dyDescent="0.35">
      <c r="B23" s="6"/>
    </row>
    <row r="24" spans="2:2" ht="58" x14ac:dyDescent="0.35">
      <c r="B24" s="5" t="s">
        <v>63</v>
      </c>
    </row>
    <row r="25" spans="2:2" ht="13.5" customHeight="1" x14ac:dyDescent="0.35">
      <c r="B25" s="5"/>
    </row>
    <row r="26" spans="2:2" ht="29" x14ac:dyDescent="0.35">
      <c r="B26" s="5" t="s">
        <v>64</v>
      </c>
    </row>
    <row r="27" spans="2:2" ht="15" thickBot="1" x14ac:dyDescent="0.4">
      <c r="B27" s="1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dimension ref="B1:B26"/>
  <sheetViews>
    <sheetView showGridLines="0" workbookViewId="0">
      <selection activeCell="E18" sqref="E18"/>
    </sheetView>
  </sheetViews>
  <sheetFormatPr defaultRowHeight="14.5" x14ac:dyDescent="0.35"/>
  <cols>
    <col min="1" max="1" width="3.1796875" customWidth="1"/>
    <col min="2" max="2" width="98.54296875" customWidth="1"/>
  </cols>
  <sheetData>
    <row r="1" spans="2:2" ht="15" thickBot="1" x14ac:dyDescent="0.4"/>
    <row r="2" spans="2:2" ht="42.75" customHeight="1" x14ac:dyDescent="0.35">
      <c r="B2" s="3" t="s">
        <v>65</v>
      </c>
    </row>
    <row r="3" spans="2:2" x14ac:dyDescent="0.35">
      <c r="B3" s="4"/>
    </row>
    <row r="4" spans="2:2" x14ac:dyDescent="0.35">
      <c r="B4" s="5" t="s">
        <v>47</v>
      </c>
    </row>
    <row r="5" spans="2:2" x14ac:dyDescent="0.35">
      <c r="B5" s="6"/>
    </row>
    <row r="6" spans="2:2" x14ac:dyDescent="0.35">
      <c r="B6" s="7" t="s">
        <v>48</v>
      </c>
    </row>
    <row r="7" spans="2:2" x14ac:dyDescent="0.35">
      <c r="B7" s="5"/>
    </row>
    <row r="8" spans="2:2" ht="60.75" customHeight="1" x14ac:dyDescent="0.35">
      <c r="B8" s="5" t="s">
        <v>66</v>
      </c>
    </row>
    <row r="9" spans="2:2" x14ac:dyDescent="0.35">
      <c r="B9" s="5" t="s">
        <v>67</v>
      </c>
    </row>
    <row r="10" spans="2:2" x14ac:dyDescent="0.35">
      <c r="B10" s="8"/>
    </row>
    <row r="11" spans="2:2" ht="29" x14ac:dyDescent="0.35">
      <c r="B11" s="5" t="s">
        <v>68</v>
      </c>
    </row>
    <row r="12" spans="2:2" x14ac:dyDescent="0.35">
      <c r="B12" s="5"/>
    </row>
    <row r="13" spans="2:2" ht="29" x14ac:dyDescent="0.35">
      <c r="B13" s="5" t="s">
        <v>69</v>
      </c>
    </row>
    <row r="14" spans="2:2" x14ac:dyDescent="0.35">
      <c r="B14" s="5"/>
    </row>
    <row r="15" spans="2:2" ht="29" x14ac:dyDescent="0.35">
      <c r="B15" s="5" t="s">
        <v>70</v>
      </c>
    </row>
    <row r="16" spans="2:2" x14ac:dyDescent="0.35">
      <c r="B16" s="5"/>
    </row>
    <row r="17" spans="2:2" ht="58" x14ac:dyDescent="0.35">
      <c r="B17" s="5" t="s">
        <v>71</v>
      </c>
    </row>
    <row r="18" spans="2:2" x14ac:dyDescent="0.35">
      <c r="B18" s="5"/>
    </row>
    <row r="19" spans="2:2" ht="72.5" x14ac:dyDescent="0.35">
      <c r="B19" s="5" t="s">
        <v>72</v>
      </c>
    </row>
    <row r="20" spans="2:2" ht="15" thickBot="1" x14ac:dyDescent="0.4">
      <c r="B20" s="9"/>
    </row>
    <row r="21" spans="2:2" x14ac:dyDescent="0.35">
      <c r="B21" s="1"/>
    </row>
    <row r="22" spans="2:2" x14ac:dyDescent="0.35">
      <c r="B22" s="1"/>
    </row>
    <row r="23" spans="2:2" x14ac:dyDescent="0.35">
      <c r="B23" s="1"/>
    </row>
    <row r="24" spans="2:2" x14ac:dyDescent="0.35">
      <c r="B24" s="1"/>
    </row>
    <row r="25" spans="2:2" ht="13.5" customHeight="1" x14ac:dyDescent="0.35">
      <c r="B25" s="1"/>
    </row>
    <row r="26" spans="2:2" ht="15.5" x14ac:dyDescent="0.35">
      <c r="B2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18C83952926D4EAA58C6B8CAC2C850" ma:contentTypeVersion="6" ma:contentTypeDescription="Create a new document." ma:contentTypeScope="" ma:versionID="804f3668edfd64d0a716ceda5275fe99">
  <xsd:schema xmlns:xsd="http://www.w3.org/2001/XMLSchema" xmlns:xs="http://www.w3.org/2001/XMLSchema" xmlns:p="http://schemas.microsoft.com/office/2006/metadata/properties" xmlns:ns2="640ffec3-caf4-45bc-95d7-dbe3ef66187d" xmlns:ns3="0ff3503b-388a-4301-ac1b-5a8f11288de0" targetNamespace="http://schemas.microsoft.com/office/2006/metadata/properties" ma:root="true" ma:fieldsID="5bd442017da771f9118179a7b38d5856" ns2:_="" ns3:_="">
    <xsd:import namespace="640ffec3-caf4-45bc-95d7-dbe3ef66187d"/>
    <xsd:import namespace="0ff3503b-388a-4301-ac1b-5a8f11288d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0ffec3-caf4-45bc-95d7-dbe3ef661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f3503b-388a-4301-ac1b-5a8f11288d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4A964D-B35B-4BBC-9447-DDF3F0603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0ffec3-caf4-45bc-95d7-dbe3ef66187d"/>
    <ds:schemaRef ds:uri="0ff3503b-388a-4301-ac1b-5a8f11288d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BD455-CE9E-4AB2-8BBB-ED95591DBF9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DC4CB48-9111-4F6D-A74A-11533C629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4</vt:i4>
      </vt:variant>
    </vt:vector>
  </HeadingPairs>
  <TitlesOfParts>
    <vt:vector size="13" baseType="lpstr">
      <vt:lpstr>Zákl. nastavenie</vt:lpstr>
      <vt:lpstr>Ponuka - peňažný bonusový</vt:lpstr>
      <vt:lpstr>Sumár</vt:lpstr>
      <vt:lpstr>I. etapa</vt:lpstr>
      <vt:lpstr>II. etapa</vt:lpstr>
      <vt:lpstr>III. etapa</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lpstr>'Ponuka - peňažný bonusový'!Oblasť_tlače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Bazyľáková Simona, Mgr.</cp:lastModifiedBy>
  <cp:revision/>
  <dcterms:created xsi:type="dcterms:W3CDTF">2022-09-22T09:41:16Z</dcterms:created>
  <dcterms:modified xsi:type="dcterms:W3CDTF">2025-03-27T07:40:37Z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0x010100FF18C83952926D4EAA58C6B8CAC2C850</vt:lpwstr>
  </property>
</Properties>
</file>