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ta\Desktop\"/>
    </mc:Choice>
  </mc:AlternateContent>
  <bookViews>
    <workbookView xWindow="0" yWindow="0" windowWidth="41280" windowHeight="13584"/>
  </bookViews>
  <sheets>
    <sheet name="Rekapitulácia stavby" sheetId="1" r:id="rId1"/>
    <sheet name="2 - Prestrešenie hnojiska..." sheetId="2" r:id="rId2"/>
  </sheets>
  <definedNames>
    <definedName name="_xlnm._FilterDatabase" localSheetId="1" hidden="1">'2 - Prestrešenie hnojiska...'!$C$118:$K$132</definedName>
    <definedName name="_xlnm.Print_Titles" localSheetId="1">'2 - Prestrešenie hnojiska...'!$118:$118</definedName>
    <definedName name="_xlnm.Print_Titles" localSheetId="0">'Rekapitulácia stavby'!$92:$92</definedName>
    <definedName name="_xlnm.Print_Area" localSheetId="1">'2 - Prestrešenie hnojiska...'!$C$4:$J$76,'2 - Prestrešenie hnojiska...'!$C$82:$J$100,'2 - Prestrešenie hnojiska...'!$C$106:$J$132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F113" i="2"/>
  <c r="E111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16" i="2" s="1"/>
  <c r="J17" i="2"/>
  <c r="J15" i="2"/>
  <c r="E15" i="2"/>
  <c r="F91" i="2" s="1"/>
  <c r="J14" i="2"/>
  <c r="J12" i="2"/>
  <c r="J113" i="2"/>
  <c r="E7" i="2"/>
  <c r="E109" i="2" s="1"/>
  <c r="L90" i="1"/>
  <c r="AM90" i="1"/>
  <c r="AM89" i="1"/>
  <c r="L89" i="1"/>
  <c r="AM87" i="1"/>
  <c r="L87" i="1"/>
  <c r="L85" i="1"/>
  <c r="L84" i="1"/>
  <c r="J127" i="2"/>
  <c r="J132" i="2"/>
  <c r="BK123" i="2"/>
  <c r="BK124" i="2"/>
  <c r="BK131" i="2"/>
  <c r="BK122" i="2"/>
  <c r="J124" i="2"/>
  <c r="J125" i="2"/>
  <c r="BK126" i="2"/>
  <c r="BK127" i="2"/>
  <c r="J130" i="2"/>
  <c r="BK130" i="2"/>
  <c r="J123" i="2"/>
  <c r="J131" i="2"/>
  <c r="BK125" i="2"/>
  <c r="J122" i="2"/>
  <c r="J126" i="2"/>
  <c r="BK132" i="2"/>
  <c r="AS94" i="1"/>
  <c r="J129" i="2"/>
  <c r="BK129" i="2"/>
  <c r="F33" i="2" l="1"/>
  <c r="AZ95" i="1" s="1"/>
  <c r="AZ94" i="1" s="1"/>
  <c r="AV94" i="1" s="1"/>
  <c r="AK29" i="1" s="1"/>
  <c r="BK121" i="2"/>
  <c r="BK128" i="2"/>
  <c r="J128" i="2"/>
  <c r="J99" i="2"/>
  <c r="P128" i="2"/>
  <c r="R121" i="2"/>
  <c r="R128" i="2"/>
  <c r="T121" i="2"/>
  <c r="P121" i="2"/>
  <c r="P120" i="2"/>
  <c r="P119" i="2" s="1"/>
  <c r="AU95" i="1" s="1"/>
  <c r="AU94" i="1" s="1"/>
  <c r="T128" i="2"/>
  <c r="J89" i="2"/>
  <c r="J115" i="2"/>
  <c r="J116" i="2"/>
  <c r="BF124" i="2"/>
  <c r="BF126" i="2"/>
  <c r="F115" i="2"/>
  <c r="BF125" i="2"/>
  <c r="BF129" i="2"/>
  <c r="BF130" i="2"/>
  <c r="BF131" i="2"/>
  <c r="BF123" i="2"/>
  <c r="BF127" i="2"/>
  <c r="F92" i="2"/>
  <c r="BF132" i="2"/>
  <c r="E85" i="2"/>
  <c r="BF122" i="2"/>
  <c r="J33" i="2"/>
  <c r="AV95" i="1" s="1"/>
  <c r="F37" i="2"/>
  <c r="BD95" i="1" s="1"/>
  <c r="BD94" i="1" s="1"/>
  <c r="W33" i="1" s="1"/>
  <c r="F36" i="2"/>
  <c r="BC95" i="1" s="1"/>
  <c r="BC94" i="1" s="1"/>
  <c r="W32" i="1" s="1"/>
  <c r="F35" i="2"/>
  <c r="BB95" i="1" s="1"/>
  <c r="BB94" i="1" s="1"/>
  <c r="W31" i="1" s="1"/>
  <c r="T120" i="2" l="1"/>
  <c r="T119" i="2"/>
  <c r="R120" i="2"/>
  <c r="R119" i="2"/>
  <c r="BK120" i="2"/>
  <c r="J120" i="2" s="1"/>
  <c r="J97" i="2" s="1"/>
  <c r="J121" i="2"/>
  <c r="J98" i="2"/>
  <c r="AX94" i="1"/>
  <c r="W29" i="1"/>
  <c r="AY94" i="1"/>
  <c r="F34" i="2"/>
  <c r="BA95" i="1" s="1"/>
  <c r="BA94" i="1" s="1"/>
  <c r="W30" i="1" s="1"/>
  <c r="J34" i="2"/>
  <c r="AW95" i="1" s="1"/>
  <c r="AT95" i="1" s="1"/>
  <c r="BK119" i="2" l="1"/>
  <c r="J119" i="2" s="1"/>
  <c r="J30" i="2" s="1"/>
  <c r="AG95" i="1" s="1"/>
  <c r="AG94" i="1" s="1"/>
  <c r="AK26" i="1" s="1"/>
  <c r="AW94" i="1"/>
  <c r="AK30" i="1" s="1"/>
  <c r="AK35" i="1" l="1"/>
  <c r="J39" i="2"/>
  <c r="J96" i="2"/>
  <c r="AN95" i="1"/>
  <c r="AT94" i="1"/>
  <c r="AN94" i="1" l="1"/>
</calcChain>
</file>

<file path=xl/sharedStrings.xml><?xml version="1.0" encoding="utf-8"?>
<sst xmlns="http://schemas.openxmlformats.org/spreadsheetml/2006/main" count="401" uniqueCount="156">
  <si>
    <t>Export Komplet</t>
  </si>
  <si>
    <t/>
  </si>
  <si>
    <t>2.0</t>
  </si>
  <si>
    <t>False</t>
  </si>
  <si>
    <t>{8588e1cb-de5f-4a73-a912-ee54dca3528a}</t>
  </si>
  <si>
    <t>&gt;&gt;  skryté stĺpce  &lt;&lt;</t>
  </si>
  <si>
    <t>0,001</t>
  </si>
  <si>
    <t>23</t>
  </si>
  <si>
    <t>REKAPITULÁCIA STAVBY</t>
  </si>
  <si>
    <t>v ---  nižšie sa nachádzajú doplnkové a pomocné údaje k zostavám  --- v</t>
  </si>
  <si>
    <t>Kód:</t>
  </si>
  <si>
    <t>2022131M4</t>
  </si>
  <si>
    <t>Stavba:</t>
  </si>
  <si>
    <t>Prestavba a modernizácia farmy MD - Dúbravica - M4</t>
  </si>
  <si>
    <t>JKSO:</t>
  </si>
  <si>
    <t>KS:</t>
  </si>
  <si>
    <t>Miesto:</t>
  </si>
  <si>
    <t xml:space="preserve"> </t>
  </si>
  <si>
    <t>Dátum:</t>
  </si>
  <si>
    <t>14. 2. 2025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</si>
  <si>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</si>
  <si>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</si>
  <si>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</si>
  <si>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</si>
  <si>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</si>
  <si>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</si>
  <si>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</si>
  <si>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</si>
  <si>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</si>
  <si>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</si>
  <si>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</si>
  <si>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</si>
  <si>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</si>
  <si>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</si>
  <si>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</si>
  <si>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</si>
  <si>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</si>
  <si>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</si>
  <si>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</si>
  <si>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</si>
  <si>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</si>
  <si>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</si>
  <si>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</si>
  <si>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</si>
  <si>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</si>
  <si>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</si>
  <si>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</si>
  <si>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</si>
  <si>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</si>
  <si>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</si>
  <si>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</si>
  <si>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</si>
  <si>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</si>
  <si>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</si>
  <si>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</si>
  <si>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</si>
  <si>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</si>
  <si>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</si>
  <si>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</si>
  <si>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</si>
  <si>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</si>
  <si>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</si>
  <si>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</si>
  <si>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</si>
  <si>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</si>
  <si>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</si>
  <si>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</si>
  <si>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</si>
  <si>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</si>
  <si>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</si>
  <si>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</si>
  <si>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</si>
  <si>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</si>
  <si>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</si>
  <si>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</t>
  </si>
  <si>
    <t>Prestrešenie hnojiska - rekonštruovaný objekt - M4</t>
  </si>
  <si>
    <t>STA</t>
  </si>
  <si>
    <t>1</t>
  </si>
  <si>
    <t>{2124fe39-7ff7-44f2-bf10-d833e22009f4}</t>
  </si>
  <si>
    <t>KRYCÍ LIST ROZPOČTU</t>
  </si>
  <si>
    <t>Objekt:</t>
  </si>
  <si>
    <t>2 - Prestrešenie hnojiska - rekonštruovaný objekt - M4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</si>
  <si>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</si>
  <si>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</si>
  <si>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</si>
  <si>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</si>
  <si>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</si>
  <si>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</si>
  <si>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764 - Konštrukcie klampiarske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</si>
  <si>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</si>
  <si>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</si>
  <si>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</si>
  <si>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</si>
  <si>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</si>
  <si>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</si>
  <si>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</si>
  <si>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</si>
  <si>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</si>
  <si>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</si>
  <si>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</si>
  <si>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</si>
  <si>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</si>
  <si>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</si>
  <si>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</si>
  <si>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ROZPOCET</t>
  </si>
  <si>
    <t>764</t>
  </si>
  <si>
    <t>Konštrukcie klampiarske</t>
  </si>
  <si>
    <t>4</t>
  </si>
  <si>
    <t>K</t>
  </si>
  <si>
    <t>764751212</t>
  </si>
  <si>
    <t>Odpadová rúra zvodová kruhová rovná DN 100 mm D+M</t>
  </si>
  <si>
    <t>m</t>
  </si>
  <si>
    <t>16</t>
  </si>
  <si>
    <t>1982252223</t>
  </si>
  <si>
    <t>5</t>
  </si>
  <si>
    <t>764751232</t>
  </si>
  <si>
    <t>Koleno zvodovej rúry DN 100 mm D+M</t>
  </si>
  <si>
    <t>ks</t>
  </si>
  <si>
    <t>-1482392765</t>
  </si>
  <si>
    <t>6</t>
  </si>
  <si>
    <t>764761332</t>
  </si>
  <si>
    <t>Žľab pododkvapový polkruhový 150 mm, vrátane čela, hákov, rohov, kútov PZ plech farbený</t>
  </si>
  <si>
    <t>-1041717425</t>
  </si>
  <si>
    <t>7</t>
  </si>
  <si>
    <t>764761432</t>
  </si>
  <si>
    <t xml:space="preserve">Montáž žľabového kotlíka k polkruhovým žľabom </t>
  </si>
  <si>
    <t>-1570089080</t>
  </si>
  <si>
    <t>8</t>
  </si>
  <si>
    <t>M</t>
  </si>
  <si>
    <t>5537301140</t>
  </si>
  <si>
    <t>Odkvapový systém- žľabový kotlík 150/100</t>
  </si>
  <si>
    <t>32</t>
  </si>
  <si>
    <t>-556616317</t>
  </si>
  <si>
    <t>9</t>
  </si>
  <si>
    <t>998764102</t>
  </si>
  <si>
    <t>Presun hmôt pre konštrukcie klampiarske v objektoch výšky nad 6 do 12 m</t>
  </si>
  <si>
    <t>t</t>
  </si>
  <si>
    <t>-1288966436</t>
  </si>
  <si>
    <t>767</t>
  </si>
  <si>
    <t>Konštrukcie doplnkové kovové</t>
  </si>
  <si>
    <t>767397101</t>
  </si>
  <si>
    <t>Montáž strešných sendvičových panelov s viditeľným spojom na OK, hrúbky do 80 mm</t>
  </si>
  <si>
    <t>m2</t>
  </si>
  <si>
    <t>1947149345</t>
  </si>
  <si>
    <t>5535865630.0</t>
  </si>
  <si>
    <t>Sendvičový PUR panel strešný pur oceľový plášť š.1000mm: hr.panela 60mm</t>
  </si>
  <si>
    <t>1893929525</t>
  </si>
  <si>
    <t>10</t>
  </si>
  <si>
    <t>767995101</t>
  </si>
  <si>
    <t>D+M oceľovej konštrukcie prestrešenia  vrátane povrchovej úpavy</t>
  </si>
  <si>
    <t>kg</t>
  </si>
  <si>
    <t>-199535805</t>
  </si>
  <si>
    <t>3</t>
  </si>
  <si>
    <t>998767102</t>
  </si>
  <si>
    <t>Presun hmôt pre kovové stavebné doplnkové konštrukcie v objektoch výšky nad 6 do 12 m</t>
  </si>
  <si>
    <t>-917500167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</si>
</sst>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67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03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67" t="s">
        <v>11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R5" s="17"/>
      <c r="BS5" s="14" t="s">
        <v>6</v>
      </c>
    </row>
    <row r="6" spans="1:74" s="1" customFormat="1" ht="36.9" customHeight="1">
      <c r="B6" s="17"/>
      <c r="D6" s="22" t="s">
        <v>12</v>
      </c>
      <c r="K6" s="169" t="s">
        <v>13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 t="s">
        <v>19</v>
      </c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45" customHeight="1">
      <c r="B11" s="17"/>
      <c r="E11" s="21" t="s">
        <v>17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21</v>
      </c>
      <c r="AN13" s="21" t="s">
        <v>1</v>
      </c>
      <c r="AR13" s="17"/>
      <c r="BS13" s="14" t="s">
        <v>6</v>
      </c>
    </row>
    <row r="14" spans="1:74" ht="13.2">
      <c r="B14" s="17"/>
      <c r="E14" s="21" t="s">
        <v>17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24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17</v>
      </c>
      <c r="AK17" s="23" t="s">
        <v>22</v>
      </c>
      <c r="AN17" s="21" t="s">
        <v>1</v>
      </c>
      <c r="AR17" s="17"/>
      <c r="BS17" s="14" t="s">
        <v>25</v>
      </c>
    </row>
    <row r="18" spans="1:71" s="1" customFormat="1" ht="6.9" customHeight="1">
      <c r="B18" s="17"/>
      <c r="AR18" s="17"/>
      <c r="BS18" s="14" t="s">
        <v>26</v>
      </c>
    </row>
    <row r="19" spans="1:71" s="1" customFormat="1" ht="12" customHeight="1">
      <c r="B19" s="17"/>
      <c r="D19" s="23" t="s">
        <v>27</v>
      </c>
      <c r="AK19" s="23" t="s">
        <v>21</v>
      </c>
      <c r="AN19" s="21" t="s">
        <v>1</v>
      </c>
      <c r="AR19" s="17"/>
      <c r="BS19" s="14" t="s">
        <v>26</v>
      </c>
    </row>
    <row r="20" spans="1:71" s="1" customFormat="1" ht="18.45" customHeight="1">
      <c r="B20" s="17"/>
      <c r="E20" s="21" t="s">
        <v>17</v>
      </c>
      <c r="AK20" s="23" t="s">
        <v>22</v>
      </c>
      <c r="AN20" s="21" t="s">
        <v>1</v>
      </c>
      <c r="AR20" s="17"/>
      <c r="BS20" s="14" t="s">
        <v>25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70" t="s">
        <v>1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1">
        <f>ROUND(AG94,2)</f>
        <v>0</v>
      </c>
      <c r="AL26" s="172"/>
      <c r="AM26" s="172"/>
      <c r="AN26" s="172"/>
      <c r="AO26" s="172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3" t="s">
        <v>30</v>
      </c>
      <c r="M28" s="173"/>
      <c r="N28" s="173"/>
      <c r="O28" s="173"/>
      <c r="P28" s="173"/>
      <c r="Q28" s="26"/>
      <c r="R28" s="26"/>
      <c r="S28" s="26"/>
      <c r="T28" s="26"/>
      <c r="U28" s="26"/>
      <c r="V28" s="26"/>
      <c r="W28" s="173" t="s">
        <v>31</v>
      </c>
      <c r="X28" s="173"/>
      <c r="Y28" s="173"/>
      <c r="Z28" s="173"/>
      <c r="AA28" s="173"/>
      <c r="AB28" s="173"/>
      <c r="AC28" s="173"/>
      <c r="AD28" s="173"/>
      <c r="AE28" s="173"/>
      <c r="AF28" s="26"/>
      <c r="AG28" s="26"/>
      <c r="AH28" s="26"/>
      <c r="AI28" s="26"/>
      <c r="AJ28" s="26"/>
      <c r="AK28" s="173" t="s">
        <v>32</v>
      </c>
      <c r="AL28" s="173"/>
      <c r="AM28" s="173"/>
      <c r="AN28" s="173"/>
      <c r="AO28" s="173"/>
      <c r="AP28" s="26"/>
      <c r="AQ28" s="26"/>
      <c r="AR28" s="27"/>
      <c r="BE28" s="26"/>
    </row>
    <row r="29" spans="1:71" s="3" customFormat="1" ht="14.4" customHeight="1">
      <c r="B29" s="31"/>
      <c r="D29" s="23" t="s">
        <v>33</v>
      </c>
      <c r="F29" s="32" t="s">
        <v>34</v>
      </c>
      <c r="L29" s="176">
        <v>0.23</v>
      </c>
      <c r="M29" s="175"/>
      <c r="N29" s="175"/>
      <c r="O29" s="175"/>
      <c r="P29" s="175"/>
      <c r="Q29" s="33"/>
      <c r="R29" s="33"/>
      <c r="S29" s="33"/>
      <c r="T29" s="33"/>
      <c r="U29" s="33"/>
      <c r="V29" s="33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F29" s="33"/>
      <c r="AG29" s="33"/>
      <c r="AH29" s="33"/>
      <c r="AI29" s="33"/>
      <c r="AJ29" s="33"/>
      <c r="AK29" s="174">
        <f>ROUND(AV94, 2)</f>
        <v>0</v>
      </c>
      <c r="AL29" s="175"/>
      <c r="AM29" s="175"/>
      <c r="AN29" s="175"/>
      <c r="AO29" s="175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35</v>
      </c>
      <c r="L30" s="179">
        <v>0.23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1"/>
    </row>
    <row r="31" spans="1:71" s="3" customFormat="1" ht="14.4" hidden="1" customHeight="1">
      <c r="B31" s="31"/>
      <c r="F31" s="23" t="s">
        <v>36</v>
      </c>
      <c r="L31" s="179">
        <v>0.23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1"/>
    </row>
    <row r="32" spans="1:71" s="3" customFormat="1" ht="14.4" hidden="1" customHeight="1">
      <c r="B32" s="31"/>
      <c r="F32" s="23" t="s">
        <v>37</v>
      </c>
      <c r="L32" s="179">
        <v>0.23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1"/>
    </row>
    <row r="33" spans="1:57" s="3" customFormat="1" ht="14.4" hidden="1" customHeight="1">
      <c r="B33" s="31"/>
      <c r="F33" s="32" t="s">
        <v>38</v>
      </c>
      <c r="L33" s="176">
        <v>0</v>
      </c>
      <c r="M33" s="175"/>
      <c r="N33" s="175"/>
      <c r="O33" s="175"/>
      <c r="P33" s="175"/>
      <c r="Q33" s="33"/>
      <c r="R33" s="33"/>
      <c r="S33" s="33"/>
      <c r="T33" s="33"/>
      <c r="U33" s="33"/>
      <c r="V33" s="33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F33" s="33"/>
      <c r="AG33" s="33"/>
      <c r="AH33" s="33"/>
      <c r="AI33" s="33"/>
      <c r="AJ33" s="33"/>
      <c r="AK33" s="174">
        <v>0</v>
      </c>
      <c r="AL33" s="175"/>
      <c r="AM33" s="175"/>
      <c r="AN33" s="175"/>
      <c r="AO33" s="175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39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40</v>
      </c>
      <c r="U35" s="37"/>
      <c r="V35" s="37"/>
      <c r="W35" s="37"/>
      <c r="X35" s="180" t="s">
        <v>41</v>
      </c>
      <c r="Y35" s="181"/>
      <c r="Z35" s="181"/>
      <c r="AA35" s="181"/>
      <c r="AB35" s="181"/>
      <c r="AC35" s="37"/>
      <c r="AD35" s="37"/>
      <c r="AE35" s="37"/>
      <c r="AF35" s="37"/>
      <c r="AG35" s="37"/>
      <c r="AH35" s="37"/>
      <c r="AI35" s="37"/>
      <c r="AJ35" s="37"/>
      <c r="AK35" s="182">
        <f>SUM(AK26:AK33)</f>
        <v>0</v>
      </c>
      <c r="AL35" s="181"/>
      <c r="AM35" s="181"/>
      <c r="AN35" s="181"/>
      <c r="AO35" s="183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43</v>
      </c>
      <c r="AI49" s="41"/>
      <c r="AJ49" s="41"/>
      <c r="AK49" s="41"/>
      <c r="AL49" s="41"/>
      <c r="AM49" s="41"/>
      <c r="AN49" s="41"/>
      <c r="AO49" s="41"/>
      <c r="AR49" s="39"/>
    </row>
    <row r="50" spans="1:57" ht="10.199999999999999">
      <c r="B50" s="17"/>
      <c r="AR50" s="17"/>
    </row>
    <row r="51" spans="1:57" ht="10.199999999999999">
      <c r="B51" s="17"/>
      <c r="AR51" s="17"/>
    </row>
    <row r="52" spans="1:57" ht="10.199999999999999">
      <c r="B52" s="17"/>
      <c r="AR52" s="17"/>
    </row>
    <row r="53" spans="1:57" ht="10.199999999999999">
      <c r="B53" s="17"/>
      <c r="AR53" s="17"/>
    </row>
    <row r="54" spans="1:57" ht="10.199999999999999">
      <c r="B54" s="17"/>
      <c r="AR54" s="17"/>
    </row>
    <row r="55" spans="1:57" ht="10.199999999999999">
      <c r="B55" s="17"/>
      <c r="AR55" s="17"/>
    </row>
    <row r="56" spans="1:57" ht="10.199999999999999">
      <c r="B56" s="17"/>
      <c r="AR56" s="17"/>
    </row>
    <row r="57" spans="1:57" ht="10.199999999999999">
      <c r="B57" s="17"/>
      <c r="AR57" s="17"/>
    </row>
    <row r="58" spans="1:57" ht="10.199999999999999">
      <c r="B58" s="17"/>
      <c r="AR58" s="17"/>
    </row>
    <row r="59" spans="1:57" ht="10.199999999999999">
      <c r="B59" s="17"/>
      <c r="AR59" s="17"/>
    </row>
    <row r="60" spans="1:57" s="2" customFormat="1" ht="13.2">
      <c r="A60" s="26"/>
      <c r="B60" s="27"/>
      <c r="C60" s="26"/>
      <c r="D60" s="42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44</v>
      </c>
      <c r="AI60" s="29"/>
      <c r="AJ60" s="29"/>
      <c r="AK60" s="29"/>
      <c r="AL60" s="29"/>
      <c r="AM60" s="42" t="s">
        <v>45</v>
      </c>
      <c r="AN60" s="29"/>
      <c r="AO60" s="29"/>
      <c r="AP60" s="26"/>
      <c r="AQ60" s="26"/>
      <c r="AR60" s="27"/>
      <c r="BE60" s="26"/>
    </row>
    <row r="61" spans="1:57" ht="10.199999999999999">
      <c r="B61" s="17"/>
      <c r="AR61" s="17"/>
    </row>
    <row r="62" spans="1:57" ht="10.199999999999999">
      <c r="B62" s="17"/>
      <c r="AR62" s="17"/>
    </row>
    <row r="63" spans="1:57" ht="10.199999999999999">
      <c r="B63" s="17"/>
      <c r="AR63" s="17"/>
    </row>
    <row r="64" spans="1:57" s="2" customFormat="1" ht="13.2">
      <c r="A64" s="26"/>
      <c r="B64" s="27"/>
      <c r="C64" s="26"/>
      <c r="D64" s="40" t="s">
        <v>46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47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 ht="10.199999999999999">
      <c r="B65" s="17"/>
      <c r="AR65" s="17"/>
    </row>
    <row r="66" spans="1:57" ht="10.199999999999999">
      <c r="B66" s="17"/>
      <c r="AR66" s="17"/>
    </row>
    <row r="67" spans="1:57" ht="10.199999999999999">
      <c r="B67" s="17"/>
      <c r="AR67" s="17"/>
    </row>
    <row r="68" spans="1:57" ht="10.199999999999999">
      <c r="B68" s="17"/>
      <c r="AR68" s="17"/>
    </row>
    <row r="69" spans="1:57" ht="10.199999999999999">
      <c r="B69" s="17"/>
      <c r="AR69" s="17"/>
    </row>
    <row r="70" spans="1:57" ht="10.199999999999999">
      <c r="B70" s="17"/>
      <c r="AR70" s="17"/>
    </row>
    <row r="71" spans="1:57" ht="10.199999999999999">
      <c r="B71" s="17"/>
      <c r="AR71" s="17"/>
    </row>
    <row r="72" spans="1:57" ht="10.199999999999999">
      <c r="B72" s="17"/>
      <c r="AR72" s="17"/>
    </row>
    <row r="73" spans="1:57" ht="10.199999999999999">
      <c r="B73" s="17"/>
      <c r="AR73" s="17"/>
    </row>
    <row r="74" spans="1:57" ht="10.199999999999999">
      <c r="B74" s="17"/>
      <c r="AR74" s="17"/>
    </row>
    <row r="75" spans="1:57" s="2" customFormat="1" ht="13.2">
      <c r="A75" s="26"/>
      <c r="B75" s="27"/>
      <c r="C75" s="26"/>
      <c r="D75" s="42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44</v>
      </c>
      <c r="AI75" s="29"/>
      <c r="AJ75" s="29"/>
      <c r="AK75" s="29"/>
      <c r="AL75" s="29"/>
      <c r="AM75" s="42" t="s">
        <v>45</v>
      </c>
      <c r="AN75" s="29"/>
      <c r="AO75" s="29"/>
      <c r="AP75" s="26"/>
      <c r="AQ75" s="26"/>
      <c r="AR75" s="27"/>
      <c r="BE75" s="26"/>
    </row>
    <row r="76" spans="1:57" s="2" customFormat="1" ht="10.199999999999999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10</v>
      </c>
      <c r="L84" s="4" t="str">
        <f>K5</f>
        <v>2022131M4</v>
      </c>
      <c r="AR84" s="48"/>
    </row>
    <row r="85" spans="1:91" s="5" customFormat="1" ht="36.9" customHeight="1">
      <c r="B85" s="49"/>
      <c r="C85" s="50" t="s">
        <v>12</v>
      </c>
      <c r="L85" s="184" t="str">
        <f>K6</f>
        <v>Prestavba a modernizácia farmy MD - Dúbravica - M4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86" t="str">
        <f>IF(AN8= "","",AN8)</f>
        <v>14. 2. 2025</v>
      </c>
      <c r="AN87" s="186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187" t="str">
        <f>IF(E17="","",E17)</f>
        <v xml:space="preserve"> </v>
      </c>
      <c r="AN89" s="188"/>
      <c r="AO89" s="188"/>
      <c r="AP89" s="188"/>
      <c r="AQ89" s="26"/>
      <c r="AR89" s="27"/>
      <c r="AS89" s="189" t="s">
        <v>49</v>
      </c>
      <c r="AT89" s="19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15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87" t="str">
        <f>IF(E20="","",E20)</f>
        <v xml:space="preserve"> </v>
      </c>
      <c r="AN90" s="188"/>
      <c r="AO90" s="188"/>
      <c r="AP90" s="188"/>
      <c r="AQ90" s="26"/>
      <c r="AR90" s="27"/>
      <c r="AS90" s="191"/>
      <c r="AT90" s="19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8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1"/>
      <c r="AT91" s="19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93" t="s">
        <v>50</v>
      </c>
      <c r="D92" s="194"/>
      <c r="E92" s="194"/>
      <c r="F92" s="194"/>
      <c r="G92" s="194"/>
      <c r="H92" s="57"/>
      <c r="I92" s="195" t="s">
        <v>51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52</v>
      </c>
      <c r="AH92" s="194"/>
      <c r="AI92" s="194"/>
      <c r="AJ92" s="194"/>
      <c r="AK92" s="194"/>
      <c r="AL92" s="194"/>
      <c r="AM92" s="194"/>
      <c r="AN92" s="195" t="s">
        <v>53</v>
      </c>
      <c r="AO92" s="194"/>
      <c r="AP92" s="197"/>
      <c r="AQ92" s="58" t="s">
        <v>54</v>
      </c>
      <c r="AR92" s="27"/>
      <c r="AS92" s="59" t="s">
        <v>55</v>
      </c>
      <c r="AT92" s="60" t="s">
        <v>56</v>
      </c>
      <c r="AU92" s="60" t="s">
        <v>57</v>
      </c>
      <c r="AV92" s="60" t="s">
        <v>58</v>
      </c>
      <c r="AW92" s="60" t="s">
        <v>59</v>
      </c>
      <c r="AX92" s="60" t="s">
        <v>60</v>
      </c>
      <c r="AY92" s="60" t="s">
        <v>61</v>
      </c>
      <c r="AZ92" s="60" t="s">
        <v>62</v>
      </c>
      <c r="BA92" s="60" t="s">
        <v>63</v>
      </c>
      <c r="BB92" s="60" t="s">
        <v>64</v>
      </c>
      <c r="BC92" s="60" t="s">
        <v>65</v>
      </c>
      <c r="BD92" s="61" t="s">
        <v>66</v>
      </c>
      <c r="BE92" s="26"/>
    </row>
    <row r="93" spans="1:91" s="2" customFormat="1" ht="10.8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" customHeight="1">
      <c r="B94" s="65"/>
      <c r="C94" s="66" t="s">
        <v>67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4539.4506300000003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68</v>
      </c>
      <c r="BT94" s="74" t="s">
        <v>69</v>
      </c>
      <c r="BU94" s="75" t="s">
        <v>70</v>
      </c>
      <c r="BV94" s="74" t="s">
        <v>71</v>
      </c>
      <c r="BW94" s="74" t="s">
        <v>4</v>
      </c>
      <c r="BX94" s="74" t="s">
        <v>72</v>
      </c>
      <c r="CL94" s="74" t="s">
        <v>1</v>
      </c>
    </row>
    <row r="95" spans="1:91" s="7" customFormat="1" ht="24.75" customHeight="1">
      <c r="A95" s="76" t="s">
        <v>73</v>
      </c>
      <c r="B95" s="77"/>
      <c r="C95" s="78"/>
      <c r="D95" s="200" t="s">
        <v>74</v>
      </c>
      <c r="E95" s="200"/>
      <c r="F95" s="200"/>
      <c r="G95" s="200"/>
      <c r="H95" s="200"/>
      <c r="I95" s="79"/>
      <c r="J95" s="200" t="s">
        <v>75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'2 - Prestrešenie hnojiska...'!J30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80" t="s">
        <v>76</v>
      </c>
      <c r="AR95" s="77"/>
      <c r="AS95" s="81">
        <v>0</v>
      </c>
      <c r="AT95" s="82">
        <f>ROUND(SUM(AV95:AW95),2)</f>
        <v>0</v>
      </c>
      <c r="AU95" s="83">
        <f>'2 - Prestrešenie hnojiska...'!P119</f>
        <v>4539.4506319999991</v>
      </c>
      <c r="AV95" s="82">
        <f>'2 - Prestrešenie hnojiska...'!J33</f>
        <v>0</v>
      </c>
      <c r="AW95" s="82">
        <f>'2 - Prestrešenie hnojiska...'!J34</f>
        <v>0</v>
      </c>
      <c r="AX95" s="82">
        <f>'2 - Prestrešenie hnojiska...'!J35</f>
        <v>0</v>
      </c>
      <c r="AY95" s="82">
        <f>'2 - Prestrešenie hnojiska...'!J36</f>
        <v>0</v>
      </c>
      <c r="AZ95" s="82">
        <f>'2 - Prestrešenie hnojiska...'!F33</f>
        <v>0</v>
      </c>
      <c r="BA95" s="82">
        <f>'2 - Prestrešenie hnojiska...'!F34</f>
        <v>0</v>
      </c>
      <c r="BB95" s="82">
        <f>'2 - Prestrešenie hnojiska...'!F35</f>
        <v>0</v>
      </c>
      <c r="BC95" s="82">
        <f>'2 - Prestrešenie hnojiska...'!F36</f>
        <v>0</v>
      </c>
      <c r="BD95" s="84">
        <f>'2 - Prestrešenie hnojiska...'!F37</f>
        <v>0</v>
      </c>
      <c r="BT95" s="85" t="s">
        <v>77</v>
      </c>
      <c r="BV95" s="85" t="s">
        <v>71</v>
      </c>
      <c r="BW95" s="85" t="s">
        <v>78</v>
      </c>
      <c r="BX95" s="85" t="s">
        <v>4</v>
      </c>
      <c r="CL95" s="85" t="s">
        <v>1</v>
      </c>
      <c r="CM95" s="85" t="s">
        <v>69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" customHeight="1">
      <c r="A97" s="26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2 - Prestrešenie hnojisk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3"/>
  <sheetViews>
    <sheetView showGridLines="0" topLeftCell="A47" workbookViewId="0">
      <selection activeCell="I132" sqref="I132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86"/>
    </row>
    <row r="2" spans="1:46" s="1" customFormat="1" ht="36.9" customHeight="1">
      <c r="L2" s="203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78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4.9" customHeight="1">
      <c r="B4" s="17"/>
      <c r="D4" s="18" t="s">
        <v>79</v>
      </c>
      <c r="L4" s="17"/>
      <c r="M4" s="87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204" t="str">
        <f>'Rekapitulácia stavby'!K6</f>
        <v>Prestavba a modernizácia farmy MD - Dúbravica - M4</v>
      </c>
      <c r="F7" s="205"/>
      <c r="G7" s="205"/>
      <c r="H7" s="205"/>
      <c r="L7" s="17"/>
    </row>
    <row r="8" spans="1:46" s="2" customFormat="1" ht="12" customHeight="1">
      <c r="A8" s="26"/>
      <c r="B8" s="27"/>
      <c r="C8" s="26"/>
      <c r="D8" s="23" t="s">
        <v>80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81</v>
      </c>
      <c r="F9" s="206"/>
      <c r="G9" s="206"/>
      <c r="H9" s="206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0.199999999999999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52" t="str">
        <f>'Rekapitulácia stavby'!AN8</f>
        <v>14. 2. 2025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8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7" t="str">
        <f>'Rekapitulácia stavby'!E14</f>
        <v xml:space="preserve"> </v>
      </c>
      <c r="F18" s="167"/>
      <c r="G18" s="167"/>
      <c r="H18" s="167"/>
      <c r="I18" s="23" t="s">
        <v>22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22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8"/>
      <c r="B27" s="89"/>
      <c r="C27" s="88"/>
      <c r="D27" s="88"/>
      <c r="E27" s="170" t="s">
        <v>1</v>
      </c>
      <c r="F27" s="170"/>
      <c r="G27" s="170"/>
      <c r="H27" s="170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1" t="s">
        <v>29</v>
      </c>
      <c r="E30" s="26"/>
      <c r="F30" s="26"/>
      <c r="G30" s="26"/>
      <c r="H30" s="26"/>
      <c r="I30" s="26"/>
      <c r="J30" s="68">
        <f>ROUND(J119,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2" t="s">
        <v>33</v>
      </c>
      <c r="E33" s="32" t="s">
        <v>34</v>
      </c>
      <c r="F33" s="93">
        <f>ROUND((SUM(BE119:BE132)),  2)</f>
        <v>0</v>
      </c>
      <c r="G33" s="94"/>
      <c r="H33" s="94"/>
      <c r="I33" s="95">
        <v>0.23</v>
      </c>
      <c r="J33" s="93">
        <f>ROUND(((SUM(BE119:BE132))*I33),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35</v>
      </c>
      <c r="F34" s="96">
        <f>ROUND((SUM(BF119:BF132)),  2)</f>
        <v>0</v>
      </c>
      <c r="G34" s="26"/>
      <c r="H34" s="26"/>
      <c r="I34" s="97">
        <v>0.23</v>
      </c>
      <c r="J34" s="96">
        <f>ROUND(((SUM(BF119:BF132))*I34),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36</v>
      </c>
      <c r="F35" s="96">
        <f>ROUND((SUM(BG119:BG132)),  2)</f>
        <v>0</v>
      </c>
      <c r="G35" s="26"/>
      <c r="H35" s="26"/>
      <c r="I35" s="97">
        <v>0.23</v>
      </c>
      <c r="J35" s="96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37</v>
      </c>
      <c r="F36" s="96">
        <f>ROUND((SUM(BH119:BH132)),  2)</f>
        <v>0</v>
      </c>
      <c r="G36" s="26"/>
      <c r="H36" s="26"/>
      <c r="I36" s="97">
        <v>0.23</v>
      </c>
      <c r="J36" s="96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38</v>
      </c>
      <c r="F37" s="93">
        <f>ROUND((SUM(BI119:BI132)),  2)</f>
        <v>0</v>
      </c>
      <c r="G37" s="94"/>
      <c r="H37" s="94"/>
      <c r="I37" s="95">
        <v>0</v>
      </c>
      <c r="J37" s="93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8"/>
      <c r="D39" s="99" t="s">
        <v>39</v>
      </c>
      <c r="E39" s="57"/>
      <c r="F39" s="57"/>
      <c r="G39" s="100" t="s">
        <v>40</v>
      </c>
      <c r="H39" s="101" t="s">
        <v>41</v>
      </c>
      <c r="I39" s="57"/>
      <c r="J39" s="102">
        <f>SUM(J30:J37)</f>
        <v>0</v>
      </c>
      <c r="K39" s="103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42</v>
      </c>
      <c r="E50" s="41"/>
      <c r="F50" s="41"/>
      <c r="G50" s="40" t="s">
        <v>43</v>
      </c>
      <c r="H50" s="41"/>
      <c r="I50" s="41"/>
      <c r="J50" s="41"/>
      <c r="K50" s="41"/>
      <c r="L50" s="39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26"/>
      <c r="B61" s="27"/>
      <c r="C61" s="26"/>
      <c r="D61" s="42" t="s">
        <v>44</v>
      </c>
      <c r="E61" s="29"/>
      <c r="F61" s="104" t="s">
        <v>45</v>
      </c>
      <c r="G61" s="42" t="s">
        <v>44</v>
      </c>
      <c r="H61" s="29"/>
      <c r="I61" s="29"/>
      <c r="J61" s="105" t="s">
        <v>45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26"/>
      <c r="B65" s="27"/>
      <c r="C65" s="26"/>
      <c r="D65" s="40" t="s">
        <v>46</v>
      </c>
      <c r="E65" s="43"/>
      <c r="F65" s="43"/>
      <c r="G65" s="40" t="s">
        <v>47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26"/>
      <c r="B76" s="27"/>
      <c r="C76" s="26"/>
      <c r="D76" s="42" t="s">
        <v>44</v>
      </c>
      <c r="E76" s="29"/>
      <c r="F76" s="104" t="s">
        <v>45</v>
      </c>
      <c r="G76" s="42" t="s">
        <v>44</v>
      </c>
      <c r="H76" s="29"/>
      <c r="I76" s="29"/>
      <c r="J76" s="105" t="s">
        <v>45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82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4" t="str">
        <f>E7</f>
        <v>Prestavba a modernizácia farmy MD - Dúbravica - M4</v>
      </c>
      <c r="F85" s="205"/>
      <c r="G85" s="205"/>
      <c r="H85" s="205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80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2 - Prestrešenie hnojiska - rekonštruovaný objekt - M4</v>
      </c>
      <c r="F87" s="206"/>
      <c r="G87" s="206"/>
      <c r="H87" s="206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52" t="str">
        <f>IF(J12="","",J12)</f>
        <v>14. 2. 2025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24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6" t="s">
        <v>83</v>
      </c>
      <c r="D94" s="98"/>
      <c r="E94" s="98"/>
      <c r="F94" s="98"/>
      <c r="G94" s="98"/>
      <c r="H94" s="98"/>
      <c r="I94" s="98"/>
      <c r="J94" s="107" t="s">
        <v>84</v>
      </c>
      <c r="K94" s="98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8" customHeight="1">
      <c r="A96" s="26"/>
      <c r="B96" s="27"/>
      <c r="C96" s="108" t="s">
        <v>85</v>
      </c>
      <c r="D96" s="26"/>
      <c r="E96" s="26"/>
      <c r="F96" s="26"/>
      <c r="G96" s="26"/>
      <c r="H96" s="26"/>
      <c r="I96" s="26"/>
      <c r="J96" s="68">
        <f>J119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86</v>
      </c>
    </row>
    <row r="97" spans="1:31" s="9" customFormat="1" ht="24.9" customHeight="1">
      <c r="B97" s="109"/>
      <c r="D97" s="110" t="s">
        <v>87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95" customHeight="1">
      <c r="B98" s="113"/>
      <c r="D98" s="114" t="s">
        <v>88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10" customFormat="1" ht="19.95" customHeight="1">
      <c r="B99" s="113"/>
      <c r="D99" s="114" t="s">
        <v>89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31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" customHeight="1">
      <c r="A101" s="26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" customHeight="1">
      <c r="A105" s="26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" customHeight="1">
      <c r="A106" s="26"/>
      <c r="B106" s="27"/>
      <c r="C106" s="18" t="s">
        <v>90</v>
      </c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204" t="str">
        <f>E7</f>
        <v>Prestavba a modernizácia farmy MD - Dúbravica - M4</v>
      </c>
      <c r="F109" s="205"/>
      <c r="G109" s="205"/>
      <c r="H109" s="205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80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84" t="str">
        <f>E9</f>
        <v>2 - Prestrešenie hnojiska - rekonštruovaný objekt - M4</v>
      </c>
      <c r="F111" s="206"/>
      <c r="G111" s="206"/>
      <c r="H111" s="20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16</v>
      </c>
      <c r="D113" s="26"/>
      <c r="E113" s="26"/>
      <c r="F113" s="21" t="str">
        <f>F12</f>
        <v xml:space="preserve"> </v>
      </c>
      <c r="G113" s="26"/>
      <c r="H113" s="26"/>
      <c r="I113" s="23" t="s">
        <v>18</v>
      </c>
      <c r="J113" s="52" t="str">
        <f>IF(J12="","",J12)</f>
        <v>14. 2. 2025</v>
      </c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15" customHeight="1">
      <c r="A115" s="26"/>
      <c r="B115" s="27"/>
      <c r="C115" s="23" t="s">
        <v>20</v>
      </c>
      <c r="D115" s="26"/>
      <c r="E115" s="26"/>
      <c r="F115" s="21" t="str">
        <f>E15</f>
        <v xml:space="preserve"> </v>
      </c>
      <c r="G115" s="26"/>
      <c r="H115" s="26"/>
      <c r="I115" s="23" t="s">
        <v>24</v>
      </c>
      <c r="J115" s="24" t="str">
        <f>E21</f>
        <v xml:space="preserve"> 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15" customHeight="1">
      <c r="A116" s="26"/>
      <c r="B116" s="27"/>
      <c r="C116" s="23" t="s">
        <v>23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27</v>
      </c>
      <c r="J116" s="24" t="str">
        <f>E24</f>
        <v xml:space="preserve"> 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7"/>
      <c r="B118" s="118"/>
      <c r="C118" s="119" t="s">
        <v>91</v>
      </c>
      <c r="D118" s="120" t="s">
        <v>54</v>
      </c>
      <c r="E118" s="120" t="s">
        <v>50</v>
      </c>
      <c r="F118" s="120" t="s">
        <v>51</v>
      </c>
      <c r="G118" s="120" t="s">
        <v>92</v>
      </c>
      <c r="H118" s="120" t="s">
        <v>93</v>
      </c>
      <c r="I118" s="120" t="s">
        <v>94</v>
      </c>
      <c r="J118" s="121" t="s">
        <v>84</v>
      </c>
      <c r="K118" s="122" t="s">
        <v>95</v>
      </c>
      <c r="L118" s="123"/>
      <c r="M118" s="59" t="s">
        <v>1</v>
      </c>
      <c r="N118" s="60" t="s">
        <v>33</v>
      </c>
      <c r="O118" s="60" t="s">
        <v>96</v>
      </c>
      <c r="P118" s="60" t="s">
        <v>97</v>
      </c>
      <c r="Q118" s="60" t="s">
        <v>98</v>
      </c>
      <c r="R118" s="60" t="s">
        <v>99</v>
      </c>
      <c r="S118" s="60" t="s">
        <v>100</v>
      </c>
      <c r="T118" s="61" t="s">
        <v>101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8" customHeight="1">
      <c r="A119" s="26"/>
      <c r="B119" s="27"/>
      <c r="C119" s="66" t="s">
        <v>85</v>
      </c>
      <c r="D119" s="26"/>
      <c r="E119" s="26"/>
      <c r="F119" s="26"/>
      <c r="G119" s="26"/>
      <c r="H119" s="26"/>
      <c r="I119" s="26"/>
      <c r="J119" s="124">
        <f>BK119</f>
        <v>0</v>
      </c>
      <c r="K119" s="26"/>
      <c r="L119" s="27"/>
      <c r="M119" s="62"/>
      <c r="N119" s="53"/>
      <c r="O119" s="63"/>
      <c r="P119" s="125">
        <f>P120</f>
        <v>4539.4506319999991</v>
      </c>
      <c r="Q119" s="63"/>
      <c r="R119" s="125">
        <f>R120</f>
        <v>4.1462727500000005</v>
      </c>
      <c r="S119" s="63"/>
      <c r="T119" s="126">
        <f>T120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68</v>
      </c>
      <c r="AU119" s="14" t="s">
        <v>86</v>
      </c>
      <c r="BK119" s="127">
        <f>BK120</f>
        <v>0</v>
      </c>
    </row>
    <row r="120" spans="1:65" s="12" customFormat="1" ht="25.95" customHeight="1">
      <c r="B120" s="128"/>
      <c r="D120" s="129" t="s">
        <v>68</v>
      </c>
      <c r="E120" s="130" t="s">
        <v>102</v>
      </c>
      <c r="F120" s="130" t="s">
        <v>103</v>
      </c>
      <c r="J120" s="131">
        <f>BK120</f>
        <v>0</v>
      </c>
      <c r="L120" s="128"/>
      <c r="M120" s="132"/>
      <c r="N120" s="133"/>
      <c r="O120" s="133"/>
      <c r="P120" s="134">
        <f>P121+P128</f>
        <v>4539.4506319999991</v>
      </c>
      <c r="Q120" s="133"/>
      <c r="R120" s="134">
        <f>R121+R128</f>
        <v>4.1462727500000005</v>
      </c>
      <c r="S120" s="133"/>
      <c r="T120" s="135">
        <f>T121+T128</f>
        <v>0</v>
      </c>
      <c r="AR120" s="129" t="s">
        <v>74</v>
      </c>
      <c r="AT120" s="136" t="s">
        <v>68</v>
      </c>
      <c r="AU120" s="136" t="s">
        <v>69</v>
      </c>
      <c r="AY120" s="129" t="s">
        <v>104</v>
      </c>
      <c r="BK120" s="137">
        <f>BK121+BK128</f>
        <v>0</v>
      </c>
    </row>
    <row r="121" spans="1:65" s="12" customFormat="1" ht="22.8" customHeight="1">
      <c r="B121" s="128"/>
      <c r="D121" s="129" t="s">
        <v>68</v>
      </c>
      <c r="E121" s="138" t="s">
        <v>105</v>
      </c>
      <c r="F121" s="138" t="s">
        <v>106</v>
      </c>
      <c r="J121" s="139">
        <f>BK121</f>
        <v>0</v>
      </c>
      <c r="L121" s="128"/>
      <c r="M121" s="132"/>
      <c r="N121" s="133"/>
      <c r="O121" s="133"/>
      <c r="P121" s="134">
        <f>SUM(P122:P127)</f>
        <v>31.532159999999998</v>
      </c>
      <c r="Q121" s="133"/>
      <c r="R121" s="134">
        <f>SUM(R122:R127)</f>
        <v>6.3396999999999995E-2</v>
      </c>
      <c r="S121" s="133"/>
      <c r="T121" s="135">
        <f>SUM(T122:T127)</f>
        <v>0</v>
      </c>
      <c r="AR121" s="129" t="s">
        <v>74</v>
      </c>
      <c r="AT121" s="136" t="s">
        <v>68</v>
      </c>
      <c r="AU121" s="136" t="s">
        <v>77</v>
      </c>
      <c r="AY121" s="129" t="s">
        <v>104</v>
      </c>
      <c r="BK121" s="137">
        <f>SUM(BK122:BK127)</f>
        <v>0</v>
      </c>
    </row>
    <row r="122" spans="1:65" s="2" customFormat="1" ht="24.15" customHeight="1">
      <c r="A122" s="26"/>
      <c r="B122" s="140"/>
      <c r="C122" s="141" t="s">
        <v>107</v>
      </c>
      <c r="D122" s="141" t="s">
        <v>108</v>
      </c>
      <c r="E122" s="142" t="s">
        <v>109</v>
      </c>
      <c r="F122" s="143" t="s">
        <v>110</v>
      </c>
      <c r="G122" s="144" t="s">
        <v>111</v>
      </c>
      <c r="H122" s="145">
        <v>9.3000000000000007</v>
      </c>
      <c r="I122" s="145"/>
      <c r="J122" s="145">
        <f t="shared" ref="J122:J127" si="0">ROUND(I122*H122,3)</f>
        <v>0</v>
      </c>
      <c r="K122" s="146"/>
      <c r="L122" s="27"/>
      <c r="M122" s="147" t="s">
        <v>1</v>
      </c>
      <c r="N122" s="148" t="s">
        <v>35</v>
      </c>
      <c r="O122" s="149">
        <v>0.65</v>
      </c>
      <c r="P122" s="149">
        <f t="shared" ref="P122:P127" si="1">O122*H122</f>
        <v>6.0450000000000008</v>
      </c>
      <c r="Q122" s="149">
        <v>3.5899999999999999E-3</v>
      </c>
      <c r="R122" s="149">
        <f t="shared" ref="R122:R127" si="2">Q122*H122</f>
        <v>3.3387E-2</v>
      </c>
      <c r="S122" s="149">
        <v>0</v>
      </c>
      <c r="T122" s="150">
        <f t="shared" ref="T122:T127" si="3"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1" t="s">
        <v>112</v>
      </c>
      <c r="AT122" s="151" t="s">
        <v>108</v>
      </c>
      <c r="AU122" s="151" t="s">
        <v>74</v>
      </c>
      <c r="AY122" s="14" t="s">
        <v>104</v>
      </c>
      <c r="BE122" s="152">
        <f t="shared" ref="BE122:BE127" si="4">IF(N122="základná",J122,0)</f>
        <v>0</v>
      </c>
      <c r="BF122" s="152">
        <f t="shared" ref="BF122:BF127" si="5">IF(N122="znížená",J122,0)</f>
        <v>0</v>
      </c>
      <c r="BG122" s="152">
        <f t="shared" ref="BG122:BG127" si="6">IF(N122="zákl. prenesená",J122,0)</f>
        <v>0</v>
      </c>
      <c r="BH122" s="152">
        <f t="shared" ref="BH122:BH127" si="7">IF(N122="zníž. prenesená",J122,0)</f>
        <v>0</v>
      </c>
      <c r="BI122" s="152">
        <f t="shared" ref="BI122:BI127" si="8">IF(N122="nulová",J122,0)</f>
        <v>0</v>
      </c>
      <c r="BJ122" s="14" t="s">
        <v>74</v>
      </c>
      <c r="BK122" s="153">
        <f t="shared" ref="BK122:BK127" si="9">ROUND(I122*H122,3)</f>
        <v>0</v>
      </c>
      <c r="BL122" s="14" t="s">
        <v>112</v>
      </c>
      <c r="BM122" s="151" t="s">
        <v>113</v>
      </c>
    </row>
    <row r="123" spans="1:65" s="2" customFormat="1" ht="16.5" customHeight="1">
      <c r="A123" s="26"/>
      <c r="B123" s="140"/>
      <c r="C123" s="141" t="s">
        <v>114</v>
      </c>
      <c r="D123" s="141" t="s">
        <v>108</v>
      </c>
      <c r="E123" s="142" t="s">
        <v>115</v>
      </c>
      <c r="F123" s="143" t="s">
        <v>116</v>
      </c>
      <c r="G123" s="144" t="s">
        <v>117</v>
      </c>
      <c r="H123" s="145">
        <v>9</v>
      </c>
      <c r="I123" s="145"/>
      <c r="J123" s="145">
        <f t="shared" si="0"/>
        <v>0</v>
      </c>
      <c r="K123" s="146"/>
      <c r="L123" s="27"/>
      <c r="M123" s="147" t="s">
        <v>1</v>
      </c>
      <c r="N123" s="148" t="s">
        <v>35</v>
      </c>
      <c r="O123" s="149">
        <v>0.22345999999999999</v>
      </c>
      <c r="P123" s="149">
        <f t="shared" si="1"/>
        <v>2.0111400000000001</v>
      </c>
      <c r="Q123" s="149">
        <v>4.0999999999999999E-4</v>
      </c>
      <c r="R123" s="149">
        <f t="shared" si="2"/>
        <v>3.6899999999999997E-3</v>
      </c>
      <c r="S123" s="149">
        <v>0</v>
      </c>
      <c r="T123" s="150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1" t="s">
        <v>112</v>
      </c>
      <c r="AT123" s="151" t="s">
        <v>108</v>
      </c>
      <c r="AU123" s="151" t="s">
        <v>74</v>
      </c>
      <c r="AY123" s="14" t="s">
        <v>104</v>
      </c>
      <c r="BE123" s="152">
        <f t="shared" si="4"/>
        <v>0</v>
      </c>
      <c r="BF123" s="152">
        <f t="shared" si="5"/>
        <v>0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4" t="s">
        <v>74</v>
      </c>
      <c r="BK123" s="153">
        <f t="shared" si="9"/>
        <v>0</v>
      </c>
      <c r="BL123" s="14" t="s">
        <v>112</v>
      </c>
      <c r="BM123" s="151" t="s">
        <v>118</v>
      </c>
    </row>
    <row r="124" spans="1:65" s="2" customFormat="1" ht="24.15" customHeight="1">
      <c r="A124" s="26"/>
      <c r="B124" s="140"/>
      <c r="C124" s="141" t="s">
        <v>119</v>
      </c>
      <c r="D124" s="141" t="s">
        <v>108</v>
      </c>
      <c r="E124" s="142" t="s">
        <v>120</v>
      </c>
      <c r="F124" s="143" t="s">
        <v>121</v>
      </c>
      <c r="G124" s="144" t="s">
        <v>111</v>
      </c>
      <c r="H124" s="145">
        <v>25</v>
      </c>
      <c r="I124" s="145"/>
      <c r="J124" s="145">
        <f t="shared" si="0"/>
        <v>0</v>
      </c>
      <c r="K124" s="146"/>
      <c r="L124" s="27"/>
      <c r="M124" s="147" t="s">
        <v>1</v>
      </c>
      <c r="N124" s="148" t="s">
        <v>35</v>
      </c>
      <c r="O124" s="149">
        <v>0.89100000000000001</v>
      </c>
      <c r="P124" s="149">
        <f t="shared" si="1"/>
        <v>22.274999999999999</v>
      </c>
      <c r="Q124" s="149">
        <v>1E-3</v>
      </c>
      <c r="R124" s="149">
        <f t="shared" si="2"/>
        <v>2.5000000000000001E-2</v>
      </c>
      <c r="S124" s="149">
        <v>0</v>
      </c>
      <c r="T124" s="150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1" t="s">
        <v>112</v>
      </c>
      <c r="AT124" s="151" t="s">
        <v>108</v>
      </c>
      <c r="AU124" s="151" t="s">
        <v>74</v>
      </c>
      <c r="AY124" s="14" t="s">
        <v>104</v>
      </c>
      <c r="BE124" s="152">
        <f t="shared" si="4"/>
        <v>0</v>
      </c>
      <c r="BF124" s="152">
        <f t="shared" si="5"/>
        <v>0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4" t="s">
        <v>74</v>
      </c>
      <c r="BK124" s="153">
        <f t="shared" si="9"/>
        <v>0</v>
      </c>
      <c r="BL124" s="14" t="s">
        <v>112</v>
      </c>
      <c r="BM124" s="151" t="s">
        <v>122</v>
      </c>
    </row>
    <row r="125" spans="1:65" s="2" customFormat="1" ht="16.5" customHeight="1">
      <c r="A125" s="26"/>
      <c r="B125" s="140"/>
      <c r="C125" s="141" t="s">
        <v>123</v>
      </c>
      <c r="D125" s="141" t="s">
        <v>108</v>
      </c>
      <c r="E125" s="142" t="s">
        <v>124</v>
      </c>
      <c r="F125" s="143" t="s">
        <v>125</v>
      </c>
      <c r="G125" s="144" t="s">
        <v>117</v>
      </c>
      <c r="H125" s="145">
        <v>3</v>
      </c>
      <c r="I125" s="145"/>
      <c r="J125" s="145">
        <f t="shared" si="0"/>
        <v>0</v>
      </c>
      <c r="K125" s="146"/>
      <c r="L125" s="27"/>
      <c r="M125" s="147" t="s">
        <v>1</v>
      </c>
      <c r="N125" s="148" t="s">
        <v>35</v>
      </c>
      <c r="O125" s="149">
        <v>0.30915999999999999</v>
      </c>
      <c r="P125" s="149">
        <f t="shared" si="1"/>
        <v>0.92747999999999997</v>
      </c>
      <c r="Q125" s="149">
        <v>1.1E-4</v>
      </c>
      <c r="R125" s="149">
        <f t="shared" si="2"/>
        <v>3.3E-4</v>
      </c>
      <c r="S125" s="149">
        <v>0</v>
      </c>
      <c r="T125" s="150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1" t="s">
        <v>112</v>
      </c>
      <c r="AT125" s="151" t="s">
        <v>108</v>
      </c>
      <c r="AU125" s="151" t="s">
        <v>74</v>
      </c>
      <c r="AY125" s="14" t="s">
        <v>104</v>
      </c>
      <c r="BE125" s="152">
        <f t="shared" si="4"/>
        <v>0</v>
      </c>
      <c r="BF125" s="152">
        <f t="shared" si="5"/>
        <v>0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4" t="s">
        <v>74</v>
      </c>
      <c r="BK125" s="153">
        <f t="shared" si="9"/>
        <v>0</v>
      </c>
      <c r="BL125" s="14" t="s">
        <v>112</v>
      </c>
      <c r="BM125" s="151" t="s">
        <v>126</v>
      </c>
    </row>
    <row r="126" spans="1:65" s="2" customFormat="1" ht="16.5" customHeight="1">
      <c r="A126" s="26"/>
      <c r="B126" s="140"/>
      <c r="C126" s="154" t="s">
        <v>127</v>
      </c>
      <c r="D126" s="154" t="s">
        <v>128</v>
      </c>
      <c r="E126" s="155" t="s">
        <v>129</v>
      </c>
      <c r="F126" s="156" t="s">
        <v>130</v>
      </c>
      <c r="G126" s="157" t="s">
        <v>117</v>
      </c>
      <c r="H126" s="158">
        <v>3</v>
      </c>
      <c r="I126" s="158"/>
      <c r="J126" s="158">
        <f t="shared" si="0"/>
        <v>0</v>
      </c>
      <c r="K126" s="159"/>
      <c r="L126" s="160"/>
      <c r="M126" s="161" t="s">
        <v>1</v>
      </c>
      <c r="N126" s="162" t="s">
        <v>35</v>
      </c>
      <c r="O126" s="149">
        <v>0</v>
      </c>
      <c r="P126" s="149">
        <f t="shared" si="1"/>
        <v>0</v>
      </c>
      <c r="Q126" s="149">
        <v>3.3E-4</v>
      </c>
      <c r="R126" s="149">
        <f t="shared" si="2"/>
        <v>9.8999999999999999E-4</v>
      </c>
      <c r="S126" s="149">
        <v>0</v>
      </c>
      <c r="T126" s="150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1" t="s">
        <v>131</v>
      </c>
      <c r="AT126" s="151" t="s">
        <v>128</v>
      </c>
      <c r="AU126" s="151" t="s">
        <v>74</v>
      </c>
      <c r="AY126" s="14" t="s">
        <v>104</v>
      </c>
      <c r="BE126" s="152">
        <f t="shared" si="4"/>
        <v>0</v>
      </c>
      <c r="BF126" s="152">
        <f t="shared" si="5"/>
        <v>0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4" t="s">
        <v>74</v>
      </c>
      <c r="BK126" s="153">
        <f t="shared" si="9"/>
        <v>0</v>
      </c>
      <c r="BL126" s="14" t="s">
        <v>112</v>
      </c>
      <c r="BM126" s="151" t="s">
        <v>132</v>
      </c>
    </row>
    <row r="127" spans="1:65" s="2" customFormat="1" ht="24.15" customHeight="1">
      <c r="A127" s="26"/>
      <c r="B127" s="140"/>
      <c r="C127" s="141" t="s">
        <v>133</v>
      </c>
      <c r="D127" s="141" t="s">
        <v>108</v>
      </c>
      <c r="E127" s="142" t="s">
        <v>134</v>
      </c>
      <c r="F127" s="143" t="s">
        <v>135</v>
      </c>
      <c r="G127" s="144" t="s">
        <v>136</v>
      </c>
      <c r="H127" s="145">
        <v>0.06</v>
      </c>
      <c r="I127" s="145"/>
      <c r="J127" s="145">
        <f t="shared" si="0"/>
        <v>0</v>
      </c>
      <c r="K127" s="146"/>
      <c r="L127" s="27"/>
      <c r="M127" s="147" t="s">
        <v>1</v>
      </c>
      <c r="N127" s="148" t="s">
        <v>35</v>
      </c>
      <c r="O127" s="149">
        <v>4.5590000000000002</v>
      </c>
      <c r="P127" s="149">
        <f t="shared" si="1"/>
        <v>0.27354000000000001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1" t="s">
        <v>112</v>
      </c>
      <c r="AT127" s="151" t="s">
        <v>108</v>
      </c>
      <c r="AU127" s="151" t="s">
        <v>74</v>
      </c>
      <c r="AY127" s="14" t="s">
        <v>104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4" t="s">
        <v>74</v>
      </c>
      <c r="BK127" s="153">
        <f t="shared" si="9"/>
        <v>0</v>
      </c>
      <c r="BL127" s="14" t="s">
        <v>112</v>
      </c>
      <c r="BM127" s="151" t="s">
        <v>137</v>
      </c>
    </row>
    <row r="128" spans="1:65" s="12" customFormat="1" ht="22.8" customHeight="1">
      <c r="B128" s="128"/>
      <c r="D128" s="129" t="s">
        <v>68</v>
      </c>
      <c r="E128" s="138" t="s">
        <v>138</v>
      </c>
      <c r="F128" s="138" t="s">
        <v>139</v>
      </c>
      <c r="J128" s="139">
        <f>BK128</f>
        <v>0</v>
      </c>
      <c r="L128" s="128"/>
      <c r="M128" s="132"/>
      <c r="N128" s="133"/>
      <c r="O128" s="133"/>
      <c r="P128" s="134">
        <f>SUM(P129:P132)</f>
        <v>4507.9184719999994</v>
      </c>
      <c r="Q128" s="133"/>
      <c r="R128" s="134">
        <f>SUM(R129:R132)</f>
        <v>4.0828757500000004</v>
      </c>
      <c r="S128" s="133"/>
      <c r="T128" s="135">
        <f>SUM(T129:T132)</f>
        <v>0</v>
      </c>
      <c r="AR128" s="129" t="s">
        <v>74</v>
      </c>
      <c r="AT128" s="136" t="s">
        <v>68</v>
      </c>
      <c r="AU128" s="136" t="s">
        <v>77</v>
      </c>
      <c r="AY128" s="129" t="s">
        <v>104</v>
      </c>
      <c r="BK128" s="137">
        <f>SUM(BK129:BK132)</f>
        <v>0</v>
      </c>
    </row>
    <row r="129" spans="1:65" s="2" customFormat="1" ht="24.15" customHeight="1">
      <c r="A129" s="26"/>
      <c r="B129" s="140"/>
      <c r="C129" s="141" t="s">
        <v>77</v>
      </c>
      <c r="D129" s="141" t="s">
        <v>108</v>
      </c>
      <c r="E129" s="142" t="s">
        <v>140</v>
      </c>
      <c r="F129" s="143" t="s">
        <v>141</v>
      </c>
      <c r="G129" s="144" t="s">
        <v>142</v>
      </c>
      <c r="H129" s="145">
        <v>263.75</v>
      </c>
      <c r="I129" s="145"/>
      <c r="J129" s="145">
        <f>ROUND(I129*H129,3)</f>
        <v>0</v>
      </c>
      <c r="K129" s="146"/>
      <c r="L129" s="27"/>
      <c r="M129" s="147" t="s">
        <v>1</v>
      </c>
      <c r="N129" s="148" t="s">
        <v>35</v>
      </c>
      <c r="O129" s="149">
        <v>0.55000000000000004</v>
      </c>
      <c r="P129" s="149">
        <f>O129*H129</f>
        <v>145.0625</v>
      </c>
      <c r="Q129" s="149">
        <v>4.6999999999999999E-4</v>
      </c>
      <c r="R129" s="149">
        <f>Q129*H129</f>
        <v>0.12396249999999999</v>
      </c>
      <c r="S129" s="149">
        <v>0</v>
      </c>
      <c r="T129" s="15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1" t="s">
        <v>112</v>
      </c>
      <c r="AT129" s="151" t="s">
        <v>108</v>
      </c>
      <c r="AU129" s="151" t="s">
        <v>74</v>
      </c>
      <c r="AY129" s="14" t="s">
        <v>104</v>
      </c>
      <c r="BE129" s="152">
        <f>IF(N129="základná",J129,0)</f>
        <v>0</v>
      </c>
      <c r="BF129" s="152">
        <f>IF(N129="znížená",J129,0)</f>
        <v>0</v>
      </c>
      <c r="BG129" s="152">
        <f>IF(N129="zákl. prenesená",J129,0)</f>
        <v>0</v>
      </c>
      <c r="BH129" s="152">
        <f>IF(N129="zníž. prenesená",J129,0)</f>
        <v>0</v>
      </c>
      <c r="BI129" s="152">
        <f>IF(N129="nulová",J129,0)</f>
        <v>0</v>
      </c>
      <c r="BJ129" s="14" t="s">
        <v>74</v>
      </c>
      <c r="BK129" s="153">
        <f>ROUND(I129*H129,3)</f>
        <v>0</v>
      </c>
      <c r="BL129" s="14" t="s">
        <v>112</v>
      </c>
      <c r="BM129" s="151" t="s">
        <v>143</v>
      </c>
    </row>
    <row r="130" spans="1:65" s="2" customFormat="1" ht="24.15" customHeight="1">
      <c r="A130" s="26"/>
      <c r="B130" s="140"/>
      <c r="C130" s="154" t="s">
        <v>74</v>
      </c>
      <c r="D130" s="154" t="s">
        <v>128</v>
      </c>
      <c r="E130" s="155" t="s">
        <v>144</v>
      </c>
      <c r="F130" s="156" t="s">
        <v>145</v>
      </c>
      <c r="G130" s="157" t="s">
        <v>142</v>
      </c>
      <c r="H130" s="158">
        <v>269.02499999999998</v>
      </c>
      <c r="I130" s="158"/>
      <c r="J130" s="158">
        <f>ROUND(I130*H130,3)</f>
        <v>0</v>
      </c>
      <c r="K130" s="159"/>
      <c r="L130" s="160"/>
      <c r="M130" s="161" t="s">
        <v>1</v>
      </c>
      <c r="N130" s="162" t="s">
        <v>35</v>
      </c>
      <c r="O130" s="149">
        <v>0</v>
      </c>
      <c r="P130" s="149">
        <f>O130*H130</f>
        <v>0</v>
      </c>
      <c r="Q130" s="149">
        <v>1.1650000000000001E-2</v>
      </c>
      <c r="R130" s="149">
        <f>Q130*H130</f>
        <v>3.1341412499999999</v>
      </c>
      <c r="S130" s="149">
        <v>0</v>
      </c>
      <c r="T130" s="150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1" t="s">
        <v>131</v>
      </c>
      <c r="AT130" s="151" t="s">
        <v>128</v>
      </c>
      <c r="AU130" s="151" t="s">
        <v>74</v>
      </c>
      <c r="AY130" s="14" t="s">
        <v>104</v>
      </c>
      <c r="BE130" s="152">
        <f>IF(N130="základná",J130,0)</f>
        <v>0</v>
      </c>
      <c r="BF130" s="152">
        <f>IF(N130="znížená",J130,0)</f>
        <v>0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4" t="s">
        <v>74</v>
      </c>
      <c r="BK130" s="153">
        <f>ROUND(I130*H130,3)</f>
        <v>0</v>
      </c>
      <c r="BL130" s="14" t="s">
        <v>112</v>
      </c>
      <c r="BM130" s="151" t="s">
        <v>146</v>
      </c>
    </row>
    <row r="131" spans="1:65" s="2" customFormat="1" ht="24.15" customHeight="1">
      <c r="A131" s="26"/>
      <c r="B131" s="140"/>
      <c r="C131" s="141" t="s">
        <v>147</v>
      </c>
      <c r="D131" s="141" t="s">
        <v>108</v>
      </c>
      <c r="E131" s="142" t="s">
        <v>148</v>
      </c>
      <c r="F131" s="143" t="s">
        <v>149</v>
      </c>
      <c r="G131" s="144" t="s">
        <v>150</v>
      </c>
      <c r="H131" s="145">
        <v>10309.65</v>
      </c>
      <c r="I131" s="145"/>
      <c r="J131" s="145">
        <f>ROUND(I131*H131,3)</f>
        <v>0</v>
      </c>
      <c r="K131" s="146"/>
      <c r="L131" s="27"/>
      <c r="M131" s="147" t="s">
        <v>1</v>
      </c>
      <c r="N131" s="148" t="s">
        <v>35</v>
      </c>
      <c r="O131" s="149">
        <v>0.42199999999999999</v>
      </c>
      <c r="P131" s="149">
        <f>O131*H131</f>
        <v>4350.6722999999993</v>
      </c>
      <c r="Q131" s="149">
        <v>8.0000000000000007E-5</v>
      </c>
      <c r="R131" s="149">
        <f>Q131*H131</f>
        <v>0.82477200000000006</v>
      </c>
      <c r="S131" s="149">
        <v>0</v>
      </c>
      <c r="T131" s="15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1" t="s">
        <v>112</v>
      </c>
      <c r="AT131" s="151" t="s">
        <v>108</v>
      </c>
      <c r="AU131" s="151" t="s">
        <v>74</v>
      </c>
      <c r="AY131" s="14" t="s">
        <v>104</v>
      </c>
      <c r="BE131" s="152">
        <f>IF(N131="základná",J131,0)</f>
        <v>0</v>
      </c>
      <c r="BF131" s="152">
        <f>IF(N131="znížená",J131,0)</f>
        <v>0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4" t="s">
        <v>74</v>
      </c>
      <c r="BK131" s="153">
        <f>ROUND(I131*H131,3)</f>
        <v>0</v>
      </c>
      <c r="BL131" s="14" t="s">
        <v>112</v>
      </c>
      <c r="BM131" s="151" t="s">
        <v>151</v>
      </c>
    </row>
    <row r="132" spans="1:65" s="2" customFormat="1" ht="24.15" customHeight="1">
      <c r="A132" s="26"/>
      <c r="B132" s="140"/>
      <c r="C132" s="141" t="s">
        <v>152</v>
      </c>
      <c r="D132" s="141" t="s">
        <v>108</v>
      </c>
      <c r="E132" s="142" t="s">
        <v>153</v>
      </c>
      <c r="F132" s="143" t="s">
        <v>154</v>
      </c>
      <c r="G132" s="144" t="s">
        <v>136</v>
      </c>
      <c r="H132" s="145">
        <v>4.0830000000000002</v>
      </c>
      <c r="I132" s="145"/>
      <c r="J132" s="145">
        <f>ROUND(I132*H132,3)</f>
        <v>0</v>
      </c>
      <c r="K132" s="146"/>
      <c r="L132" s="27"/>
      <c r="M132" s="163" t="s">
        <v>1</v>
      </c>
      <c r="N132" s="164" t="s">
        <v>35</v>
      </c>
      <c r="O132" s="165">
        <v>2.984</v>
      </c>
      <c r="P132" s="165">
        <f>O132*H132</f>
        <v>12.183672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1" t="s">
        <v>112</v>
      </c>
      <c r="AT132" s="151" t="s">
        <v>108</v>
      </c>
      <c r="AU132" s="151" t="s">
        <v>74</v>
      </c>
      <c r="AY132" s="14" t="s">
        <v>104</v>
      </c>
      <c r="BE132" s="152">
        <f>IF(N132="základná",J132,0)</f>
        <v>0</v>
      </c>
      <c r="BF132" s="152">
        <f>IF(N132="znížená",J132,0)</f>
        <v>0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4" t="s">
        <v>74</v>
      </c>
      <c r="BK132" s="153">
        <f>ROUND(I132*H132,3)</f>
        <v>0</v>
      </c>
      <c r="BL132" s="14" t="s">
        <v>112</v>
      </c>
      <c r="BM132" s="151" t="s">
        <v>155</v>
      </c>
    </row>
    <row r="133" spans="1:65" s="2" customFormat="1" ht="6.9" customHeight="1">
      <c r="A133" s="26"/>
      <c r="B133" s="44"/>
      <c r="C133" s="45"/>
      <c r="D133" s="45"/>
      <c r="E133" s="45"/>
      <c r="F133" s="45"/>
      <c r="G133" s="45"/>
      <c r="H133" s="45"/>
      <c r="I133" s="45"/>
      <c r="J133" s="45"/>
      <c r="K133" s="45"/>
      <c r="L133" s="27"/>
      <c r="M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</sheetData>
  <autoFilter ref="C118:K13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2 - Prestrešenie hnojiska...</vt:lpstr>
      <vt:lpstr>'2 - Prestrešenie hnojiska...'!Názvy_tlače</vt:lpstr>
      <vt:lpstr>'Rekapitulácia stavby'!Názvy_tlače</vt:lpstr>
      <vt:lpstr>'2 - Prestrešenie hnojiska...'!Oblasť_tlače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 Priprava</dc:creator>
  <cp:lastModifiedBy>Mata</cp:lastModifiedBy>
  <dcterms:created xsi:type="dcterms:W3CDTF">2025-02-14T11:15:07Z</dcterms:created>
  <dcterms:modified xsi:type="dcterms:W3CDTF">2025-02-25T11:17:05Z</dcterms:modified>
</cp:coreProperties>
</file>